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24226"/>
  <mc:AlternateContent xmlns:mc="http://schemas.openxmlformats.org/markup-compatibility/2006">
    <mc:Choice Requires="x15">
      <x15ac:absPath xmlns:x15ac="http://schemas.microsoft.com/office/spreadsheetml/2010/11/ac" url="\\Gbsv\共有フォルダ\●HP更新データ提出用\情報システムグループ\"/>
    </mc:Choice>
  </mc:AlternateContent>
  <xr:revisionPtr revIDLastSave="0" documentId="13_ncr:1_{E484FD9F-B342-479F-9F26-64AA879B4D76}" xr6:coauthVersionLast="36" xr6:coauthVersionMax="36" xr10:uidLastSave="{00000000-0000-0000-0000-000000000000}"/>
  <bookViews>
    <workbookView xWindow="0" yWindow="0" windowWidth="20490" windowHeight="7455" tabRatio="865" xr2:uid="{00000000-000D-0000-FFFF-FFFF00000000}"/>
  </bookViews>
  <sheets>
    <sheet name="例月　説明" sheetId="16" r:id="rId1"/>
    <sheet name="①　入力例" sheetId="19" r:id="rId2"/>
    <sheet name="②　入力シート" sheetId="17" r:id="rId3"/>
    <sheet name="③　会費払込内訳書(提出用)" sheetId="13" r:id="rId4"/>
    <sheet name="テーブル" sheetId="11" state="hidden" r:id="rId5"/>
  </sheets>
  <definedNames>
    <definedName name="_xlnm.Print_Area" localSheetId="1">'①　入力例'!#REF!</definedName>
    <definedName name="_xlnm.Print_Area" localSheetId="3">'③　会費払込内訳書(提出用)'!$A$3:$AL$1616</definedName>
    <definedName name="_xlnm.Print_Area" localSheetId="0">'例月　説明'!$A$1:$AH$58</definedName>
    <definedName name="_xlnm.Print_Titles" localSheetId="3">'③　会費払込内訳書(提出用)'!$3:$16</definedName>
    <definedName name="コード">テーブル!$B$15:$B$18</definedName>
    <definedName name="異動コード1">テーブル!$H$4:$H$11</definedName>
    <definedName name="異動コード2">テーブル!$K$5:$K$8</definedName>
    <definedName name="異動コード3">テーブル!$N$4:$N$7</definedName>
    <definedName name="異動コード4">テーブル!$Q$4:$Q$6</definedName>
    <definedName name="異動コード5">テーブル!$T$4:$T$14</definedName>
    <definedName name="休職・復職" localSheetId="1">テーブル!#REF!</definedName>
    <definedName name="休職・復職">テーブル!#REF!</definedName>
    <definedName name="勤務状況">テーブル!$E$5:$E$9</definedName>
    <definedName name="号俸">テーブル!$B$3:$B$12</definedName>
    <definedName name="特記事項">テーブル!$W$3:$W$7</definedName>
    <definedName name="入力データ">'②　入力シート'!$C$14:$AQ$213</definedName>
  </definedNames>
  <calcPr calcId="191029"/>
</workbook>
</file>

<file path=xl/calcChain.xml><?xml version="1.0" encoding="utf-8"?>
<calcChain xmlns="http://schemas.openxmlformats.org/spreadsheetml/2006/main">
  <c r="AN213" i="17" l="1"/>
  <c r="AM213" i="17"/>
  <c r="AL213" i="17"/>
  <c r="AK213" i="17"/>
  <c r="AJ213" i="17"/>
  <c r="AN212" i="17"/>
  <c r="AM212" i="17"/>
  <c r="AL212" i="17"/>
  <c r="AK212" i="17"/>
  <c r="AJ212" i="17"/>
  <c r="AN211" i="17"/>
  <c r="AM211" i="17"/>
  <c r="AL211" i="17"/>
  <c r="AK211" i="17"/>
  <c r="AJ211" i="17"/>
  <c r="AN210" i="17"/>
  <c r="AM210" i="17"/>
  <c r="AL210" i="17"/>
  <c r="AK210" i="17"/>
  <c r="AJ210" i="17"/>
  <c r="AN209" i="17"/>
  <c r="AM209" i="17"/>
  <c r="AL209" i="17"/>
  <c r="AK209" i="17"/>
  <c r="AJ209" i="17"/>
  <c r="AN208" i="17"/>
  <c r="AM208" i="17"/>
  <c r="AL208" i="17"/>
  <c r="AK208" i="17"/>
  <c r="AJ208" i="17"/>
  <c r="AN207" i="17"/>
  <c r="AM207" i="17"/>
  <c r="AL207" i="17"/>
  <c r="AK207" i="17"/>
  <c r="AJ207" i="17"/>
  <c r="AN206" i="17"/>
  <c r="AM206" i="17"/>
  <c r="AL206" i="17"/>
  <c r="AK206" i="17"/>
  <c r="AJ206" i="17"/>
  <c r="AN205" i="17"/>
  <c r="AM205" i="17"/>
  <c r="AL205" i="17"/>
  <c r="AK205" i="17"/>
  <c r="AJ205" i="17"/>
  <c r="AN204" i="17"/>
  <c r="AM204" i="17"/>
  <c r="AL204" i="17"/>
  <c r="AK204" i="17"/>
  <c r="AJ204" i="17"/>
  <c r="AN203" i="17"/>
  <c r="AM203" i="17"/>
  <c r="AL203" i="17"/>
  <c r="AK203" i="17"/>
  <c r="AJ203" i="17"/>
  <c r="AN202" i="17"/>
  <c r="AM202" i="17"/>
  <c r="AL202" i="17"/>
  <c r="AK202" i="17"/>
  <c r="AJ202" i="17"/>
  <c r="AN201" i="17"/>
  <c r="AM201" i="17"/>
  <c r="AL201" i="17"/>
  <c r="AK201" i="17"/>
  <c r="AJ201" i="17"/>
  <c r="AN200" i="17"/>
  <c r="AM200" i="17"/>
  <c r="AL200" i="17"/>
  <c r="AK200" i="17"/>
  <c r="AJ200" i="17"/>
  <c r="AN199" i="17"/>
  <c r="AM199" i="17"/>
  <c r="AL199" i="17"/>
  <c r="AK199" i="17"/>
  <c r="AJ199" i="17"/>
  <c r="AN198" i="17"/>
  <c r="AM198" i="17"/>
  <c r="AL198" i="17"/>
  <c r="AK198" i="17"/>
  <c r="AJ198" i="17"/>
  <c r="AN197" i="17"/>
  <c r="AM197" i="17"/>
  <c r="AL197" i="17"/>
  <c r="AK197" i="17"/>
  <c r="AJ197" i="17"/>
  <c r="AN196" i="17"/>
  <c r="AM196" i="17"/>
  <c r="AL196" i="17"/>
  <c r="AK196" i="17"/>
  <c r="AJ196" i="17"/>
  <c r="AN195" i="17"/>
  <c r="AM195" i="17"/>
  <c r="AL195" i="17"/>
  <c r="AK195" i="17"/>
  <c r="AJ195" i="17"/>
  <c r="AN194" i="17"/>
  <c r="AM194" i="17"/>
  <c r="AL194" i="17"/>
  <c r="AK194" i="17"/>
  <c r="AJ194" i="17"/>
  <c r="AN193" i="17"/>
  <c r="AM193" i="17"/>
  <c r="AL193" i="17"/>
  <c r="AK193" i="17"/>
  <c r="AJ193" i="17"/>
  <c r="AN192" i="17"/>
  <c r="AM192" i="17"/>
  <c r="AL192" i="17"/>
  <c r="AK192" i="17"/>
  <c r="AJ192" i="17"/>
  <c r="AN191" i="17"/>
  <c r="AM191" i="17"/>
  <c r="AL191" i="17"/>
  <c r="AK191" i="17"/>
  <c r="AJ191" i="17"/>
  <c r="AN190" i="17"/>
  <c r="AM190" i="17"/>
  <c r="AL190" i="17"/>
  <c r="AK190" i="17"/>
  <c r="AJ190" i="17"/>
  <c r="AN189" i="17"/>
  <c r="AM189" i="17"/>
  <c r="AL189" i="17"/>
  <c r="AK189" i="17"/>
  <c r="AJ189" i="17"/>
  <c r="AN188" i="17"/>
  <c r="AM188" i="17"/>
  <c r="AL188" i="17"/>
  <c r="AK188" i="17"/>
  <c r="AJ188" i="17"/>
  <c r="AN187" i="17"/>
  <c r="AM187" i="17"/>
  <c r="AL187" i="17"/>
  <c r="AK187" i="17"/>
  <c r="AJ187" i="17"/>
  <c r="AN186" i="17"/>
  <c r="AM186" i="17"/>
  <c r="AL186" i="17"/>
  <c r="AK186" i="17"/>
  <c r="AJ186" i="17"/>
  <c r="AN185" i="17"/>
  <c r="AM185" i="17"/>
  <c r="AL185" i="17"/>
  <c r="AK185" i="17"/>
  <c r="AJ185" i="17"/>
  <c r="AN184" i="17"/>
  <c r="AM184" i="17"/>
  <c r="AL184" i="17"/>
  <c r="AK184" i="17"/>
  <c r="AJ184" i="17"/>
  <c r="AN183" i="17"/>
  <c r="AM183" i="17"/>
  <c r="AL183" i="17"/>
  <c r="AK183" i="17"/>
  <c r="AJ183" i="17"/>
  <c r="AN182" i="17"/>
  <c r="AM182" i="17"/>
  <c r="AL182" i="17"/>
  <c r="AK182" i="17"/>
  <c r="AJ182" i="17"/>
  <c r="AN181" i="17"/>
  <c r="AM181" i="17"/>
  <c r="AL181" i="17"/>
  <c r="AK181" i="17"/>
  <c r="AJ181" i="17"/>
  <c r="AN180" i="17"/>
  <c r="AM180" i="17"/>
  <c r="AL180" i="17"/>
  <c r="AK180" i="17"/>
  <c r="AJ180" i="17"/>
  <c r="AN179" i="17"/>
  <c r="AM179" i="17"/>
  <c r="AL179" i="17"/>
  <c r="AK179" i="17"/>
  <c r="AJ179" i="17"/>
  <c r="AN178" i="17"/>
  <c r="AM178" i="17"/>
  <c r="AL178" i="17"/>
  <c r="AK178" i="17"/>
  <c r="AJ178" i="17"/>
  <c r="AN177" i="17"/>
  <c r="AM177" i="17"/>
  <c r="AL177" i="17"/>
  <c r="AK177" i="17"/>
  <c r="AJ177" i="17"/>
  <c r="AN176" i="17"/>
  <c r="AM176" i="17"/>
  <c r="AL176" i="17"/>
  <c r="AK176" i="17"/>
  <c r="AJ176" i="17"/>
  <c r="AN175" i="17"/>
  <c r="AM175" i="17"/>
  <c r="AL175" i="17"/>
  <c r="AK175" i="17"/>
  <c r="AJ175" i="17"/>
  <c r="AN174" i="17"/>
  <c r="AM174" i="17"/>
  <c r="AL174" i="17"/>
  <c r="AK174" i="17"/>
  <c r="AJ174" i="17"/>
  <c r="AN173" i="17"/>
  <c r="AM173" i="17"/>
  <c r="AL173" i="17"/>
  <c r="AK173" i="17"/>
  <c r="AJ173" i="17"/>
  <c r="AN172" i="17"/>
  <c r="AM172" i="17"/>
  <c r="AL172" i="17"/>
  <c r="AK172" i="17"/>
  <c r="AJ172" i="17"/>
  <c r="AN171" i="17"/>
  <c r="AM171" i="17"/>
  <c r="AL171" i="17"/>
  <c r="AK171" i="17"/>
  <c r="AJ171" i="17"/>
  <c r="AN170" i="17"/>
  <c r="AM170" i="17"/>
  <c r="AL170" i="17"/>
  <c r="AK170" i="17"/>
  <c r="AJ170" i="17"/>
  <c r="AN169" i="17"/>
  <c r="AM169" i="17"/>
  <c r="AL169" i="17"/>
  <c r="AK169" i="17"/>
  <c r="AJ169" i="17"/>
  <c r="AN168" i="17"/>
  <c r="AM168" i="17"/>
  <c r="AL168" i="17"/>
  <c r="AK168" i="17"/>
  <c r="AJ168" i="17"/>
  <c r="AN167" i="17"/>
  <c r="AM167" i="17"/>
  <c r="AL167" i="17"/>
  <c r="AK167" i="17"/>
  <c r="AJ167" i="17"/>
  <c r="AN166" i="17"/>
  <c r="AM166" i="17"/>
  <c r="AL166" i="17"/>
  <c r="AK166" i="17"/>
  <c r="AJ166" i="17"/>
  <c r="AN165" i="17"/>
  <c r="AM165" i="17"/>
  <c r="AL165" i="17"/>
  <c r="AK165" i="17"/>
  <c r="AJ165" i="17"/>
  <c r="AN164" i="17"/>
  <c r="AM164" i="17"/>
  <c r="AL164" i="17"/>
  <c r="AK164" i="17"/>
  <c r="AJ164" i="17"/>
  <c r="AN163" i="17"/>
  <c r="AM163" i="17"/>
  <c r="AL163" i="17"/>
  <c r="AK163" i="17"/>
  <c r="AJ163" i="17"/>
  <c r="AN162" i="17"/>
  <c r="AM162" i="17"/>
  <c r="AL162" i="17"/>
  <c r="AK162" i="17"/>
  <c r="AJ162" i="17"/>
  <c r="AN161" i="17"/>
  <c r="AM161" i="17"/>
  <c r="AL161" i="17"/>
  <c r="AK161" i="17"/>
  <c r="AJ161" i="17"/>
  <c r="AN160" i="17"/>
  <c r="AM160" i="17"/>
  <c r="AL160" i="17"/>
  <c r="AK160" i="17"/>
  <c r="AJ160" i="17"/>
  <c r="AN159" i="17"/>
  <c r="AM159" i="17"/>
  <c r="AL159" i="17"/>
  <c r="AK159" i="17"/>
  <c r="AJ159" i="17"/>
  <c r="AN158" i="17"/>
  <c r="AM158" i="17"/>
  <c r="AL158" i="17"/>
  <c r="AK158" i="17"/>
  <c r="AJ158" i="17"/>
  <c r="AN157" i="17"/>
  <c r="AM157" i="17"/>
  <c r="AL157" i="17"/>
  <c r="AK157" i="17"/>
  <c r="AJ157" i="17"/>
  <c r="AN156" i="17"/>
  <c r="AM156" i="17"/>
  <c r="AL156" i="17"/>
  <c r="AK156" i="17"/>
  <c r="AJ156" i="17"/>
  <c r="AN155" i="17"/>
  <c r="AM155" i="17"/>
  <c r="AL155" i="17"/>
  <c r="AK155" i="17"/>
  <c r="AJ155" i="17"/>
  <c r="AN154" i="17"/>
  <c r="AM154" i="17"/>
  <c r="AL154" i="17"/>
  <c r="AK154" i="17"/>
  <c r="AJ154" i="17"/>
  <c r="AN153" i="17"/>
  <c r="AM153" i="17"/>
  <c r="AL153" i="17"/>
  <c r="AK153" i="17"/>
  <c r="AJ153" i="17"/>
  <c r="AN152" i="17"/>
  <c r="AM152" i="17"/>
  <c r="AL152" i="17"/>
  <c r="AK152" i="17"/>
  <c r="AJ152" i="17"/>
  <c r="AN151" i="17"/>
  <c r="AM151" i="17"/>
  <c r="AL151" i="17"/>
  <c r="AK151" i="17"/>
  <c r="AJ151" i="17"/>
  <c r="AN150" i="17"/>
  <c r="AM150" i="17"/>
  <c r="AL150" i="17"/>
  <c r="AK150" i="17"/>
  <c r="AJ150" i="17"/>
  <c r="AN149" i="17"/>
  <c r="AM149" i="17"/>
  <c r="AL149" i="17"/>
  <c r="AK149" i="17"/>
  <c r="AJ149" i="17"/>
  <c r="AN148" i="17"/>
  <c r="AM148" i="17"/>
  <c r="AL148" i="17"/>
  <c r="AK148" i="17"/>
  <c r="AJ148" i="17"/>
  <c r="AN147" i="17"/>
  <c r="AM147" i="17"/>
  <c r="AL147" i="17"/>
  <c r="AK147" i="17"/>
  <c r="AJ147" i="17"/>
  <c r="AN146" i="17"/>
  <c r="AM146" i="17"/>
  <c r="AL146" i="17"/>
  <c r="AK146" i="17"/>
  <c r="AJ146" i="17"/>
  <c r="AN145" i="17"/>
  <c r="AM145" i="17"/>
  <c r="AL145" i="17"/>
  <c r="AK145" i="17"/>
  <c r="AJ145" i="17"/>
  <c r="AN144" i="17"/>
  <c r="AM144" i="17"/>
  <c r="AL144" i="17"/>
  <c r="AK144" i="17"/>
  <c r="AJ144" i="17"/>
  <c r="AN143" i="17"/>
  <c r="AM143" i="17"/>
  <c r="AL143" i="17"/>
  <c r="AK143" i="17"/>
  <c r="AJ143" i="17"/>
  <c r="AN142" i="17"/>
  <c r="AM142" i="17"/>
  <c r="AL142" i="17"/>
  <c r="AK142" i="17"/>
  <c r="AJ142" i="17"/>
  <c r="AN141" i="17"/>
  <c r="AM141" i="17"/>
  <c r="AL141" i="17"/>
  <c r="AK141" i="17"/>
  <c r="AJ141" i="17"/>
  <c r="AN140" i="17"/>
  <c r="AM140" i="17"/>
  <c r="AL140" i="17"/>
  <c r="AK140" i="17"/>
  <c r="AJ140" i="17"/>
  <c r="AN139" i="17"/>
  <c r="AM139" i="17"/>
  <c r="AL139" i="17"/>
  <c r="AK139" i="17"/>
  <c r="AJ139" i="17"/>
  <c r="AN138" i="17"/>
  <c r="AM138" i="17"/>
  <c r="AL138" i="17"/>
  <c r="AK138" i="17"/>
  <c r="AJ138" i="17"/>
  <c r="AN137" i="17"/>
  <c r="AM137" i="17"/>
  <c r="AL137" i="17"/>
  <c r="AK137" i="17"/>
  <c r="AJ137" i="17"/>
  <c r="AN136" i="17"/>
  <c r="AM136" i="17"/>
  <c r="AL136" i="17"/>
  <c r="AK136" i="17"/>
  <c r="AJ136" i="17"/>
  <c r="AN135" i="17"/>
  <c r="AM135" i="17"/>
  <c r="AL135" i="17"/>
  <c r="AK135" i="17"/>
  <c r="AJ135" i="17"/>
  <c r="AN134" i="17"/>
  <c r="AM134" i="17"/>
  <c r="AL134" i="17"/>
  <c r="AK134" i="17"/>
  <c r="AJ134" i="17"/>
  <c r="AN133" i="17"/>
  <c r="AM133" i="17"/>
  <c r="AL133" i="17"/>
  <c r="AK133" i="17"/>
  <c r="AJ133" i="17"/>
  <c r="AN132" i="17"/>
  <c r="AM132" i="17"/>
  <c r="AL132" i="17"/>
  <c r="AK132" i="17"/>
  <c r="AJ132" i="17"/>
  <c r="AN131" i="17"/>
  <c r="AM131" i="17"/>
  <c r="AL131" i="17"/>
  <c r="AK131" i="17"/>
  <c r="AJ131" i="17"/>
  <c r="AN130" i="17"/>
  <c r="AM130" i="17"/>
  <c r="AL130" i="17"/>
  <c r="AK130" i="17"/>
  <c r="AJ130" i="17"/>
  <c r="AN129" i="17"/>
  <c r="AM129" i="17"/>
  <c r="AL129" i="17"/>
  <c r="AK129" i="17"/>
  <c r="AJ129" i="17"/>
  <c r="AN128" i="17"/>
  <c r="AM128" i="17"/>
  <c r="AL128" i="17"/>
  <c r="AK128" i="17"/>
  <c r="AJ128" i="17"/>
  <c r="AN127" i="17"/>
  <c r="AM127" i="17"/>
  <c r="AL127" i="17"/>
  <c r="AK127" i="17"/>
  <c r="AJ127" i="17"/>
  <c r="AN126" i="17"/>
  <c r="AM126" i="17"/>
  <c r="AL126" i="17"/>
  <c r="AK126" i="17"/>
  <c r="AJ126" i="17"/>
  <c r="AN125" i="17"/>
  <c r="AM125" i="17"/>
  <c r="AL125" i="17"/>
  <c r="AK125" i="17"/>
  <c r="AJ125" i="17"/>
  <c r="AN124" i="17"/>
  <c r="AM124" i="17"/>
  <c r="AL124" i="17"/>
  <c r="AK124" i="17"/>
  <c r="AJ124" i="17"/>
  <c r="AN123" i="17"/>
  <c r="AM123" i="17"/>
  <c r="AL123" i="17"/>
  <c r="AK123" i="17"/>
  <c r="AJ123" i="17"/>
  <c r="AN122" i="17"/>
  <c r="AM122" i="17"/>
  <c r="AL122" i="17"/>
  <c r="AK122" i="17"/>
  <c r="AJ122" i="17"/>
  <c r="AN121" i="17"/>
  <c r="AM121" i="17"/>
  <c r="AL121" i="17"/>
  <c r="AK121" i="17"/>
  <c r="AJ121" i="17"/>
  <c r="AN120" i="17"/>
  <c r="AM120" i="17"/>
  <c r="AL120" i="17"/>
  <c r="AK120" i="17"/>
  <c r="AJ120" i="17"/>
  <c r="AN119" i="17"/>
  <c r="AM119" i="17"/>
  <c r="AL119" i="17"/>
  <c r="AK119" i="17"/>
  <c r="AJ119" i="17"/>
  <c r="AN118" i="17"/>
  <c r="AM118" i="17"/>
  <c r="AL118" i="17"/>
  <c r="AK118" i="17"/>
  <c r="AJ118" i="17"/>
  <c r="AN117" i="17"/>
  <c r="AM117" i="17"/>
  <c r="AL117" i="17"/>
  <c r="AK117" i="17"/>
  <c r="AJ117" i="17"/>
  <c r="AN116" i="17"/>
  <c r="AM116" i="17"/>
  <c r="AL116" i="17"/>
  <c r="AK116" i="17"/>
  <c r="AJ116" i="17"/>
  <c r="AN115" i="17"/>
  <c r="AM115" i="17"/>
  <c r="AL115" i="17"/>
  <c r="AK115" i="17"/>
  <c r="AJ115" i="17"/>
  <c r="AN114" i="17"/>
  <c r="AM114" i="17"/>
  <c r="AL114" i="17"/>
  <c r="AK114" i="17"/>
  <c r="AJ114" i="17"/>
  <c r="AN113" i="17"/>
  <c r="AM113" i="17"/>
  <c r="AL113" i="17"/>
  <c r="AK113" i="17"/>
  <c r="AJ113" i="17"/>
  <c r="AN112" i="17"/>
  <c r="AM112" i="17"/>
  <c r="AL112" i="17"/>
  <c r="AK112" i="17"/>
  <c r="AJ112" i="17"/>
  <c r="AN111" i="17"/>
  <c r="AM111" i="17"/>
  <c r="AL111" i="17"/>
  <c r="AK111" i="17"/>
  <c r="AJ111" i="17"/>
  <c r="AN110" i="17"/>
  <c r="AM110" i="17"/>
  <c r="AL110" i="17"/>
  <c r="AK110" i="17"/>
  <c r="AJ110" i="17"/>
  <c r="AN109" i="17"/>
  <c r="AM109" i="17"/>
  <c r="AL109" i="17"/>
  <c r="AK109" i="17"/>
  <c r="AJ109" i="17"/>
  <c r="AN108" i="17"/>
  <c r="AM108" i="17"/>
  <c r="AL108" i="17"/>
  <c r="AK108" i="17"/>
  <c r="AJ108" i="17"/>
  <c r="AN107" i="17"/>
  <c r="AM107" i="17"/>
  <c r="AL107" i="17"/>
  <c r="AK107" i="17"/>
  <c r="AJ107" i="17"/>
  <c r="AN106" i="17"/>
  <c r="AM106" i="17"/>
  <c r="AL106" i="17"/>
  <c r="AK106" i="17"/>
  <c r="AJ106" i="17"/>
  <c r="AN105" i="17"/>
  <c r="AM105" i="17"/>
  <c r="AL105" i="17"/>
  <c r="AK105" i="17"/>
  <c r="AJ105" i="17"/>
  <c r="AN104" i="17"/>
  <c r="AM104" i="17"/>
  <c r="AL104" i="17"/>
  <c r="AK104" i="17"/>
  <c r="AJ104" i="17"/>
  <c r="AN103" i="17"/>
  <c r="AM103" i="17"/>
  <c r="AL103" i="17"/>
  <c r="AK103" i="17"/>
  <c r="AJ103" i="17"/>
  <c r="AN102" i="17"/>
  <c r="AM102" i="17"/>
  <c r="AL102" i="17"/>
  <c r="AK102" i="17"/>
  <c r="AJ102" i="17"/>
  <c r="AN101" i="17"/>
  <c r="AM101" i="17"/>
  <c r="AL101" i="17"/>
  <c r="AK101" i="17"/>
  <c r="AJ101" i="17"/>
  <c r="AN100" i="17"/>
  <c r="AM100" i="17"/>
  <c r="AL100" i="17"/>
  <c r="AK100" i="17"/>
  <c r="AJ100" i="17"/>
  <c r="AN99" i="17"/>
  <c r="AM99" i="17"/>
  <c r="AL99" i="17"/>
  <c r="AK99" i="17"/>
  <c r="AJ99" i="17"/>
  <c r="AN98" i="17"/>
  <c r="AM98" i="17"/>
  <c r="AL98" i="17"/>
  <c r="AK98" i="17"/>
  <c r="AJ98" i="17"/>
  <c r="AN97" i="17"/>
  <c r="AM97" i="17"/>
  <c r="AL97" i="17"/>
  <c r="AK97" i="17"/>
  <c r="AJ97" i="17"/>
  <c r="AN96" i="17"/>
  <c r="AM96" i="17"/>
  <c r="AL96" i="17"/>
  <c r="AK96" i="17"/>
  <c r="AJ96" i="17"/>
  <c r="AN95" i="17"/>
  <c r="AM95" i="17"/>
  <c r="AL95" i="17"/>
  <c r="AK95" i="17"/>
  <c r="AJ95" i="17"/>
  <c r="AN94" i="17"/>
  <c r="AM94" i="17"/>
  <c r="AL94" i="17"/>
  <c r="AK94" i="17"/>
  <c r="AJ94" i="17"/>
  <c r="AN93" i="17"/>
  <c r="AM93" i="17"/>
  <c r="AL93" i="17"/>
  <c r="AK93" i="17"/>
  <c r="AJ93" i="17"/>
  <c r="AN92" i="17"/>
  <c r="AM92" i="17"/>
  <c r="AL92" i="17"/>
  <c r="AK92" i="17"/>
  <c r="AJ92" i="17"/>
  <c r="AN91" i="17"/>
  <c r="AM91" i="17"/>
  <c r="AL91" i="17"/>
  <c r="AK91" i="17"/>
  <c r="AJ91" i="17"/>
  <c r="AN90" i="17"/>
  <c r="AM90" i="17"/>
  <c r="AL90" i="17"/>
  <c r="AK90" i="17"/>
  <c r="AJ90" i="17"/>
  <c r="AN89" i="17"/>
  <c r="AM89" i="17"/>
  <c r="AL89" i="17"/>
  <c r="AK89" i="17"/>
  <c r="AJ89" i="17"/>
  <c r="AN88" i="17"/>
  <c r="AM88" i="17"/>
  <c r="AL88" i="17"/>
  <c r="AK88" i="17"/>
  <c r="AJ88" i="17"/>
  <c r="AN87" i="17"/>
  <c r="AM87" i="17"/>
  <c r="AL87" i="17"/>
  <c r="AK87" i="17"/>
  <c r="AJ87" i="17"/>
  <c r="AN86" i="17"/>
  <c r="AM86" i="17"/>
  <c r="AL86" i="17"/>
  <c r="AK86" i="17"/>
  <c r="AJ86" i="17"/>
  <c r="AN85" i="17"/>
  <c r="AM85" i="17"/>
  <c r="AL85" i="17"/>
  <c r="AK85" i="17"/>
  <c r="AJ85" i="17"/>
  <c r="AN84" i="17"/>
  <c r="AM84" i="17"/>
  <c r="AL84" i="17"/>
  <c r="AK84" i="17"/>
  <c r="AJ84" i="17"/>
  <c r="AN83" i="17"/>
  <c r="AM83" i="17"/>
  <c r="AL83" i="17"/>
  <c r="AK83" i="17"/>
  <c r="AJ83" i="17"/>
  <c r="AN82" i="17"/>
  <c r="AM82" i="17"/>
  <c r="AL82" i="17"/>
  <c r="AK82" i="17"/>
  <c r="AJ82" i="17"/>
  <c r="AN81" i="17"/>
  <c r="AM81" i="17"/>
  <c r="AL81" i="17"/>
  <c r="AK81" i="17"/>
  <c r="AJ81" i="17"/>
  <c r="AN80" i="17"/>
  <c r="AM80" i="17"/>
  <c r="AL80" i="17"/>
  <c r="AK80" i="17"/>
  <c r="AJ80" i="17"/>
  <c r="AN79" i="17"/>
  <c r="AM79" i="17"/>
  <c r="AL79" i="17"/>
  <c r="AK79" i="17"/>
  <c r="AJ79" i="17"/>
  <c r="AN78" i="17"/>
  <c r="AM78" i="17"/>
  <c r="AL78" i="17"/>
  <c r="AK78" i="17"/>
  <c r="AJ78" i="17"/>
  <c r="AN77" i="17"/>
  <c r="AM77" i="17"/>
  <c r="AL77" i="17"/>
  <c r="AK77" i="17"/>
  <c r="AJ77" i="17"/>
  <c r="AN76" i="17"/>
  <c r="AM76" i="17"/>
  <c r="AL76" i="17"/>
  <c r="AK76" i="17"/>
  <c r="AJ76" i="17"/>
  <c r="AN75" i="17"/>
  <c r="AM75" i="17"/>
  <c r="AL75" i="17"/>
  <c r="AK75" i="17"/>
  <c r="AJ75" i="17"/>
  <c r="AN74" i="17"/>
  <c r="AM74" i="17"/>
  <c r="AL74" i="17"/>
  <c r="AK74" i="17"/>
  <c r="AJ74" i="17"/>
  <c r="AN73" i="17"/>
  <c r="AM73" i="17"/>
  <c r="AL73" i="17"/>
  <c r="AK73" i="17"/>
  <c r="AJ73" i="17"/>
  <c r="AN72" i="17"/>
  <c r="AM72" i="17"/>
  <c r="AL72" i="17"/>
  <c r="AK72" i="17"/>
  <c r="AJ72" i="17"/>
  <c r="AN71" i="17"/>
  <c r="AM71" i="17"/>
  <c r="AL71" i="17"/>
  <c r="AK71" i="17"/>
  <c r="AJ71" i="17"/>
  <c r="AN70" i="17"/>
  <c r="AM70" i="17"/>
  <c r="AL70" i="17"/>
  <c r="AK70" i="17"/>
  <c r="AJ70" i="17"/>
  <c r="AN69" i="17"/>
  <c r="AM69" i="17"/>
  <c r="AL69" i="17"/>
  <c r="AK69" i="17"/>
  <c r="AJ69" i="17"/>
  <c r="AN68" i="17"/>
  <c r="AM68" i="17"/>
  <c r="AL68" i="17"/>
  <c r="AK68" i="17"/>
  <c r="AJ68" i="17"/>
  <c r="AN67" i="17"/>
  <c r="AM67" i="17"/>
  <c r="AL67" i="17"/>
  <c r="AK67" i="17"/>
  <c r="AJ67" i="17"/>
  <c r="AN66" i="17"/>
  <c r="AM66" i="17"/>
  <c r="AL66" i="17"/>
  <c r="AK66" i="17"/>
  <c r="AJ66" i="17"/>
  <c r="AN65" i="17"/>
  <c r="AM65" i="17"/>
  <c r="AL65" i="17"/>
  <c r="AK65" i="17"/>
  <c r="AJ65" i="17"/>
  <c r="AN64" i="17"/>
  <c r="AM64" i="17"/>
  <c r="AL64" i="17"/>
  <c r="AK64" i="17"/>
  <c r="AJ64" i="17"/>
  <c r="AN63" i="17"/>
  <c r="AM63" i="17"/>
  <c r="AL63" i="17"/>
  <c r="AK63" i="17"/>
  <c r="AJ63" i="17"/>
  <c r="AN62" i="17"/>
  <c r="AM62" i="17"/>
  <c r="AL62" i="17"/>
  <c r="AK62" i="17"/>
  <c r="AJ62" i="17"/>
  <c r="AN61" i="17"/>
  <c r="AM61" i="17"/>
  <c r="AL61" i="17"/>
  <c r="AK61" i="17"/>
  <c r="AJ61" i="17"/>
  <c r="AN60" i="17"/>
  <c r="AM60" i="17"/>
  <c r="AL60" i="17"/>
  <c r="AK60" i="17"/>
  <c r="AJ60" i="17"/>
  <c r="AN59" i="17"/>
  <c r="AM59" i="17"/>
  <c r="AL59" i="17"/>
  <c r="AK59" i="17"/>
  <c r="AJ59" i="17"/>
  <c r="AN58" i="17"/>
  <c r="AM58" i="17"/>
  <c r="AL58" i="17"/>
  <c r="AK58" i="17"/>
  <c r="AJ58" i="17"/>
  <c r="AN57" i="17"/>
  <c r="AM57" i="17"/>
  <c r="AL57" i="17"/>
  <c r="AK57" i="17"/>
  <c r="AJ57" i="17"/>
  <c r="AN56" i="17"/>
  <c r="AM56" i="17"/>
  <c r="AL56" i="17"/>
  <c r="AK56" i="17"/>
  <c r="AJ56" i="17"/>
  <c r="AN55" i="17"/>
  <c r="AM55" i="17"/>
  <c r="AL55" i="17"/>
  <c r="AK55" i="17"/>
  <c r="AJ55" i="17"/>
  <c r="AN54" i="17"/>
  <c r="AM54" i="17"/>
  <c r="AL54" i="17"/>
  <c r="AK54" i="17"/>
  <c r="AJ54" i="17"/>
  <c r="AN53" i="17"/>
  <c r="AM53" i="17"/>
  <c r="AL53" i="17"/>
  <c r="AK53" i="17"/>
  <c r="AJ53" i="17"/>
  <c r="AN52" i="17"/>
  <c r="AM52" i="17"/>
  <c r="AL52" i="17"/>
  <c r="AK52" i="17"/>
  <c r="AJ52" i="17"/>
  <c r="AN51" i="17"/>
  <c r="AM51" i="17"/>
  <c r="AL51" i="17"/>
  <c r="AK51" i="17"/>
  <c r="AJ51" i="17"/>
  <c r="AN50" i="17"/>
  <c r="AM50" i="17"/>
  <c r="AL50" i="17"/>
  <c r="AK50" i="17"/>
  <c r="AJ50" i="17"/>
  <c r="AN49" i="17"/>
  <c r="AM49" i="17"/>
  <c r="AL49" i="17"/>
  <c r="AK49" i="17"/>
  <c r="AJ49" i="17"/>
  <c r="AN48" i="17"/>
  <c r="AM48" i="17"/>
  <c r="AL48" i="17"/>
  <c r="AK48" i="17"/>
  <c r="AJ48" i="17"/>
  <c r="AN47" i="17"/>
  <c r="AM47" i="17"/>
  <c r="AL47" i="17"/>
  <c r="AK47" i="17"/>
  <c r="AJ47" i="17"/>
  <c r="AN46" i="17"/>
  <c r="AM46" i="17"/>
  <c r="AL46" i="17"/>
  <c r="AK46" i="17"/>
  <c r="AJ46" i="17"/>
  <c r="AN45" i="17"/>
  <c r="AM45" i="17"/>
  <c r="AL45" i="17"/>
  <c r="AK45" i="17"/>
  <c r="AJ45" i="17"/>
  <c r="AN44" i="17"/>
  <c r="AM44" i="17"/>
  <c r="AL44" i="17"/>
  <c r="AK44" i="17"/>
  <c r="AJ44" i="17"/>
  <c r="AN43" i="17"/>
  <c r="AM43" i="17"/>
  <c r="AL43" i="17"/>
  <c r="AK43" i="17"/>
  <c r="AJ43" i="17"/>
  <c r="AN42" i="17"/>
  <c r="AM42" i="17"/>
  <c r="AL42" i="17"/>
  <c r="AK42" i="17"/>
  <c r="AJ42" i="17"/>
  <c r="AN41" i="17"/>
  <c r="AM41" i="17"/>
  <c r="AL41" i="17"/>
  <c r="AK41" i="17"/>
  <c r="AJ41" i="17"/>
  <c r="AN40" i="17"/>
  <c r="AM40" i="17"/>
  <c r="AL40" i="17"/>
  <c r="AK40" i="17"/>
  <c r="AJ40" i="17"/>
  <c r="AN39" i="17"/>
  <c r="AM39" i="17"/>
  <c r="AL39" i="17"/>
  <c r="AK39" i="17"/>
  <c r="AJ39" i="17"/>
  <c r="AN38" i="17"/>
  <c r="AM38" i="17"/>
  <c r="AL38" i="17"/>
  <c r="AK38" i="17"/>
  <c r="AJ38" i="17"/>
  <c r="AN37" i="17"/>
  <c r="AM37" i="17"/>
  <c r="AL37" i="17"/>
  <c r="AK37" i="17"/>
  <c r="AJ37" i="17"/>
  <c r="AN36" i="17"/>
  <c r="AM36" i="17"/>
  <c r="AL36" i="17"/>
  <c r="AK36" i="17"/>
  <c r="AJ36" i="17"/>
  <c r="AN35" i="17"/>
  <c r="AM35" i="17"/>
  <c r="AL35" i="17"/>
  <c r="AK35" i="17"/>
  <c r="AJ35" i="17"/>
  <c r="AN34" i="17"/>
  <c r="AM34" i="17"/>
  <c r="AL34" i="17"/>
  <c r="AK34" i="17"/>
  <c r="AJ34" i="17"/>
  <c r="AN33" i="17"/>
  <c r="AM33" i="17"/>
  <c r="AL33" i="17"/>
  <c r="AK33" i="17"/>
  <c r="AJ33" i="17"/>
  <c r="AN32" i="17"/>
  <c r="AM32" i="17"/>
  <c r="AL32" i="17"/>
  <c r="AK32" i="17"/>
  <c r="AJ32" i="17"/>
  <c r="AN31" i="17"/>
  <c r="AM31" i="17"/>
  <c r="AL31" i="17"/>
  <c r="AK31" i="17"/>
  <c r="AJ31" i="17"/>
  <c r="AN30" i="17"/>
  <c r="AM30" i="17"/>
  <c r="AL30" i="17"/>
  <c r="AK30" i="17"/>
  <c r="AJ30" i="17"/>
  <c r="AN29" i="17"/>
  <c r="AM29" i="17"/>
  <c r="AL29" i="17"/>
  <c r="AK29" i="17"/>
  <c r="AJ29" i="17"/>
  <c r="AN28" i="17"/>
  <c r="AM28" i="17"/>
  <c r="AL28" i="17"/>
  <c r="AK28" i="17"/>
  <c r="AJ28" i="17"/>
  <c r="AN27" i="17"/>
  <c r="AM27" i="17"/>
  <c r="AL27" i="17"/>
  <c r="AK27" i="17"/>
  <c r="AJ27" i="17"/>
  <c r="AN26" i="17"/>
  <c r="AM26" i="17"/>
  <c r="AL26" i="17"/>
  <c r="AK26" i="17"/>
  <c r="AJ26" i="17"/>
  <c r="AN25" i="17"/>
  <c r="AM25" i="17"/>
  <c r="AL25" i="17"/>
  <c r="AK25" i="17"/>
  <c r="AJ25" i="17"/>
  <c r="AN24" i="17"/>
  <c r="AM24" i="17"/>
  <c r="AL24" i="17"/>
  <c r="AK24" i="17"/>
  <c r="AJ24" i="17"/>
  <c r="AN23" i="17"/>
  <c r="AM23" i="17"/>
  <c r="AL23" i="17"/>
  <c r="AK23" i="17"/>
  <c r="AJ23" i="17"/>
  <c r="AG5" i="13" l="1"/>
  <c r="AG4" i="13"/>
  <c r="AG3" i="13"/>
  <c r="X5" i="13"/>
  <c r="X4" i="13"/>
  <c r="X3" i="13"/>
  <c r="O7" i="13"/>
  <c r="M7" i="13"/>
  <c r="B213" i="17" l="1"/>
  <c r="C213" i="17" s="1"/>
  <c r="AG213" i="17" s="1"/>
  <c r="B212" i="17"/>
  <c r="C212" i="17" s="1"/>
  <c r="AG212" i="17" s="1"/>
  <c r="B211" i="17"/>
  <c r="C211" i="17" s="1"/>
  <c r="AG211" i="17" s="1"/>
  <c r="B210" i="17"/>
  <c r="C210" i="17" s="1"/>
  <c r="AG210" i="17" s="1"/>
  <c r="B209" i="17"/>
  <c r="C209" i="17" s="1"/>
  <c r="AG209" i="17" s="1"/>
  <c r="B208" i="17"/>
  <c r="C208" i="17" s="1"/>
  <c r="AG208" i="17" s="1"/>
  <c r="B207" i="17"/>
  <c r="C207" i="17" s="1"/>
  <c r="AH207" i="17" s="1"/>
  <c r="B206" i="17"/>
  <c r="C206" i="17" s="1"/>
  <c r="AH206" i="17" s="1"/>
  <c r="B205" i="17"/>
  <c r="C205" i="17" s="1"/>
  <c r="AH205" i="17" s="1"/>
  <c r="B204" i="17"/>
  <c r="C204" i="17" s="1"/>
  <c r="AH204" i="17" s="1"/>
  <c r="B203" i="17"/>
  <c r="C203" i="17" s="1"/>
  <c r="AH203" i="17" s="1"/>
  <c r="B202" i="17"/>
  <c r="C202" i="17" s="1"/>
  <c r="AH202" i="17" s="1"/>
  <c r="B201" i="17"/>
  <c r="C201" i="17" s="1"/>
  <c r="AH201" i="17" s="1"/>
  <c r="B200" i="17"/>
  <c r="C200" i="17" s="1"/>
  <c r="AH200" i="17" s="1"/>
  <c r="B199" i="17"/>
  <c r="C199" i="17" s="1"/>
  <c r="AH199" i="17" s="1"/>
  <c r="B198" i="17"/>
  <c r="C198" i="17" s="1"/>
  <c r="AH198" i="17" s="1"/>
  <c r="B197" i="17"/>
  <c r="C197" i="17" s="1"/>
  <c r="AH197" i="17" s="1"/>
  <c r="B196" i="17"/>
  <c r="C196" i="17" s="1"/>
  <c r="AH196" i="17" s="1"/>
  <c r="B195" i="17"/>
  <c r="C195" i="17" s="1"/>
  <c r="AH195" i="17" s="1"/>
  <c r="B194" i="17"/>
  <c r="C194" i="17" s="1"/>
  <c r="AH194" i="17" s="1"/>
  <c r="B193" i="17"/>
  <c r="C193" i="17" s="1"/>
  <c r="AH193" i="17" s="1"/>
  <c r="B192" i="17"/>
  <c r="C192" i="17" s="1"/>
  <c r="AH192" i="17" s="1"/>
  <c r="B191" i="17"/>
  <c r="C191" i="17" s="1"/>
  <c r="AH191" i="17" s="1"/>
  <c r="B190" i="17"/>
  <c r="C190" i="17" s="1"/>
  <c r="AH190" i="17" s="1"/>
  <c r="B189" i="17"/>
  <c r="C189" i="17" s="1"/>
  <c r="AH189" i="17" s="1"/>
  <c r="B188" i="17"/>
  <c r="C188" i="17" s="1"/>
  <c r="AH188" i="17" s="1"/>
  <c r="B187" i="17"/>
  <c r="C187" i="17" s="1"/>
  <c r="AH187" i="17" s="1"/>
  <c r="B186" i="17"/>
  <c r="C186" i="17" s="1"/>
  <c r="AH186" i="17" s="1"/>
  <c r="B185" i="17"/>
  <c r="C185" i="17" s="1"/>
  <c r="AH185" i="17" s="1"/>
  <c r="B184" i="17"/>
  <c r="C184" i="17" s="1"/>
  <c r="AH184" i="17" s="1"/>
  <c r="B183" i="17"/>
  <c r="C183" i="17" s="1"/>
  <c r="AH183" i="17" s="1"/>
  <c r="B182" i="17"/>
  <c r="C182" i="17" s="1"/>
  <c r="AH182" i="17" s="1"/>
  <c r="B181" i="17"/>
  <c r="C181" i="17" s="1"/>
  <c r="AH181" i="17" s="1"/>
  <c r="B180" i="17"/>
  <c r="C180" i="17" s="1"/>
  <c r="AH180" i="17" s="1"/>
  <c r="B179" i="17"/>
  <c r="C179" i="17" s="1"/>
  <c r="AH179" i="17" s="1"/>
  <c r="B178" i="17"/>
  <c r="C178" i="17" s="1"/>
  <c r="AH178" i="17" s="1"/>
  <c r="B177" i="17"/>
  <c r="C177" i="17" s="1"/>
  <c r="AH177" i="17" s="1"/>
  <c r="B176" i="17"/>
  <c r="C176" i="17" s="1"/>
  <c r="AH176" i="17" s="1"/>
  <c r="B175" i="17"/>
  <c r="C175" i="17" s="1"/>
  <c r="AH175" i="17" s="1"/>
  <c r="B174" i="17"/>
  <c r="C174" i="17" s="1"/>
  <c r="AH174" i="17" s="1"/>
  <c r="B173" i="17"/>
  <c r="C173" i="17" s="1"/>
  <c r="AH173" i="17" s="1"/>
  <c r="B172" i="17"/>
  <c r="C172" i="17" s="1"/>
  <c r="AH172" i="17" s="1"/>
  <c r="B171" i="17"/>
  <c r="C171" i="17" s="1"/>
  <c r="AH171" i="17" s="1"/>
  <c r="B170" i="17"/>
  <c r="C170" i="17" s="1"/>
  <c r="AH170" i="17" s="1"/>
  <c r="B169" i="17"/>
  <c r="C169" i="17" s="1"/>
  <c r="AH169" i="17" s="1"/>
  <c r="B168" i="17"/>
  <c r="C168" i="17" s="1"/>
  <c r="AH168" i="17" s="1"/>
  <c r="B167" i="17"/>
  <c r="C167" i="17" s="1"/>
  <c r="AH167" i="17" s="1"/>
  <c r="B166" i="17"/>
  <c r="C166" i="17" s="1"/>
  <c r="AH166" i="17" s="1"/>
  <c r="B165" i="17"/>
  <c r="C165" i="17" s="1"/>
  <c r="AH165" i="17" s="1"/>
  <c r="B164" i="17"/>
  <c r="C164" i="17" s="1"/>
  <c r="AH164" i="17" s="1"/>
  <c r="B163" i="17"/>
  <c r="C163" i="17" s="1"/>
  <c r="AH163" i="17" s="1"/>
  <c r="B162" i="17"/>
  <c r="C162" i="17" s="1"/>
  <c r="AH162" i="17" s="1"/>
  <c r="B161" i="17"/>
  <c r="C161" i="17" s="1"/>
  <c r="AH161" i="17" s="1"/>
  <c r="B160" i="17"/>
  <c r="C160" i="17" s="1"/>
  <c r="AH160" i="17" s="1"/>
  <c r="B159" i="17"/>
  <c r="C159" i="17" s="1"/>
  <c r="AH159" i="17" s="1"/>
  <c r="B158" i="17"/>
  <c r="C158" i="17" s="1"/>
  <c r="AH158" i="17" s="1"/>
  <c r="B157" i="17"/>
  <c r="C157" i="17" s="1"/>
  <c r="AH157" i="17" s="1"/>
  <c r="B156" i="17"/>
  <c r="C156" i="17" s="1"/>
  <c r="AH156" i="17" s="1"/>
  <c r="B155" i="17"/>
  <c r="C155" i="17" s="1"/>
  <c r="AH155" i="17" s="1"/>
  <c r="B154" i="17"/>
  <c r="C154" i="17" s="1"/>
  <c r="AH154" i="17" s="1"/>
  <c r="B153" i="17"/>
  <c r="C153" i="17" s="1"/>
  <c r="AH153" i="17" s="1"/>
  <c r="B152" i="17"/>
  <c r="C152" i="17" s="1"/>
  <c r="AH152" i="17" s="1"/>
  <c r="B151" i="17"/>
  <c r="C151" i="17" s="1"/>
  <c r="AH151" i="17" s="1"/>
  <c r="B150" i="17"/>
  <c r="C150" i="17" s="1"/>
  <c r="AH150" i="17" s="1"/>
  <c r="B149" i="17"/>
  <c r="C149" i="17" s="1"/>
  <c r="AH149" i="17" s="1"/>
  <c r="B148" i="17"/>
  <c r="C148" i="17" s="1"/>
  <c r="AH148" i="17" s="1"/>
  <c r="B147" i="17"/>
  <c r="C147" i="17" s="1"/>
  <c r="AH147" i="17" s="1"/>
  <c r="B146" i="17"/>
  <c r="C146" i="17" s="1"/>
  <c r="AH146" i="17" s="1"/>
  <c r="B145" i="17"/>
  <c r="C145" i="17" s="1"/>
  <c r="AH145" i="17" s="1"/>
  <c r="B144" i="17"/>
  <c r="C144" i="17" s="1"/>
  <c r="AH144" i="17" s="1"/>
  <c r="B143" i="17"/>
  <c r="C143" i="17" s="1"/>
  <c r="AH143" i="17" s="1"/>
  <c r="B142" i="17"/>
  <c r="C142" i="17" s="1"/>
  <c r="AH142" i="17" s="1"/>
  <c r="B141" i="17"/>
  <c r="C141" i="17" s="1"/>
  <c r="AH141" i="17" s="1"/>
  <c r="B140" i="17"/>
  <c r="C140" i="17" s="1"/>
  <c r="AH140" i="17" s="1"/>
  <c r="B139" i="17"/>
  <c r="C139" i="17" s="1"/>
  <c r="AH139" i="17" s="1"/>
  <c r="B138" i="17"/>
  <c r="C138" i="17" s="1"/>
  <c r="AH138" i="17" s="1"/>
  <c r="B137" i="17"/>
  <c r="C137" i="17" s="1"/>
  <c r="AH137" i="17" s="1"/>
  <c r="B136" i="17"/>
  <c r="C136" i="17" s="1"/>
  <c r="AH136" i="17" s="1"/>
  <c r="B135" i="17"/>
  <c r="C135" i="17" s="1"/>
  <c r="AH135" i="17" s="1"/>
  <c r="B134" i="17"/>
  <c r="C134" i="17" s="1"/>
  <c r="AH134" i="17" s="1"/>
  <c r="B133" i="17"/>
  <c r="C133" i="17" s="1"/>
  <c r="AH133" i="17" s="1"/>
  <c r="B132" i="17"/>
  <c r="C132" i="17" s="1"/>
  <c r="AH132" i="17" s="1"/>
  <c r="B131" i="17"/>
  <c r="C131" i="17" s="1"/>
  <c r="AH131" i="17" s="1"/>
  <c r="B130" i="17"/>
  <c r="C130" i="17" s="1"/>
  <c r="AH130" i="17" s="1"/>
  <c r="B129" i="17"/>
  <c r="C129" i="17" s="1"/>
  <c r="AH129" i="17" s="1"/>
  <c r="B128" i="17"/>
  <c r="C128" i="17" s="1"/>
  <c r="AH128" i="17" s="1"/>
  <c r="B127" i="17"/>
  <c r="C127" i="17" s="1"/>
  <c r="AH127" i="17" s="1"/>
  <c r="B126" i="17"/>
  <c r="C126" i="17" s="1"/>
  <c r="AH126" i="17" s="1"/>
  <c r="B125" i="17"/>
  <c r="C125" i="17" s="1"/>
  <c r="AH125" i="17" s="1"/>
  <c r="B124" i="17"/>
  <c r="C124" i="17" s="1"/>
  <c r="AH124" i="17" s="1"/>
  <c r="B123" i="17"/>
  <c r="C123" i="17" s="1"/>
  <c r="AH123" i="17" s="1"/>
  <c r="B122" i="17"/>
  <c r="C122" i="17" s="1"/>
  <c r="AH122" i="17" s="1"/>
  <c r="B121" i="17"/>
  <c r="C121" i="17" s="1"/>
  <c r="AH121" i="17" s="1"/>
  <c r="B120" i="17"/>
  <c r="C120" i="17" s="1"/>
  <c r="AH120" i="17" s="1"/>
  <c r="B119" i="17"/>
  <c r="C119" i="17" s="1"/>
  <c r="AH119" i="17" s="1"/>
  <c r="B118" i="17"/>
  <c r="C118" i="17" s="1"/>
  <c r="AH118" i="17" s="1"/>
  <c r="B117" i="17"/>
  <c r="C117" i="17" s="1"/>
  <c r="AH117" i="17" s="1"/>
  <c r="B116" i="17"/>
  <c r="C116" i="17" s="1"/>
  <c r="AH116" i="17" s="1"/>
  <c r="B115" i="17"/>
  <c r="C115" i="17" s="1"/>
  <c r="AH115" i="17" s="1"/>
  <c r="B114" i="17"/>
  <c r="C114" i="17" s="1"/>
  <c r="AH114" i="17" s="1"/>
  <c r="B113" i="17"/>
  <c r="C113" i="17" s="1"/>
  <c r="AH113" i="17" s="1"/>
  <c r="B112" i="17"/>
  <c r="C112" i="17" s="1"/>
  <c r="AH112" i="17" s="1"/>
  <c r="B111" i="17"/>
  <c r="C111" i="17" s="1"/>
  <c r="AH111" i="17" s="1"/>
  <c r="B110" i="17"/>
  <c r="C110" i="17" s="1"/>
  <c r="AH110" i="17" s="1"/>
  <c r="B109" i="17"/>
  <c r="C109" i="17" s="1"/>
  <c r="AH109" i="17" s="1"/>
  <c r="B108" i="17"/>
  <c r="C108" i="17" s="1"/>
  <c r="AH108" i="17" s="1"/>
  <c r="B107" i="17"/>
  <c r="C107" i="17" s="1"/>
  <c r="AH107" i="17" s="1"/>
  <c r="B106" i="17"/>
  <c r="C106" i="17" s="1"/>
  <c r="AH106" i="17" s="1"/>
  <c r="B105" i="17"/>
  <c r="C105" i="17" s="1"/>
  <c r="AH105" i="17" s="1"/>
  <c r="B104" i="17"/>
  <c r="C104" i="17" s="1"/>
  <c r="AH104" i="17" s="1"/>
  <c r="B103" i="17"/>
  <c r="C103" i="17" s="1"/>
  <c r="AH103" i="17" s="1"/>
  <c r="B102" i="17"/>
  <c r="C102" i="17" s="1"/>
  <c r="AH102" i="17" s="1"/>
  <c r="B101" i="17"/>
  <c r="C101" i="17" s="1"/>
  <c r="AH101" i="17" s="1"/>
  <c r="B100" i="17"/>
  <c r="C100" i="17" s="1"/>
  <c r="AH100" i="17" s="1"/>
  <c r="B99" i="17"/>
  <c r="C99" i="17" s="1"/>
  <c r="AH99" i="17" s="1"/>
  <c r="B98" i="17"/>
  <c r="C98" i="17" s="1"/>
  <c r="AH98" i="17" s="1"/>
  <c r="B97" i="17"/>
  <c r="C97" i="17" s="1"/>
  <c r="AH97" i="17" s="1"/>
  <c r="B96" i="17"/>
  <c r="C96" i="17" s="1"/>
  <c r="AH96" i="17" s="1"/>
  <c r="B95" i="17"/>
  <c r="C95" i="17" s="1"/>
  <c r="AH95" i="17" s="1"/>
  <c r="B94" i="17"/>
  <c r="C94" i="17" s="1"/>
  <c r="AH94" i="17" s="1"/>
  <c r="B93" i="17"/>
  <c r="C93" i="17" s="1"/>
  <c r="AH93" i="17" s="1"/>
  <c r="B92" i="17"/>
  <c r="C92" i="17" s="1"/>
  <c r="AH92" i="17" s="1"/>
  <c r="B91" i="17"/>
  <c r="C91" i="17" s="1"/>
  <c r="AH91" i="17" s="1"/>
  <c r="B90" i="17"/>
  <c r="C90" i="17" s="1"/>
  <c r="AH90" i="17" s="1"/>
  <c r="B89" i="17"/>
  <c r="C89" i="17" s="1"/>
  <c r="AH89" i="17" s="1"/>
  <c r="B88" i="17"/>
  <c r="C88" i="17" s="1"/>
  <c r="AH88" i="17" s="1"/>
  <c r="B87" i="17"/>
  <c r="C87" i="17" s="1"/>
  <c r="AH87" i="17" s="1"/>
  <c r="B86" i="17"/>
  <c r="C86" i="17" s="1"/>
  <c r="AH86" i="17" s="1"/>
  <c r="B85" i="17"/>
  <c r="C85" i="17" s="1"/>
  <c r="AH85" i="17" s="1"/>
  <c r="B84" i="17"/>
  <c r="C84" i="17" s="1"/>
  <c r="AH84" i="17" s="1"/>
  <c r="B83" i="17"/>
  <c r="C83" i="17" s="1"/>
  <c r="AH83" i="17" s="1"/>
  <c r="B82" i="17"/>
  <c r="C82" i="17" s="1"/>
  <c r="AH82" i="17" s="1"/>
  <c r="B81" i="17"/>
  <c r="C81" i="17" s="1"/>
  <c r="AH81" i="17" s="1"/>
  <c r="B80" i="17"/>
  <c r="C80" i="17" s="1"/>
  <c r="AH80" i="17" s="1"/>
  <c r="B79" i="17"/>
  <c r="C79" i="17" s="1"/>
  <c r="AH79" i="17" s="1"/>
  <c r="B78" i="17"/>
  <c r="C78" i="17" s="1"/>
  <c r="AH78" i="17" s="1"/>
  <c r="B77" i="17"/>
  <c r="C77" i="17" s="1"/>
  <c r="AH77" i="17" s="1"/>
  <c r="B76" i="17"/>
  <c r="C76" i="17" s="1"/>
  <c r="AH76" i="17" s="1"/>
  <c r="B75" i="17"/>
  <c r="C75" i="17" s="1"/>
  <c r="AH75" i="17" s="1"/>
  <c r="B74" i="17"/>
  <c r="C74" i="17" s="1"/>
  <c r="AH74" i="17" s="1"/>
  <c r="B73" i="17"/>
  <c r="C73" i="17" s="1"/>
  <c r="AH73" i="17" s="1"/>
  <c r="B72" i="17"/>
  <c r="C72" i="17" s="1"/>
  <c r="AH72" i="17" s="1"/>
  <c r="B71" i="17"/>
  <c r="C71" i="17" s="1"/>
  <c r="AH71" i="17" s="1"/>
  <c r="B70" i="17"/>
  <c r="C70" i="17" s="1"/>
  <c r="AH70" i="17" s="1"/>
  <c r="B69" i="17"/>
  <c r="C69" i="17" s="1"/>
  <c r="AH69" i="17" s="1"/>
  <c r="B68" i="17"/>
  <c r="C68" i="17" s="1"/>
  <c r="AH68" i="17" s="1"/>
  <c r="B67" i="17"/>
  <c r="C67" i="17" s="1"/>
  <c r="AH67" i="17" s="1"/>
  <c r="B66" i="17"/>
  <c r="C66" i="17" s="1"/>
  <c r="AH66" i="17" s="1"/>
  <c r="B65" i="17"/>
  <c r="C65" i="17" s="1"/>
  <c r="AH65" i="17" s="1"/>
  <c r="B64" i="17"/>
  <c r="C64" i="17" s="1"/>
  <c r="AH64" i="17" s="1"/>
  <c r="B63" i="17"/>
  <c r="C63" i="17" s="1"/>
  <c r="AH63" i="17" s="1"/>
  <c r="B62" i="17"/>
  <c r="C62" i="17" s="1"/>
  <c r="AH62" i="17" s="1"/>
  <c r="B61" i="17"/>
  <c r="C61" i="17" s="1"/>
  <c r="AH61" i="17" s="1"/>
  <c r="B60" i="17"/>
  <c r="C60" i="17" s="1"/>
  <c r="AH60" i="17" s="1"/>
  <c r="B59" i="17"/>
  <c r="C59" i="17" s="1"/>
  <c r="AH59" i="17" s="1"/>
  <c r="B58" i="17"/>
  <c r="C58" i="17" s="1"/>
  <c r="AH58" i="17" s="1"/>
  <c r="B57" i="17"/>
  <c r="C57" i="17" s="1"/>
  <c r="AH57" i="17" s="1"/>
  <c r="B56" i="17"/>
  <c r="C56" i="17" s="1"/>
  <c r="AH56" i="17" s="1"/>
  <c r="B55" i="17"/>
  <c r="C55" i="17" s="1"/>
  <c r="AH55" i="17" s="1"/>
  <c r="B54" i="17"/>
  <c r="C54" i="17" s="1"/>
  <c r="AH54" i="17" s="1"/>
  <c r="B53" i="17"/>
  <c r="C53" i="17" s="1"/>
  <c r="AH53" i="17" s="1"/>
  <c r="B52" i="17"/>
  <c r="C52" i="17" s="1"/>
  <c r="AH52" i="17" s="1"/>
  <c r="B51" i="17"/>
  <c r="C51" i="17" s="1"/>
  <c r="AH51" i="17" s="1"/>
  <c r="B50" i="17"/>
  <c r="C50" i="17" s="1"/>
  <c r="AH50" i="17" s="1"/>
  <c r="B49" i="17"/>
  <c r="C49" i="17" s="1"/>
  <c r="AH49" i="17" s="1"/>
  <c r="B48" i="17"/>
  <c r="C48" i="17" s="1"/>
  <c r="AH48" i="17" s="1"/>
  <c r="B47" i="17"/>
  <c r="C47" i="17" s="1"/>
  <c r="AH47" i="17" s="1"/>
  <c r="B46" i="17"/>
  <c r="C46" i="17" s="1"/>
  <c r="AH46" i="17" s="1"/>
  <c r="B45" i="17"/>
  <c r="C45" i="17" s="1"/>
  <c r="AH45" i="17" s="1"/>
  <c r="B44" i="17"/>
  <c r="C44" i="17" s="1"/>
  <c r="AH44" i="17" s="1"/>
  <c r="B43" i="17"/>
  <c r="C43" i="17" s="1"/>
  <c r="AH43" i="17" s="1"/>
  <c r="B42" i="17"/>
  <c r="C42" i="17" s="1"/>
  <c r="AH42" i="17" s="1"/>
  <c r="B41" i="17"/>
  <c r="C41" i="17" s="1"/>
  <c r="AH41" i="17" s="1"/>
  <c r="B40" i="17"/>
  <c r="C40" i="17" s="1"/>
  <c r="AH40" i="17" s="1"/>
  <c r="B39" i="17"/>
  <c r="C39" i="17" s="1"/>
  <c r="AH39" i="17" s="1"/>
  <c r="B38" i="17"/>
  <c r="C38" i="17" s="1"/>
  <c r="AH38" i="17" s="1"/>
  <c r="B37" i="17"/>
  <c r="C37" i="17" s="1"/>
  <c r="B36" i="17"/>
  <c r="C36" i="17" s="1"/>
  <c r="AH36" i="17" s="1"/>
  <c r="B35" i="17"/>
  <c r="C35" i="17" s="1"/>
  <c r="AH35" i="17" s="1"/>
  <c r="B34" i="17"/>
  <c r="C34" i="17" s="1"/>
  <c r="AH34" i="17" s="1"/>
  <c r="B33" i="17"/>
  <c r="C33" i="17" s="1"/>
  <c r="AH33" i="17" s="1"/>
  <c r="B32" i="17"/>
  <c r="C32" i="17" s="1"/>
  <c r="AH32" i="17" s="1"/>
  <c r="B31" i="17"/>
  <c r="C31" i="17" s="1"/>
  <c r="AH31" i="17" s="1"/>
  <c r="B30" i="17"/>
  <c r="C30" i="17" s="1"/>
  <c r="AH30" i="17" s="1"/>
  <c r="B29" i="17"/>
  <c r="C29" i="17" s="1"/>
  <c r="AH29" i="17" s="1"/>
  <c r="B28" i="17"/>
  <c r="C28" i="17" s="1"/>
  <c r="AH28" i="17" s="1"/>
  <c r="B27" i="17"/>
  <c r="C27" i="17" s="1"/>
  <c r="AH27" i="17" s="1"/>
  <c r="B26" i="17"/>
  <c r="C26" i="17" s="1"/>
  <c r="AH26" i="17" s="1"/>
  <c r="B25" i="17"/>
  <c r="C25" i="17" s="1"/>
  <c r="AH25" i="17" s="1"/>
  <c r="B24" i="17"/>
  <c r="C24" i="17" s="1"/>
  <c r="AH24" i="17" s="1"/>
  <c r="B23" i="17"/>
  <c r="C23" i="17" s="1"/>
  <c r="B22" i="17"/>
  <c r="C22" i="17" s="1"/>
  <c r="AH22" i="17" s="1"/>
  <c r="B21" i="17"/>
  <c r="C21" i="17" s="1"/>
  <c r="AH21" i="17" s="1"/>
  <c r="B20" i="17"/>
  <c r="C20" i="17" s="1"/>
  <c r="AH20" i="17" s="1"/>
  <c r="B19" i="17"/>
  <c r="C19" i="17" s="1"/>
  <c r="AH19" i="17" s="1"/>
  <c r="B18" i="17"/>
  <c r="C18" i="17" s="1"/>
  <c r="AH18" i="17" s="1"/>
  <c r="B17" i="17"/>
  <c r="C17" i="17" s="1"/>
  <c r="AH17" i="17" s="1"/>
  <c r="B16" i="17"/>
  <c r="C16" i="17" s="1"/>
  <c r="AH16" i="17" s="1"/>
  <c r="B15" i="17"/>
  <c r="C15" i="17" s="1"/>
  <c r="B14" i="17"/>
  <c r="C14" i="17" s="1"/>
  <c r="C1615" i="13" l="1"/>
  <c r="C1613" i="13"/>
  <c r="C1601" i="13"/>
  <c r="C1587" i="13"/>
  <c r="C1575" i="13"/>
  <c r="D1561" i="13"/>
  <c r="C1549" i="13"/>
  <c r="C1537" i="13"/>
  <c r="C1523" i="13"/>
  <c r="C1511" i="13"/>
  <c r="D1497" i="13"/>
  <c r="C1485" i="13"/>
  <c r="C1473" i="13"/>
  <c r="C1459" i="13"/>
  <c r="C1447" i="13"/>
  <c r="D1433" i="13"/>
  <c r="C1421" i="13"/>
  <c r="C1409" i="13"/>
  <c r="C1395" i="13"/>
  <c r="C1383" i="13"/>
  <c r="D1369" i="13"/>
  <c r="C1357" i="13"/>
  <c r="C1345" i="13"/>
  <c r="C1331" i="13"/>
  <c r="C1319" i="13"/>
  <c r="D1305" i="13"/>
  <c r="C1293" i="13"/>
  <c r="C1281" i="13"/>
  <c r="C1267" i="13"/>
  <c r="C1255" i="13"/>
  <c r="D1241" i="13"/>
  <c r="C1229" i="13"/>
  <c r="C1217" i="13"/>
  <c r="C1203" i="13"/>
  <c r="C1191" i="13"/>
  <c r="D1177" i="13"/>
  <c r="C1165" i="13"/>
  <c r="C1153" i="13"/>
  <c r="C1139" i="13"/>
  <c r="C1127" i="13"/>
  <c r="D1113" i="13"/>
  <c r="C1101" i="13"/>
  <c r="C1089" i="13"/>
  <c r="C1075" i="13"/>
  <c r="C1063" i="13"/>
  <c r="D1049" i="13"/>
  <c r="C1037" i="13"/>
  <c r="C1025" i="13"/>
  <c r="C1011" i="13"/>
  <c r="C999" i="13"/>
  <c r="D985" i="13"/>
  <c r="C973" i="13"/>
  <c r="C961" i="13"/>
  <c r="C947" i="13"/>
  <c r="C935" i="13"/>
  <c r="C1611" i="13"/>
  <c r="C1599" i="13"/>
  <c r="D1585" i="13"/>
  <c r="C1573" i="13"/>
  <c r="C1561" i="13"/>
  <c r="C1547" i="13"/>
  <c r="C1535" i="13"/>
  <c r="D1521" i="13"/>
  <c r="C1509" i="13"/>
  <c r="C1497" i="13"/>
  <c r="C1483" i="13"/>
  <c r="C1471" i="13"/>
  <c r="D1457" i="13"/>
  <c r="C1445" i="13"/>
  <c r="C1433" i="13"/>
  <c r="C1419" i="13"/>
  <c r="C1407" i="13"/>
  <c r="D1393" i="13"/>
  <c r="C1381" i="13"/>
  <c r="C1369" i="13"/>
  <c r="C1355" i="13"/>
  <c r="C1343" i="13"/>
  <c r="D1329" i="13"/>
  <c r="C1317" i="13"/>
  <c r="C1305" i="13"/>
  <c r="C1291" i="13"/>
  <c r="C1279" i="13"/>
  <c r="D1265" i="13"/>
  <c r="C1253" i="13"/>
  <c r="C1241" i="13"/>
  <c r="C1227" i="13"/>
  <c r="C1215" i="13"/>
  <c r="D1201" i="13"/>
  <c r="C1189" i="13"/>
  <c r="C1177" i="13"/>
  <c r="C1163" i="13"/>
  <c r="C1151" i="13"/>
  <c r="D1137" i="13"/>
  <c r="C1125" i="13"/>
  <c r="C1113" i="13"/>
  <c r="C1099" i="13"/>
  <c r="C1087" i="13"/>
  <c r="D1073" i="13"/>
  <c r="C1061" i="13"/>
  <c r="C1049" i="13"/>
  <c r="C1035" i="13"/>
  <c r="C1023" i="13"/>
  <c r="D1009" i="13"/>
  <c r="C997" i="13"/>
  <c r="C985" i="13"/>
  <c r="C971" i="13"/>
  <c r="C959" i="13"/>
  <c r="D945" i="13"/>
  <c r="D1609" i="13"/>
  <c r="C1597" i="13"/>
  <c r="C1585" i="13"/>
  <c r="C1571" i="13"/>
  <c r="C1559" i="13"/>
  <c r="D1545" i="13"/>
  <c r="C1533" i="13"/>
  <c r="C1521" i="13"/>
  <c r="C1507" i="13"/>
  <c r="C1495" i="13"/>
  <c r="D1481" i="13"/>
  <c r="C1469" i="13"/>
  <c r="C1457" i="13"/>
  <c r="C1443" i="13"/>
  <c r="C1431" i="13"/>
  <c r="D1417" i="13"/>
  <c r="C1405" i="13"/>
  <c r="C1393" i="13"/>
  <c r="C1379" i="13"/>
  <c r="C1367" i="13"/>
  <c r="D1353" i="13"/>
  <c r="C1341" i="13"/>
  <c r="C1329" i="13"/>
  <c r="C1315" i="13"/>
  <c r="C1303" i="13"/>
  <c r="D1289" i="13"/>
  <c r="C1277" i="13"/>
  <c r="C1265" i="13"/>
  <c r="C1251" i="13"/>
  <c r="C1239" i="13"/>
  <c r="D1225" i="13"/>
  <c r="C1213" i="13"/>
  <c r="C1201" i="13"/>
  <c r="C1187" i="13"/>
  <c r="C1175" i="13"/>
  <c r="D1161" i="13"/>
  <c r="C1149" i="13"/>
  <c r="C1137" i="13"/>
  <c r="C1123" i="13"/>
  <c r="C1111" i="13"/>
  <c r="D1097" i="13"/>
  <c r="C1085" i="13"/>
  <c r="C1073" i="13"/>
  <c r="C1059" i="13"/>
  <c r="C1047" i="13"/>
  <c r="D1033" i="13"/>
  <c r="C1021" i="13"/>
  <c r="C1009" i="13"/>
  <c r="C995" i="13"/>
  <c r="C983" i="13"/>
  <c r="D969" i="13"/>
  <c r="C957" i="13"/>
  <c r="C945" i="13"/>
  <c r="C931" i="13"/>
  <c r="C919" i="13"/>
  <c r="D905" i="13"/>
  <c r="C893" i="13"/>
  <c r="C881" i="13"/>
  <c r="C867" i="13"/>
  <c r="C855" i="13"/>
  <c r="D841" i="13"/>
  <c r="C829" i="13"/>
  <c r="C817" i="13"/>
  <c r="C803" i="13"/>
  <c r="C791" i="13"/>
  <c r="D777" i="13"/>
  <c r="C765" i="13"/>
  <c r="C753" i="13"/>
  <c r="C739" i="13"/>
  <c r="C727" i="13"/>
  <c r="D713" i="13"/>
  <c r="C701" i="13"/>
  <c r="C689" i="13"/>
  <c r="C675" i="13"/>
  <c r="C663" i="13"/>
  <c r="D649" i="13"/>
  <c r="C637" i="13"/>
  <c r="C625" i="13"/>
  <c r="C611" i="13"/>
  <c r="C599" i="13"/>
  <c r="C1609" i="13"/>
  <c r="C1595" i="13"/>
  <c r="C1583" i="13"/>
  <c r="D1569" i="13"/>
  <c r="C1557" i="13"/>
  <c r="C1545" i="13"/>
  <c r="C1531" i="13"/>
  <c r="C1519" i="13"/>
  <c r="D1505" i="13"/>
  <c r="C1493" i="13"/>
  <c r="C1481" i="13"/>
  <c r="C1467" i="13"/>
  <c r="C1455" i="13"/>
  <c r="D1441" i="13"/>
  <c r="C1429" i="13"/>
  <c r="C1417" i="13"/>
  <c r="C1403" i="13"/>
  <c r="C1391" i="13"/>
  <c r="D1377" i="13"/>
  <c r="C1365" i="13"/>
  <c r="C1353" i="13"/>
  <c r="C1339" i="13"/>
  <c r="C1327" i="13"/>
  <c r="D1313" i="13"/>
  <c r="C1301" i="13"/>
  <c r="C1289" i="13"/>
  <c r="C1275" i="13"/>
  <c r="C1263" i="13"/>
  <c r="D1249" i="13"/>
  <c r="C1237" i="13"/>
  <c r="C1225" i="13"/>
  <c r="C1211" i="13"/>
  <c r="C1199" i="13"/>
  <c r="D1185" i="13"/>
  <c r="C1173" i="13"/>
  <c r="C1161" i="13"/>
  <c r="C1147" i="13"/>
  <c r="C1135" i="13"/>
  <c r="D1121" i="13"/>
  <c r="C1109" i="13"/>
  <c r="C1097" i="13"/>
  <c r="C1083" i="13"/>
  <c r="C1071" i="13"/>
  <c r="D1057" i="13"/>
  <c r="C1045" i="13"/>
  <c r="C1033" i="13"/>
  <c r="C1019" i="13"/>
  <c r="C1007" i="13"/>
  <c r="D993" i="13"/>
  <c r="C981" i="13"/>
  <c r="C969" i="13"/>
  <c r="C955" i="13"/>
  <c r="C943" i="13"/>
  <c r="D929" i="13"/>
  <c r="C917" i="13"/>
  <c r="C905" i="13"/>
  <c r="C891" i="13"/>
  <c r="C879" i="13"/>
  <c r="D865" i="13"/>
  <c r="C853" i="13"/>
  <c r="C841" i="13"/>
  <c r="C827" i="13"/>
  <c r="C815" i="13"/>
  <c r="D801" i="13"/>
  <c r="C789" i="13"/>
  <c r="C777" i="13"/>
  <c r="C763" i="13"/>
  <c r="C751" i="13"/>
  <c r="D737" i="13"/>
  <c r="C725" i="13"/>
  <c r="C713" i="13"/>
  <c r="C699" i="13"/>
  <c r="C687" i="13"/>
  <c r="D673" i="13"/>
  <c r="C661" i="13"/>
  <c r="C649" i="13"/>
  <c r="C635" i="13"/>
  <c r="C623" i="13"/>
  <c r="D609" i="13"/>
  <c r="C597" i="13"/>
  <c r="C585" i="13"/>
  <c r="C571" i="13"/>
  <c r="C559" i="13"/>
  <c r="D545" i="13"/>
  <c r="C533" i="13"/>
  <c r="C1607" i="13"/>
  <c r="C1603" i="13"/>
  <c r="C1591" i="13"/>
  <c r="D1577" i="13"/>
  <c r="C1565" i="13"/>
  <c r="C1553" i="13"/>
  <c r="C1539" i="13"/>
  <c r="C1527" i="13"/>
  <c r="D1513" i="13"/>
  <c r="C1501" i="13"/>
  <c r="C1489" i="13"/>
  <c r="C1475" i="13"/>
  <c r="C1463" i="13"/>
  <c r="D1449" i="13"/>
  <c r="C1437" i="13"/>
  <c r="C1425" i="13"/>
  <c r="C1411" i="13"/>
  <c r="C1399" i="13"/>
  <c r="D1385" i="13"/>
  <c r="C1373" i="13"/>
  <c r="C1361" i="13"/>
  <c r="C1347" i="13"/>
  <c r="C1335" i="13"/>
  <c r="D1321" i="13"/>
  <c r="C1309" i="13"/>
  <c r="C1297" i="13"/>
  <c r="C1283" i="13"/>
  <c r="C1271" i="13"/>
  <c r="D1257" i="13"/>
  <c r="C1245" i="13"/>
  <c r="C1233" i="13"/>
  <c r="C1219" i="13"/>
  <c r="C1207" i="13"/>
  <c r="D1193" i="13"/>
  <c r="C1181" i="13"/>
  <c r="C1169" i="13"/>
  <c r="C1155" i="13"/>
  <c r="C1143" i="13"/>
  <c r="D1129" i="13"/>
  <c r="C1117" i="13"/>
  <c r="C1105" i="13"/>
  <c r="C1091" i="13"/>
  <c r="C1079" i="13"/>
  <c r="D1065" i="13"/>
  <c r="C1053" i="13"/>
  <c r="C1041" i="13"/>
  <c r="C1027" i="13"/>
  <c r="C1015" i="13"/>
  <c r="D1001" i="13"/>
  <c r="C989" i="13"/>
  <c r="C977" i="13"/>
  <c r="C963" i="13"/>
  <c r="C951" i="13"/>
  <c r="D937" i="13"/>
  <c r="C925" i="13"/>
  <c r="C913" i="13"/>
  <c r="C899" i="13"/>
  <c r="C887" i="13"/>
  <c r="D873" i="13"/>
  <c r="C861" i="13"/>
  <c r="C849" i="13"/>
  <c r="C835" i="13"/>
  <c r="C823" i="13"/>
  <c r="D809" i="13"/>
  <c r="C797" i="13"/>
  <c r="C785" i="13"/>
  <c r="C771" i="13"/>
  <c r="C759" i="13"/>
  <c r="D745" i="13"/>
  <c r="C733" i="13"/>
  <c r="C721" i="13"/>
  <c r="C707" i="13"/>
  <c r="C695" i="13"/>
  <c r="D681" i="13"/>
  <c r="C669" i="13"/>
  <c r="C657" i="13"/>
  <c r="C643" i="13"/>
  <c r="C631" i="13"/>
  <c r="D617" i="13"/>
  <c r="C605" i="13"/>
  <c r="C593" i="13"/>
  <c r="C579" i="13"/>
  <c r="C567" i="13"/>
  <c r="D553" i="13"/>
  <c r="C541" i="13"/>
  <c r="C529" i="13"/>
  <c r="C1605" i="13"/>
  <c r="C1569" i="13"/>
  <c r="D1537" i="13"/>
  <c r="C1503" i="13"/>
  <c r="D1465" i="13"/>
  <c r="C1435" i="13"/>
  <c r="C1401" i="13"/>
  <c r="C1363" i="13"/>
  <c r="C1333" i="13"/>
  <c r="D1297" i="13"/>
  <c r="C1261" i="13"/>
  <c r="C1231" i="13"/>
  <c r="C1195" i="13"/>
  <c r="C1159" i="13"/>
  <c r="C1129" i="13"/>
  <c r="C1093" i="13"/>
  <c r="C1057" i="13"/>
  <c r="D1025" i="13"/>
  <c r="C991" i="13"/>
  <c r="D953" i="13"/>
  <c r="C927" i="13"/>
  <c r="C907" i="13"/>
  <c r="C885" i="13"/>
  <c r="C865" i="13"/>
  <c r="C845" i="13"/>
  <c r="C825" i="13"/>
  <c r="C805" i="13"/>
  <c r="C783" i="13"/>
  <c r="D761" i="13"/>
  <c r="C743" i="13"/>
  <c r="D721" i="13"/>
  <c r="D1601" i="13"/>
  <c r="D1593" i="13"/>
  <c r="C1563" i="13"/>
  <c r="C1529" i="13"/>
  <c r="C1491" i="13"/>
  <c r="C1461" i="13"/>
  <c r="D1425" i="13"/>
  <c r="C1389" i="13"/>
  <c r="C1359" i="13"/>
  <c r="C1323" i="13"/>
  <c r="C1287" i="13"/>
  <c r="C1257" i="13"/>
  <c r="C1221" i="13"/>
  <c r="C1185" i="13"/>
  <c r="D1153" i="13"/>
  <c r="C1119" i="13"/>
  <c r="D1081" i="13"/>
  <c r="C1051" i="13"/>
  <c r="C1017" i="13"/>
  <c r="C979" i="13"/>
  <c r="C949" i="13"/>
  <c r="D921" i="13"/>
  <c r="C901" i="13"/>
  <c r="D881" i="13"/>
  <c r="C859" i="13"/>
  <c r="C839" i="13"/>
  <c r="C819" i="13"/>
  <c r="C799" i="13"/>
  <c r="C779" i="13"/>
  <c r="C757" i="13"/>
  <c r="C737" i="13"/>
  <c r="C717" i="13"/>
  <c r="C697" i="13"/>
  <c r="C677" i="13"/>
  <c r="C655" i="13"/>
  <c r="D633" i="13"/>
  <c r="C615" i="13"/>
  <c r="D593" i="13"/>
  <c r="C577" i="13"/>
  <c r="C561" i="13"/>
  <c r="C543" i="13"/>
  <c r="C525" i="13"/>
  <c r="C513" i="13"/>
  <c r="C499" i="13"/>
  <c r="C487" i="13"/>
  <c r="D473" i="13"/>
  <c r="C461" i="13"/>
  <c r="C449" i="13"/>
  <c r="C435" i="13"/>
  <c r="C423" i="13"/>
  <c r="D409" i="13"/>
  <c r="C397" i="13"/>
  <c r="C385" i="13"/>
  <c r="C371" i="13"/>
  <c r="C359" i="13"/>
  <c r="D345" i="13"/>
  <c r="C333" i="13"/>
  <c r="C321" i="13"/>
  <c r="C307" i="13"/>
  <c r="C295" i="13"/>
  <c r="D281" i="13"/>
  <c r="C269" i="13"/>
  <c r="C257" i="13"/>
  <c r="C243" i="13"/>
  <c r="C231" i="13"/>
  <c r="D217" i="13"/>
  <c r="C205" i="13"/>
  <c r="C193" i="13"/>
  <c r="C179" i="13"/>
  <c r="C167" i="13"/>
  <c r="D153" i="13"/>
  <c r="C141" i="13"/>
  <c r="C129" i="13"/>
  <c r="C115" i="13"/>
  <c r="C103" i="13"/>
  <c r="C71" i="13"/>
  <c r="C127" i="13"/>
  <c r="C101" i="13"/>
  <c r="C915" i="13"/>
  <c r="C813" i="13"/>
  <c r="C773" i="13"/>
  <c r="C711" i="13"/>
  <c r="C651" i="13"/>
  <c r="C609" i="13"/>
  <c r="C555" i="13"/>
  <c r="C509" i="13"/>
  <c r="C1593" i="13"/>
  <c r="C1555" i="13"/>
  <c r="C1525" i="13"/>
  <c r="D1489" i="13"/>
  <c r="C1453" i="13"/>
  <c r="C1423" i="13"/>
  <c r="C1387" i="13"/>
  <c r="C1351" i="13"/>
  <c r="C1321" i="13"/>
  <c r="C1285" i="13"/>
  <c r="C1249" i="13"/>
  <c r="D1217" i="13"/>
  <c r="C1183" i="13"/>
  <c r="D1145" i="13"/>
  <c r="C1115" i="13"/>
  <c r="C1081" i="13"/>
  <c r="C1043" i="13"/>
  <c r="C1013" i="13"/>
  <c r="D977" i="13"/>
  <c r="C941" i="13"/>
  <c r="C921" i="13"/>
  <c r="D897" i="13"/>
  <c r="C877" i="13"/>
  <c r="D857" i="13"/>
  <c r="C837" i="13"/>
  <c r="D817" i="13"/>
  <c r="C795" i="13"/>
  <c r="C775" i="13"/>
  <c r="C755" i="13"/>
  <c r="C735" i="13"/>
  <c r="C715" i="13"/>
  <c r="C693" i="13"/>
  <c r="C673" i="13"/>
  <c r="C653" i="13"/>
  <c r="C633" i="13"/>
  <c r="C613" i="13"/>
  <c r="C591" i="13"/>
  <c r="C575" i="13"/>
  <c r="C557" i="13"/>
  <c r="C539" i="13"/>
  <c r="C523" i="13"/>
  <c r="C511" i="13"/>
  <c r="D497" i="13"/>
  <c r="C485" i="13"/>
  <c r="C473" i="13"/>
  <c r="C459" i="13"/>
  <c r="C447" i="13"/>
  <c r="D433" i="13"/>
  <c r="C421" i="13"/>
  <c r="C409" i="13"/>
  <c r="C395" i="13"/>
  <c r="C383" i="13"/>
  <c r="D369" i="13"/>
  <c r="C357" i="13"/>
  <c r="C345" i="13"/>
  <c r="C331" i="13"/>
  <c r="C319" i="13"/>
  <c r="D305" i="13"/>
  <c r="C293" i="13"/>
  <c r="C281" i="13"/>
  <c r="C267" i="13"/>
  <c r="C255" i="13"/>
  <c r="D241" i="13"/>
  <c r="C229" i="13"/>
  <c r="C217" i="13"/>
  <c r="C203" i="13"/>
  <c r="C191" i="13"/>
  <c r="D177" i="13"/>
  <c r="C165" i="13"/>
  <c r="C153" i="13"/>
  <c r="C139" i="13"/>
  <c r="D113" i="13"/>
  <c r="C63" i="13"/>
  <c r="C875" i="13"/>
  <c r="D753" i="13"/>
  <c r="C691" i="13"/>
  <c r="C629" i="13"/>
  <c r="C573" i="13"/>
  <c r="D521" i="13"/>
  <c r="C483" i="13"/>
  <c r="C1589" i="13"/>
  <c r="D1553" i="13"/>
  <c r="C1517" i="13"/>
  <c r="C1487" i="13"/>
  <c r="C1451" i="13"/>
  <c r="C1415" i="13"/>
  <c r="C1385" i="13"/>
  <c r="C1349" i="13"/>
  <c r="C1313" i="13"/>
  <c r="D1281" i="13"/>
  <c r="C1247" i="13"/>
  <c r="D1209" i="13"/>
  <c r="C1179" i="13"/>
  <c r="C1145" i="13"/>
  <c r="C1107" i="13"/>
  <c r="C1077" i="13"/>
  <c r="D1041" i="13"/>
  <c r="C1005" i="13"/>
  <c r="C975" i="13"/>
  <c r="C939" i="13"/>
  <c r="C897" i="13"/>
  <c r="C857" i="13"/>
  <c r="D833" i="13"/>
  <c r="D793" i="13"/>
  <c r="C731" i="13"/>
  <c r="C671" i="13"/>
  <c r="C589" i="13"/>
  <c r="D537" i="13"/>
  <c r="C497" i="13"/>
  <c r="C1581" i="13"/>
  <c r="C1579" i="13"/>
  <c r="C1543" i="13"/>
  <c r="C1513" i="13"/>
  <c r="C1477" i="13"/>
  <c r="C1441" i="13"/>
  <c r="D1409" i="13"/>
  <c r="C1375" i="13"/>
  <c r="D1337" i="13"/>
  <c r="C1307" i="13"/>
  <c r="C1273" i="13"/>
  <c r="C1235" i="13"/>
  <c r="C1205" i="13"/>
  <c r="D1169" i="13"/>
  <c r="C1133" i="13"/>
  <c r="C1103" i="13"/>
  <c r="C1067" i="13"/>
  <c r="C1031" i="13"/>
  <c r="C1001" i="13"/>
  <c r="C965" i="13"/>
  <c r="C933" i="13"/>
  <c r="C911" i="13"/>
  <c r="D889" i="13"/>
  <c r="C871" i="13"/>
  <c r="D849" i="13"/>
  <c r="C831" i="13"/>
  <c r="C809" i="13"/>
  <c r="C787" i="13"/>
  <c r="C769" i="13"/>
  <c r="C747" i="13"/>
  <c r="C729" i="13"/>
  <c r="D705" i="13"/>
  <c r="C685" i="13"/>
  <c r="D665" i="13"/>
  <c r="C645" i="13"/>
  <c r="D625" i="13"/>
  <c r="C603" i="13"/>
  <c r="D585" i="13"/>
  <c r="C569" i="13"/>
  <c r="C551" i="13"/>
  <c r="C535" i="13"/>
  <c r="C519" i="13"/>
  <c r="D505" i="13"/>
  <c r="C493" i="13"/>
  <c r="C481" i="13"/>
  <c r="C467" i="13"/>
  <c r="C455" i="13"/>
  <c r="D441" i="13"/>
  <c r="C429" i="13"/>
  <c r="C417" i="13"/>
  <c r="C403" i="13"/>
  <c r="C391" i="13"/>
  <c r="D377" i="13"/>
  <c r="C365" i="13"/>
  <c r="C353" i="13"/>
  <c r="C339" i="13"/>
  <c r="C327" i="13"/>
  <c r="D313" i="13"/>
  <c r="C301" i="13"/>
  <c r="C289" i="13"/>
  <c r="C275" i="13"/>
  <c r="C263" i="13"/>
  <c r="D249" i="13"/>
  <c r="C237" i="13"/>
  <c r="C225" i="13"/>
  <c r="C211" i="13"/>
  <c r="C199" i="13"/>
  <c r="D185" i="13"/>
  <c r="C173" i="13"/>
  <c r="C161" i="13"/>
  <c r="C147" i="13"/>
  <c r="C135" i="13"/>
  <c r="D121" i="13"/>
  <c r="C109" i="13"/>
  <c r="C97" i="13"/>
  <c r="C39" i="13"/>
  <c r="C1577" i="13"/>
  <c r="C1541" i="13"/>
  <c r="C1505" i="13"/>
  <c r="D1473" i="13"/>
  <c r="C1439" i="13"/>
  <c r="D1401" i="13"/>
  <c r="C1371" i="13"/>
  <c r="C1029" i="13"/>
  <c r="C413" i="13"/>
  <c r="C1413" i="13"/>
  <c r="C719" i="13"/>
  <c r="C475" i="13"/>
  <c r="C311" i="13"/>
  <c r="D1529" i="13"/>
  <c r="C1397" i="13"/>
  <c r="C1295" i="13"/>
  <c r="C1197" i="13"/>
  <c r="D1105" i="13"/>
  <c r="D1017" i="13"/>
  <c r="C929" i="13"/>
  <c r="C1515" i="13"/>
  <c r="C1377" i="13"/>
  <c r="D1273" i="13"/>
  <c r="C1193" i="13"/>
  <c r="C1095" i="13"/>
  <c r="C1003" i="13"/>
  <c r="C923" i="13"/>
  <c r="C869" i="13"/>
  <c r="C811" i="13"/>
  <c r="C761" i="13"/>
  <c r="C705" i="13"/>
  <c r="C665" i="13"/>
  <c r="C621" i="13"/>
  <c r="C583" i="13"/>
  <c r="C549" i="13"/>
  <c r="C517" i="13"/>
  <c r="C491" i="13"/>
  <c r="C469" i="13"/>
  <c r="D449" i="13"/>
  <c r="C427" i="13"/>
  <c r="C407" i="13"/>
  <c r="C387" i="13"/>
  <c r="C367" i="13"/>
  <c r="C347" i="13"/>
  <c r="C325" i="13"/>
  <c r="C305" i="13"/>
  <c r="C285" i="13"/>
  <c r="C265" i="13"/>
  <c r="C245" i="13"/>
  <c r="C223" i="13"/>
  <c r="D201" i="13"/>
  <c r="C183" i="13"/>
  <c r="D161" i="13"/>
  <c r="C143" i="13"/>
  <c r="C121" i="13"/>
  <c r="C99" i="13"/>
  <c r="C23" i="13"/>
  <c r="C1259" i="13"/>
  <c r="C909" i="13"/>
  <c r="C801" i="13"/>
  <c r="D697" i="13"/>
  <c r="C617" i="13"/>
  <c r="C545" i="13"/>
  <c r="C489" i="13"/>
  <c r="C443" i="13"/>
  <c r="D401" i="13"/>
  <c r="D361" i="13"/>
  <c r="D321" i="13"/>
  <c r="C279" i="13"/>
  <c r="C239" i="13"/>
  <c r="C177" i="13"/>
  <c r="C137" i="13"/>
  <c r="C95" i="13"/>
  <c r="C1337" i="13"/>
  <c r="C967" i="13"/>
  <c r="C847" i="13"/>
  <c r="C741" i="13"/>
  <c r="C647" i="13"/>
  <c r="D569" i="13"/>
  <c r="C507" i="13"/>
  <c r="C463" i="13"/>
  <c r="C419" i="13"/>
  <c r="C379" i="13"/>
  <c r="D337" i="13"/>
  <c r="D297" i="13"/>
  <c r="D257" i="13"/>
  <c r="C215" i="13"/>
  <c r="C155" i="13"/>
  <c r="C113" i="13"/>
  <c r="D769" i="13"/>
  <c r="C501" i="13"/>
  <c r="C351" i="13"/>
  <c r="C1499" i="13"/>
  <c r="D1361" i="13"/>
  <c r="C1269" i="13"/>
  <c r="C1171" i="13"/>
  <c r="D1089" i="13"/>
  <c r="C993" i="13"/>
  <c r="D913" i="13"/>
  <c r="C863" i="13"/>
  <c r="C807" i="13"/>
  <c r="C749" i="13"/>
  <c r="C703" i="13"/>
  <c r="C659" i="13"/>
  <c r="C619" i="13"/>
  <c r="C581" i="13"/>
  <c r="C547" i="13"/>
  <c r="C515" i="13"/>
  <c r="D489" i="13"/>
  <c r="D465" i="13"/>
  <c r="C445" i="13"/>
  <c r="D425" i="13"/>
  <c r="C405" i="13"/>
  <c r="D385" i="13"/>
  <c r="C363" i="13"/>
  <c r="C343" i="13"/>
  <c r="C323" i="13"/>
  <c r="C303" i="13"/>
  <c r="C283" i="13"/>
  <c r="C261" i="13"/>
  <c r="C241" i="13"/>
  <c r="C221" i="13"/>
  <c r="C201" i="13"/>
  <c r="C181" i="13"/>
  <c r="C159" i="13"/>
  <c r="D137" i="13"/>
  <c r="C119" i="13"/>
  <c r="D97" i="13"/>
  <c r="C1479" i="13"/>
  <c r="D1345" i="13"/>
  <c r="C1167" i="13"/>
  <c r="C1069" i="13"/>
  <c r="C987" i="13"/>
  <c r="C851" i="13"/>
  <c r="C745" i="13"/>
  <c r="D657" i="13"/>
  <c r="D577" i="13"/>
  <c r="D513" i="13"/>
  <c r="C465" i="13"/>
  <c r="C425" i="13"/>
  <c r="C381" i="13"/>
  <c r="C341" i="13"/>
  <c r="C299" i="13"/>
  <c r="C259" i="13"/>
  <c r="C219" i="13"/>
  <c r="C197" i="13"/>
  <c r="C157" i="13"/>
  <c r="C117" i="13"/>
  <c r="C1465" i="13"/>
  <c r="C1243" i="13"/>
  <c r="C1157" i="13"/>
  <c r="C1065" i="13"/>
  <c r="C903" i="13"/>
  <c r="C793" i="13"/>
  <c r="D689" i="13"/>
  <c r="C607" i="13"/>
  <c r="C537" i="13"/>
  <c r="D481" i="13"/>
  <c r="C441" i="13"/>
  <c r="C401" i="13"/>
  <c r="C361" i="13"/>
  <c r="C317" i="13"/>
  <c r="C277" i="13"/>
  <c r="C235" i="13"/>
  <c r="C195" i="13"/>
  <c r="C133" i="13"/>
  <c r="C87" i="13"/>
  <c r="C639" i="13"/>
  <c r="C527" i="13"/>
  <c r="C433" i="13"/>
  <c r="C373" i="13"/>
  <c r="C175" i="13"/>
  <c r="C393" i="13"/>
  <c r="C1449" i="13"/>
  <c r="C1325" i="13"/>
  <c r="D1233" i="13"/>
  <c r="C1141" i="13"/>
  <c r="C1055" i="13"/>
  <c r="D961" i="13"/>
  <c r="C895" i="13"/>
  <c r="C843" i="13"/>
  <c r="D785" i="13"/>
  <c r="D729" i="13"/>
  <c r="C683" i="13"/>
  <c r="D641" i="13"/>
  <c r="D601" i="13"/>
  <c r="C565" i="13"/>
  <c r="C531" i="13"/>
  <c r="C505" i="13"/>
  <c r="C479" i="13"/>
  <c r="D457" i="13"/>
  <c r="C439" i="13"/>
  <c r="D417" i="13"/>
  <c r="C399" i="13"/>
  <c r="C377" i="13"/>
  <c r="C355" i="13"/>
  <c r="C337" i="13"/>
  <c r="C315" i="13"/>
  <c r="C297" i="13"/>
  <c r="D273" i="13"/>
  <c r="C253" i="13"/>
  <c r="D233" i="13"/>
  <c r="C213" i="13"/>
  <c r="D193" i="13"/>
  <c r="C171" i="13"/>
  <c r="C151" i="13"/>
  <c r="C131" i="13"/>
  <c r="C111" i="13"/>
  <c r="C79" i="13"/>
  <c r="C1567" i="13"/>
  <c r="C1427" i="13"/>
  <c r="C1311" i="13"/>
  <c r="C1223" i="13"/>
  <c r="C1131" i="13"/>
  <c r="C1039" i="13"/>
  <c r="C953" i="13"/>
  <c r="C889" i="13"/>
  <c r="C833" i="13"/>
  <c r="C781" i="13"/>
  <c r="C723" i="13"/>
  <c r="C681" i="13"/>
  <c r="C641" i="13"/>
  <c r="C601" i="13"/>
  <c r="C563" i="13"/>
  <c r="D529" i="13"/>
  <c r="C503" i="13"/>
  <c r="C477" i="13"/>
  <c r="C457" i="13"/>
  <c r="C437" i="13"/>
  <c r="C415" i="13"/>
  <c r="D393" i="13"/>
  <c r="C375" i="13"/>
  <c r="D353" i="13"/>
  <c r="C335" i="13"/>
  <c r="C313" i="13"/>
  <c r="C291" i="13"/>
  <c r="C273" i="13"/>
  <c r="C251" i="13"/>
  <c r="C233" i="13"/>
  <c r="D209" i="13"/>
  <c r="C189" i="13"/>
  <c r="D169" i="13"/>
  <c r="C149" i="13"/>
  <c r="D129" i="13"/>
  <c r="C107" i="13"/>
  <c r="C55" i="13"/>
  <c r="C1551" i="13"/>
  <c r="C1299" i="13"/>
  <c r="C1209" i="13"/>
  <c r="C1121" i="13"/>
  <c r="C937" i="13"/>
  <c r="C883" i="13"/>
  <c r="D825" i="13"/>
  <c r="C679" i="13"/>
  <c r="C595" i="13"/>
  <c r="D561" i="13"/>
  <c r="C453" i="13"/>
  <c r="D329" i="13"/>
  <c r="C709" i="13"/>
  <c r="C451" i="13"/>
  <c r="D289" i="13"/>
  <c r="C209" i="13"/>
  <c r="C125" i="13"/>
  <c r="C667" i="13"/>
  <c r="C431" i="13"/>
  <c r="C287" i="13"/>
  <c r="C207" i="13"/>
  <c r="C123" i="13"/>
  <c r="C163" i="13"/>
  <c r="C495" i="13"/>
  <c r="D145" i="13"/>
  <c r="C309" i="13"/>
  <c r="C627" i="13"/>
  <c r="C411" i="13"/>
  <c r="C271" i="13"/>
  <c r="C187" i="13"/>
  <c r="D105" i="13"/>
  <c r="C369" i="13"/>
  <c r="C249" i="13"/>
  <c r="C47" i="13"/>
  <c r="C521" i="13"/>
  <c r="C247" i="13"/>
  <c r="C821" i="13"/>
  <c r="C227" i="13"/>
  <c r="C471" i="13"/>
  <c r="D225" i="13"/>
  <c r="C587" i="13"/>
  <c r="C389" i="13"/>
  <c r="D265" i="13"/>
  <c r="C185" i="13"/>
  <c r="C105" i="13"/>
  <c r="C553" i="13"/>
  <c r="C169" i="13"/>
  <c r="C873" i="13"/>
  <c r="C349" i="13"/>
  <c r="C31" i="13"/>
  <c r="C329" i="13"/>
  <c r="C767" i="13"/>
  <c r="C145" i="13"/>
  <c r="V1616" i="13"/>
  <c r="O1613" i="13"/>
  <c r="G1613" i="13"/>
  <c r="Y1611" i="13"/>
  <c r="J1609" i="13"/>
  <c r="V1608" i="13"/>
  <c r="I1605" i="13"/>
  <c r="Y1601" i="13"/>
  <c r="K1601" i="13"/>
  <c r="S1597" i="13"/>
  <c r="I1597" i="13"/>
  <c r="AD1595" i="13"/>
  <c r="AD1593" i="13"/>
  <c r="L1593" i="13"/>
  <c r="AD1589" i="13"/>
  <c r="K1589" i="13"/>
  <c r="Y1588" i="13"/>
  <c r="Y1586" i="13"/>
  <c r="R1585" i="13"/>
  <c r="S1585" i="13" s="1"/>
  <c r="I1585" i="13"/>
  <c r="AD1583" i="13"/>
  <c r="AE1583" i="13" s="1"/>
  <c r="S1581" i="13"/>
  <c r="J1581" i="13"/>
  <c r="AJ1579" i="13"/>
  <c r="AJ1577" i="13"/>
  <c r="J1577" i="13"/>
  <c r="V1576" i="13"/>
  <c r="N1573" i="13"/>
  <c r="F1573" i="13"/>
  <c r="Y1570" i="13"/>
  <c r="Y1569" i="13"/>
  <c r="J1569" i="13"/>
  <c r="V1568" i="13"/>
  <c r="P1565" i="13"/>
  <c r="H1565" i="13"/>
  <c r="AB1561" i="13"/>
  <c r="L1561" i="13"/>
  <c r="M1557" i="13"/>
  <c r="E1557" i="13"/>
  <c r="Y1555" i="13"/>
  <c r="AD1553" i="13"/>
  <c r="L1553" i="13"/>
  <c r="L1549" i="13"/>
  <c r="AJ1545" i="13"/>
  <c r="R1545" i="13"/>
  <c r="S1545" i="13" s="1"/>
  <c r="I1545" i="13"/>
  <c r="Y1541" i="13"/>
  <c r="K1541" i="13"/>
  <c r="Y1540" i="13"/>
  <c r="AJ1537" i="13"/>
  <c r="N1537" i="13"/>
  <c r="F1537" i="13"/>
  <c r="AD1533" i="13"/>
  <c r="K1533" i="13"/>
  <c r="Y1532" i="13"/>
  <c r="AJ1529" i="13"/>
  <c r="O1529" i="13"/>
  <c r="G1529" i="13"/>
  <c r="Y1526" i="13"/>
  <c r="M1525" i="13"/>
  <c r="E1525" i="13"/>
  <c r="R1521" i="13"/>
  <c r="S1521" i="13" s="1"/>
  <c r="I1521" i="13"/>
  <c r="AD1519" i="13"/>
  <c r="AE1519" i="13" s="1"/>
  <c r="N1517" i="13"/>
  <c r="F1517" i="13"/>
  <c r="AB1513" i="13"/>
  <c r="K1513" i="13"/>
  <c r="AD1615" i="13"/>
  <c r="AE1615" i="13" s="1"/>
  <c r="N1613" i="13"/>
  <c r="F1613" i="13"/>
  <c r="R1609" i="13"/>
  <c r="S1609" i="13" s="1"/>
  <c r="I1609" i="13"/>
  <c r="AD1607" i="13"/>
  <c r="AE1607" i="13" s="1"/>
  <c r="P1605" i="13"/>
  <c r="H1605" i="13"/>
  <c r="AD1603" i="13"/>
  <c r="J1601" i="13"/>
  <c r="V1600" i="13"/>
  <c r="P1597" i="13"/>
  <c r="H1597" i="13"/>
  <c r="Y1595" i="13"/>
  <c r="AB1593" i="13"/>
  <c r="K1593" i="13"/>
  <c r="Y1589" i="13"/>
  <c r="J1589" i="13"/>
  <c r="AJ1587" i="13"/>
  <c r="AJ1585" i="13"/>
  <c r="P1585" i="13"/>
  <c r="H1585" i="13"/>
  <c r="I1581" i="13"/>
  <c r="R1577" i="13"/>
  <c r="S1577" i="13" s="1"/>
  <c r="I1577" i="13"/>
  <c r="M1573" i="13"/>
  <c r="E1573" i="13"/>
  <c r="AJ1569" i="13"/>
  <c r="R1569" i="13"/>
  <c r="S1569" i="13" s="1"/>
  <c r="I1569" i="13"/>
  <c r="O1565" i="13"/>
  <c r="G1565" i="13"/>
  <c r="Y1561" i="13"/>
  <c r="K1561" i="13"/>
  <c r="L1557" i="13"/>
  <c r="AB1553" i="13"/>
  <c r="K1553" i="13"/>
  <c r="AD1549" i="13"/>
  <c r="K1549" i="13"/>
  <c r="Y1548" i="13"/>
  <c r="P1545" i="13"/>
  <c r="H1545" i="13"/>
  <c r="S1541" i="13"/>
  <c r="J1541" i="13"/>
  <c r="AJ1539" i="13"/>
  <c r="AD1537" i="13"/>
  <c r="M1537" i="13"/>
  <c r="E1537" i="13"/>
  <c r="Y1533" i="13"/>
  <c r="J1533" i="13"/>
  <c r="AJ1531" i="13"/>
  <c r="N1529" i="13"/>
  <c r="F1529" i="13"/>
  <c r="AD1525" i="13"/>
  <c r="L1525" i="13"/>
  <c r="Y1522" i="13"/>
  <c r="P1521" i="13"/>
  <c r="H1521" i="13"/>
  <c r="M1517" i="13"/>
  <c r="E1517" i="13"/>
  <c r="AD1515" i="13"/>
  <c r="Y1513" i="13"/>
  <c r="J1513" i="13"/>
  <c r="V1512" i="13"/>
  <c r="M1613" i="13"/>
  <c r="E1613" i="13"/>
  <c r="Y1610" i="13"/>
  <c r="P1609" i="13"/>
  <c r="H1609" i="13"/>
  <c r="O1605" i="13"/>
  <c r="G1605" i="13"/>
  <c r="Y1603" i="13"/>
  <c r="R1601" i="13"/>
  <c r="S1601" i="13" s="1"/>
  <c r="I1601" i="13"/>
  <c r="AD1599" i="13"/>
  <c r="AE1599" i="13" s="1"/>
  <c r="O1597" i="13"/>
  <c r="G1597" i="13"/>
  <c r="Y1593" i="13"/>
  <c r="J1593" i="13"/>
  <c r="V1592" i="13"/>
  <c r="S1589" i="13"/>
  <c r="I1589" i="13"/>
  <c r="O1585" i="13"/>
  <c r="G1585" i="13"/>
  <c r="Y1582" i="13"/>
  <c r="P1581" i="13"/>
  <c r="H1581" i="13"/>
  <c r="P1577" i="13"/>
  <c r="H1577" i="13"/>
  <c r="L1573" i="13"/>
  <c r="P1569" i="13"/>
  <c r="H1569" i="13"/>
  <c r="AD1567" i="13"/>
  <c r="AE1567" i="13" s="1"/>
  <c r="N1565" i="13"/>
  <c r="F1565" i="13"/>
  <c r="AD1563" i="13"/>
  <c r="J1561" i="13"/>
  <c r="V1560" i="13"/>
  <c r="AD1557" i="13"/>
  <c r="K1557" i="13"/>
  <c r="Y1556" i="13"/>
  <c r="Y1554" i="13"/>
  <c r="Y1553" i="13"/>
  <c r="J1553" i="13"/>
  <c r="V1552" i="13"/>
  <c r="Y1549" i="13"/>
  <c r="J1549" i="13"/>
  <c r="AJ1547" i="13"/>
  <c r="O1545" i="13"/>
  <c r="G1545" i="13"/>
  <c r="AD1543" i="13"/>
  <c r="AE1543" i="13" s="1"/>
  <c r="I1541" i="13"/>
  <c r="AB1537" i="13"/>
  <c r="L1537" i="13"/>
  <c r="S1533" i="13"/>
  <c r="I1533" i="13"/>
  <c r="AD1529" i="13"/>
  <c r="M1529" i="13"/>
  <c r="E1529" i="13"/>
  <c r="Y1525" i="13"/>
  <c r="K1525" i="13"/>
  <c r="Y1524" i="13"/>
  <c r="AJ1521" i="13"/>
  <c r="O1521" i="13"/>
  <c r="G1521" i="13"/>
  <c r="Y1518" i="13"/>
  <c r="Y1614" i="13"/>
  <c r="L1613" i="13"/>
  <c r="AJ1609" i="13"/>
  <c r="O1609" i="13"/>
  <c r="G1609" i="13"/>
  <c r="Y1606" i="13"/>
  <c r="N1605" i="13"/>
  <c r="F1605" i="13"/>
  <c r="P1601" i="13"/>
  <c r="H1601" i="13"/>
  <c r="N1597" i="13"/>
  <c r="F1597" i="13"/>
  <c r="Y1594" i="13"/>
  <c r="R1593" i="13"/>
  <c r="S1593" i="13" s="1"/>
  <c r="I1593" i="13"/>
  <c r="P1589" i="13"/>
  <c r="H1589" i="13"/>
  <c r="N1585" i="13"/>
  <c r="F1585" i="13"/>
  <c r="O1581" i="13"/>
  <c r="G1581" i="13"/>
  <c r="O1577" i="13"/>
  <c r="G1577" i="13"/>
  <c r="AD1573" i="13"/>
  <c r="K1573" i="13"/>
  <c r="Y1572" i="13"/>
  <c r="O1569" i="13"/>
  <c r="G1569" i="13"/>
  <c r="M1565" i="13"/>
  <c r="E1565" i="13"/>
  <c r="Y1563" i="13"/>
  <c r="R1561" i="13"/>
  <c r="S1561" i="13" s="1"/>
  <c r="I1561" i="13"/>
  <c r="AD1559" i="13"/>
  <c r="AE1559" i="13" s="1"/>
  <c r="Y1557" i="13"/>
  <c r="J1557" i="13"/>
  <c r="AJ1555" i="13"/>
  <c r="AJ1553" i="13"/>
  <c r="R1553" i="13"/>
  <c r="S1553" i="13" s="1"/>
  <c r="I1553" i="13"/>
  <c r="AD1551" i="13"/>
  <c r="AE1551" i="13" s="1"/>
  <c r="S1549" i="13"/>
  <c r="I1549" i="13"/>
  <c r="N1545" i="13"/>
  <c r="F1545" i="13"/>
  <c r="P1541" i="13"/>
  <c r="H1541" i="13"/>
  <c r="Y1537" i="13"/>
  <c r="K1537" i="13"/>
  <c r="P1533" i="13"/>
  <c r="H1533" i="13"/>
  <c r="AB1529" i="13"/>
  <c r="L1529" i="13"/>
  <c r="S1525" i="13"/>
  <c r="J1525" i="13"/>
  <c r="AJ1523" i="13"/>
  <c r="N1521" i="13"/>
  <c r="F1521" i="13"/>
  <c r="AD1613" i="13"/>
  <c r="K1613" i="13"/>
  <c r="Y1612" i="13"/>
  <c r="N1609" i="13"/>
  <c r="F1609" i="13"/>
  <c r="M1605" i="13"/>
  <c r="E1605" i="13"/>
  <c r="Y1602" i="13"/>
  <c r="O1601" i="13"/>
  <c r="G1601" i="13"/>
  <c r="Y1598" i="13"/>
  <c r="M1597" i="13"/>
  <c r="E1597" i="13"/>
  <c r="AJ1593" i="13"/>
  <c r="P1593" i="13"/>
  <c r="H1593" i="13"/>
  <c r="O1589" i="13"/>
  <c r="G1589" i="13"/>
  <c r="AD1585" i="13"/>
  <c r="M1585" i="13"/>
  <c r="E1585" i="13"/>
  <c r="N1581" i="13"/>
  <c r="F1581" i="13"/>
  <c r="AD1579" i="13"/>
  <c r="N1577" i="13"/>
  <c r="F1577" i="13"/>
  <c r="Y1573" i="13"/>
  <c r="J1573" i="13"/>
  <c r="AJ1571" i="13"/>
  <c r="N1569" i="13"/>
  <c r="F1569" i="13"/>
  <c r="Y1566" i="13"/>
  <c r="L1565" i="13"/>
  <c r="P1561" i="13"/>
  <c r="H1561" i="13"/>
  <c r="S1557" i="13"/>
  <c r="I1557" i="13"/>
  <c r="P1553" i="13"/>
  <c r="H1553" i="13"/>
  <c r="P1549" i="13"/>
  <c r="H1549" i="13"/>
  <c r="AD1547" i="13"/>
  <c r="AD1545" i="13"/>
  <c r="M1545" i="13"/>
  <c r="E1545" i="13"/>
  <c r="Y1542" i="13"/>
  <c r="O1541" i="13"/>
  <c r="G1541" i="13"/>
  <c r="AD1539" i="13"/>
  <c r="J1537" i="13"/>
  <c r="V1536" i="13"/>
  <c r="O1533" i="13"/>
  <c r="G1533" i="13"/>
  <c r="AD1531" i="13"/>
  <c r="Y1529" i="13"/>
  <c r="K1529" i="13"/>
  <c r="I1525" i="13"/>
  <c r="AD1521" i="13"/>
  <c r="M1521" i="13"/>
  <c r="E1521" i="13"/>
  <c r="Y1517" i="13"/>
  <c r="J1517" i="13"/>
  <c r="AJ1515" i="13"/>
  <c r="Y1514" i="13"/>
  <c r="O1513" i="13"/>
  <c r="Y1613" i="13"/>
  <c r="J1613" i="13"/>
  <c r="AJ1611" i="13"/>
  <c r="AD1609" i="13"/>
  <c r="M1609" i="13"/>
  <c r="E1609" i="13"/>
  <c r="AD1605" i="13"/>
  <c r="L1605" i="13"/>
  <c r="AJ1601" i="13"/>
  <c r="N1601" i="13"/>
  <c r="F1601" i="13"/>
  <c r="L1597" i="13"/>
  <c r="O1593" i="13"/>
  <c r="G1593" i="13"/>
  <c r="AD1591" i="13"/>
  <c r="AE1591" i="13" s="1"/>
  <c r="N1589" i="13"/>
  <c r="F1589" i="13"/>
  <c r="AD1587" i="13"/>
  <c r="AB1585" i="13"/>
  <c r="L1585" i="13"/>
  <c r="M1581" i="13"/>
  <c r="E1581" i="13"/>
  <c r="Y1579" i="13"/>
  <c r="AD1577" i="13"/>
  <c r="M1577" i="13"/>
  <c r="E1577" i="13"/>
  <c r="AD1575" i="13"/>
  <c r="AE1575" i="13" s="1"/>
  <c r="S1573" i="13"/>
  <c r="I1573" i="13"/>
  <c r="AD1571" i="13"/>
  <c r="M1569" i="13"/>
  <c r="E1569" i="13"/>
  <c r="AD1565" i="13"/>
  <c r="K1565" i="13"/>
  <c r="Y1564" i="13"/>
  <c r="Y1562" i="13"/>
  <c r="O1561" i="13"/>
  <c r="G1561" i="13"/>
  <c r="Y1558" i="13"/>
  <c r="P1557" i="13"/>
  <c r="H1557" i="13"/>
  <c r="O1553" i="13"/>
  <c r="G1553" i="13"/>
  <c r="Y1550" i="13"/>
  <c r="O1549" i="13"/>
  <c r="G1549" i="13"/>
  <c r="Y1547" i="13"/>
  <c r="AB1545" i="13"/>
  <c r="L1545" i="13"/>
  <c r="N1541" i="13"/>
  <c r="F1541" i="13"/>
  <c r="Y1539" i="13"/>
  <c r="R1537" i="13"/>
  <c r="S1537" i="13" s="1"/>
  <c r="I1537" i="13"/>
  <c r="AD1535" i="13"/>
  <c r="AE1535" i="13" s="1"/>
  <c r="N1533" i="13"/>
  <c r="F1533" i="13"/>
  <c r="Y1531" i="13"/>
  <c r="J1529" i="13"/>
  <c r="V1528" i="13"/>
  <c r="P1525" i="13"/>
  <c r="H1525" i="13"/>
  <c r="AB1521" i="13"/>
  <c r="L1521" i="13"/>
  <c r="S1517" i="13"/>
  <c r="I1517" i="13"/>
  <c r="AJ1513" i="13"/>
  <c r="N1513" i="13"/>
  <c r="S1613" i="13"/>
  <c r="I1613" i="13"/>
  <c r="AB1609" i="13"/>
  <c r="L1609" i="13"/>
  <c r="Y1605" i="13"/>
  <c r="K1605" i="13"/>
  <c r="Y1604" i="13"/>
  <c r="AD1601" i="13"/>
  <c r="M1601" i="13"/>
  <c r="E1601" i="13"/>
  <c r="AD1597" i="13"/>
  <c r="K1597" i="13"/>
  <c r="Y1596" i="13"/>
  <c r="N1593" i="13"/>
  <c r="F1593" i="13"/>
  <c r="M1589" i="13"/>
  <c r="E1589" i="13"/>
  <c r="Y1587" i="13"/>
  <c r="Y1585" i="13"/>
  <c r="K1585" i="13"/>
  <c r="AD1581" i="13"/>
  <c r="L1581" i="13"/>
  <c r="AB1577" i="13"/>
  <c r="L1577" i="13"/>
  <c r="P1573" i="13"/>
  <c r="H1573" i="13"/>
  <c r="Y1571" i="13"/>
  <c r="AD1569" i="13"/>
  <c r="L1569" i="13"/>
  <c r="Y1565" i="13"/>
  <c r="J1565" i="13"/>
  <c r="AJ1563" i="13"/>
  <c r="AJ1561" i="13"/>
  <c r="N1561" i="13"/>
  <c r="F1561" i="13"/>
  <c r="O1557" i="13"/>
  <c r="G1557" i="13"/>
  <c r="N1553" i="13"/>
  <c r="F1553" i="13"/>
  <c r="N1549" i="13"/>
  <c r="F1549" i="13"/>
  <c r="Y1545" i="13"/>
  <c r="K1545" i="13"/>
  <c r="M1541" i="13"/>
  <c r="E1541" i="13"/>
  <c r="P1537" i="13"/>
  <c r="H1537" i="13"/>
  <c r="M1533" i="13"/>
  <c r="E1533" i="13"/>
  <c r="R1529" i="13"/>
  <c r="S1529" i="13" s="1"/>
  <c r="I1529" i="13"/>
  <c r="AD1527" i="13"/>
  <c r="AE1527" i="13" s="1"/>
  <c r="O1525" i="13"/>
  <c r="G1525" i="13"/>
  <c r="AD1523" i="13"/>
  <c r="Y1521" i="13"/>
  <c r="K1521" i="13"/>
  <c r="P1613" i="13"/>
  <c r="H1613" i="13"/>
  <c r="AD1611" i="13"/>
  <c r="Y1609" i="13"/>
  <c r="K1609" i="13"/>
  <c r="S1605" i="13"/>
  <c r="R1605" i="13" s="1"/>
  <c r="J1605" i="13"/>
  <c r="AJ1603" i="13"/>
  <c r="AB1601" i="13"/>
  <c r="L1601" i="13"/>
  <c r="Y1597" i="13"/>
  <c r="J1597" i="13"/>
  <c r="AJ1595" i="13"/>
  <c r="M1593" i="13"/>
  <c r="E1593" i="13"/>
  <c r="Y1590" i="13"/>
  <c r="L1589" i="13"/>
  <c r="J1585" i="13"/>
  <c r="V1584" i="13"/>
  <c r="Y1581" i="13"/>
  <c r="K1581" i="13"/>
  <c r="Y1580" i="13"/>
  <c r="Y1578" i="13"/>
  <c r="Y1577" i="13"/>
  <c r="K1577" i="13"/>
  <c r="Y1574" i="13"/>
  <c r="O1573" i="13"/>
  <c r="G1573" i="13"/>
  <c r="AB1569" i="13"/>
  <c r="K1569" i="13"/>
  <c r="S1565" i="13"/>
  <c r="I1565" i="13"/>
  <c r="AD1561" i="13"/>
  <c r="M1561" i="13"/>
  <c r="E1561" i="13"/>
  <c r="N1557" i="13"/>
  <c r="F1557" i="13"/>
  <c r="AD1555" i="13"/>
  <c r="M1553" i="13"/>
  <c r="E1553" i="13"/>
  <c r="M1549" i="13"/>
  <c r="E1549" i="13"/>
  <c r="Y1546" i="13"/>
  <c r="J1545" i="13"/>
  <c r="V1544" i="13"/>
  <c r="AD1541" i="13"/>
  <c r="L1541" i="13"/>
  <c r="Y1538" i="13"/>
  <c r="O1537" i="13"/>
  <c r="G1537" i="13"/>
  <c r="Y1534" i="13"/>
  <c r="L1533" i="13"/>
  <c r="Y1530" i="13"/>
  <c r="P1529" i="13"/>
  <c r="H1529" i="13"/>
  <c r="N1525" i="13"/>
  <c r="F1525" i="13"/>
  <c r="O1517" i="13"/>
  <c r="L1513" i="13"/>
  <c r="AD1511" i="13"/>
  <c r="AE1511" i="13" s="1"/>
  <c r="Y1509" i="13"/>
  <c r="J1509" i="13"/>
  <c r="AJ1507" i="13"/>
  <c r="AJ1505" i="13"/>
  <c r="R1505" i="13"/>
  <c r="S1505" i="13" s="1"/>
  <c r="I1505" i="13"/>
  <c r="AD1503" i="13"/>
  <c r="AE1503" i="13" s="1"/>
  <c r="S1501" i="13"/>
  <c r="I1501" i="13"/>
  <c r="P1497" i="13"/>
  <c r="H1497" i="13"/>
  <c r="L1493" i="13"/>
  <c r="R1489" i="13"/>
  <c r="S1489" i="13" s="1"/>
  <c r="I1489" i="13"/>
  <c r="O1485" i="13"/>
  <c r="G1485" i="13"/>
  <c r="Y1483" i="13"/>
  <c r="P1481" i="13"/>
  <c r="H1481" i="13"/>
  <c r="N1477" i="13"/>
  <c r="F1477" i="13"/>
  <c r="Y1475" i="13"/>
  <c r="R1473" i="13"/>
  <c r="S1473" i="13" s="1"/>
  <c r="I1473" i="13"/>
  <c r="AD1471" i="13"/>
  <c r="AE1471" i="13" s="1"/>
  <c r="P1469" i="13"/>
  <c r="H1469" i="13"/>
  <c r="AB1465" i="13"/>
  <c r="L1465" i="13"/>
  <c r="Y1523" i="13"/>
  <c r="L1517" i="13"/>
  <c r="Y1515" i="13"/>
  <c r="I1513" i="13"/>
  <c r="K1517" i="13"/>
  <c r="H1513" i="13"/>
  <c r="Y1510" i="13"/>
  <c r="P1509" i="13"/>
  <c r="H1509" i="13"/>
  <c r="O1505" i="13"/>
  <c r="G1505" i="13"/>
  <c r="Y1502" i="13"/>
  <c r="O1501" i="13"/>
  <c r="G1501" i="13"/>
  <c r="AD1499" i="13"/>
  <c r="N1497" i="13"/>
  <c r="F1497" i="13"/>
  <c r="Y1493" i="13"/>
  <c r="J1493" i="13"/>
  <c r="AJ1491" i="13"/>
  <c r="O1489" i="13"/>
  <c r="G1489" i="13"/>
  <c r="M1485" i="13"/>
  <c r="E1485" i="13"/>
  <c r="Y1482" i="13"/>
  <c r="N1481" i="13"/>
  <c r="F1481" i="13"/>
  <c r="L1477" i="13"/>
  <c r="Y1474" i="13"/>
  <c r="O1473" i="13"/>
  <c r="G1473" i="13"/>
  <c r="Y1470" i="13"/>
  <c r="N1469" i="13"/>
  <c r="F1469" i="13"/>
  <c r="Y1467" i="13"/>
  <c r="J1465" i="13"/>
  <c r="V1464" i="13"/>
  <c r="J1521" i="13"/>
  <c r="H1517" i="13"/>
  <c r="G1513" i="13"/>
  <c r="O1509" i="13"/>
  <c r="B1525" i="13"/>
  <c r="G1517" i="13"/>
  <c r="AD1513" i="13"/>
  <c r="F1513" i="13"/>
  <c r="N1509" i="13"/>
  <c r="F1509" i="13"/>
  <c r="AD1507" i="13"/>
  <c r="M1505" i="13"/>
  <c r="E1505" i="13"/>
  <c r="M1501" i="13"/>
  <c r="E1501" i="13"/>
  <c r="AB1497" i="13"/>
  <c r="L1497" i="13"/>
  <c r="P1493" i="13"/>
  <c r="H1493" i="13"/>
  <c r="Y1491" i="13"/>
  <c r="AD1489" i="13"/>
  <c r="M1489" i="13"/>
  <c r="E1489" i="13"/>
  <c r="AD1485" i="13"/>
  <c r="K1485" i="13"/>
  <c r="Y1484" i="13"/>
  <c r="AD1481" i="13"/>
  <c r="L1481" i="13"/>
  <c r="Y1477" i="13"/>
  <c r="J1477" i="13"/>
  <c r="AJ1475" i="13"/>
  <c r="AD1473" i="13"/>
  <c r="M1473" i="13"/>
  <c r="E1473" i="13"/>
  <c r="L1469" i="13"/>
  <c r="Y1466" i="13"/>
  <c r="P1465" i="13"/>
  <c r="H1465" i="13"/>
  <c r="N1461" i="13"/>
  <c r="F1461" i="13"/>
  <c r="Y1459" i="13"/>
  <c r="J1457" i="13"/>
  <c r="V1456" i="13"/>
  <c r="O1453" i="13"/>
  <c r="G1453" i="13"/>
  <c r="R1449" i="13"/>
  <c r="S1449" i="13" s="1"/>
  <c r="I1449" i="13"/>
  <c r="P1445" i="13"/>
  <c r="H1445" i="13"/>
  <c r="Y1441" i="13"/>
  <c r="K1441" i="13"/>
  <c r="P1437" i="13"/>
  <c r="H1437" i="13"/>
  <c r="N1433" i="13"/>
  <c r="F1433" i="13"/>
  <c r="M1429" i="13"/>
  <c r="E1429" i="13"/>
  <c r="Y1427" i="13"/>
  <c r="AB1425" i="13"/>
  <c r="L1425" i="13"/>
  <c r="M1421" i="13"/>
  <c r="E1421" i="13"/>
  <c r="Y1419" i="13"/>
  <c r="AD1417" i="13"/>
  <c r="M1417" i="13"/>
  <c r="E1417" i="13"/>
  <c r="M1413" i="13"/>
  <c r="E1413" i="13"/>
  <c r="V1520" i="13"/>
  <c r="R1513" i="13"/>
  <c r="S1513" i="13" s="1"/>
  <c r="E1513" i="13"/>
  <c r="M1509" i="13"/>
  <c r="E1509" i="13"/>
  <c r="Y1507" i="13"/>
  <c r="AD1505" i="13"/>
  <c r="L1505" i="13"/>
  <c r="L1501" i="13"/>
  <c r="Y1498" i="13"/>
  <c r="Y1497" i="13"/>
  <c r="K1497" i="13"/>
  <c r="Y1494" i="13"/>
  <c r="O1493" i="13"/>
  <c r="G1493" i="13"/>
  <c r="AB1489" i="13"/>
  <c r="L1489" i="13"/>
  <c r="Y1485" i="13"/>
  <c r="J1485" i="13"/>
  <c r="AJ1483" i="13"/>
  <c r="AB1481" i="13"/>
  <c r="K1481" i="13"/>
  <c r="S1477" i="13"/>
  <c r="I1477" i="13"/>
  <c r="AB1473" i="13"/>
  <c r="L1473" i="13"/>
  <c r="AD1469" i="13"/>
  <c r="K1469" i="13"/>
  <c r="Y1468" i="13"/>
  <c r="AJ1465" i="13"/>
  <c r="O1465" i="13"/>
  <c r="G1465" i="13"/>
  <c r="Y1462" i="13"/>
  <c r="M1461" i="13"/>
  <c r="E1461" i="13"/>
  <c r="R1457" i="13"/>
  <c r="S1457" i="13" s="1"/>
  <c r="I1457" i="13"/>
  <c r="AD1455" i="13"/>
  <c r="AE1455" i="13" s="1"/>
  <c r="N1453" i="13"/>
  <c r="F1453" i="13"/>
  <c r="Y1450" i="13"/>
  <c r="P1449" i="13"/>
  <c r="H1449" i="13"/>
  <c r="AD1447" i="13"/>
  <c r="AE1447" i="13" s="1"/>
  <c r="O1445" i="13"/>
  <c r="G1445" i="13"/>
  <c r="AD1443" i="13"/>
  <c r="J1441" i="13"/>
  <c r="V1440" i="13"/>
  <c r="O1437" i="13"/>
  <c r="G1437" i="13"/>
  <c r="M1433" i="13"/>
  <c r="E1433" i="13"/>
  <c r="L1429" i="13"/>
  <c r="Y1425" i="13"/>
  <c r="K1425" i="13"/>
  <c r="AD1421" i="13"/>
  <c r="L1421" i="13"/>
  <c r="P1517" i="13"/>
  <c r="M1513" i="13"/>
  <c r="AD1509" i="13"/>
  <c r="K1509" i="13"/>
  <c r="Y1508" i="13"/>
  <c r="Y1506" i="13"/>
  <c r="Y1505" i="13"/>
  <c r="J1505" i="13"/>
  <c r="V1504" i="13"/>
  <c r="Y1501" i="13"/>
  <c r="J1501" i="13"/>
  <c r="AJ1499" i="13"/>
  <c r="R1497" i="13"/>
  <c r="S1497" i="13" s="1"/>
  <c r="I1497" i="13"/>
  <c r="M1493" i="13"/>
  <c r="E1493" i="13"/>
  <c r="AJ1489" i="13"/>
  <c r="J1489" i="13"/>
  <c r="V1488" i="13"/>
  <c r="P1485" i="13"/>
  <c r="H1485" i="13"/>
  <c r="AD1483" i="13"/>
  <c r="R1481" i="13"/>
  <c r="S1481" i="13" s="1"/>
  <c r="I1481" i="13"/>
  <c r="AD1479" i="13"/>
  <c r="AE1479" i="13" s="1"/>
  <c r="O1477" i="13"/>
  <c r="G1477" i="13"/>
  <c r="AD1475" i="13"/>
  <c r="J1473" i="13"/>
  <c r="V1472" i="13"/>
  <c r="S1469" i="13"/>
  <c r="I1469" i="13"/>
  <c r="AD1465" i="13"/>
  <c r="M1465" i="13"/>
  <c r="E1465" i="13"/>
  <c r="Y1461" i="13"/>
  <c r="K1461" i="13"/>
  <c r="Y1460" i="13"/>
  <c r="AJ1457" i="13"/>
  <c r="O1457" i="13"/>
  <c r="G1457" i="13"/>
  <c r="Y1454" i="13"/>
  <c r="L1453" i="13"/>
  <c r="N1449" i="13"/>
  <c r="F1449" i="13"/>
  <c r="Y1446" i="13"/>
  <c r="M1445" i="13"/>
  <c r="E1445" i="13"/>
  <c r="P1441" i="13"/>
  <c r="H1441" i="13"/>
  <c r="M1437" i="13"/>
  <c r="E1437" i="13"/>
  <c r="AD1435" i="13"/>
  <c r="AB1433" i="13"/>
  <c r="K1433" i="13"/>
  <c r="Y1429" i="13"/>
  <c r="J1429" i="13"/>
  <c r="AJ1427" i="13"/>
  <c r="AJ1425" i="13"/>
  <c r="R1425" i="13"/>
  <c r="S1425" i="13" s="1"/>
  <c r="I1425" i="13"/>
  <c r="AD1423" i="13"/>
  <c r="AE1423" i="13" s="1"/>
  <c r="S1421" i="13"/>
  <c r="J1421" i="13"/>
  <c r="AJ1419" i="13"/>
  <c r="AJ1417" i="13"/>
  <c r="J1417" i="13"/>
  <c r="V1416" i="13"/>
  <c r="Y1413" i="13"/>
  <c r="J1413" i="13"/>
  <c r="AJ1411" i="13"/>
  <c r="AD1517" i="13"/>
  <c r="Y1516" i="13"/>
  <c r="N1505" i="13"/>
  <c r="P1501" i="13"/>
  <c r="AJ1497" i="13"/>
  <c r="E1497" i="13"/>
  <c r="K1493" i="13"/>
  <c r="Y1489" i="13"/>
  <c r="Y1486" i="13"/>
  <c r="V1480" i="13"/>
  <c r="Y1476" i="13"/>
  <c r="H1473" i="13"/>
  <c r="J1469" i="13"/>
  <c r="R1465" i="13"/>
  <c r="S1465" i="13" s="1"/>
  <c r="AD1461" i="13"/>
  <c r="H1461" i="13"/>
  <c r="K1457" i="13"/>
  <c r="Y1453" i="13"/>
  <c r="E1453" i="13"/>
  <c r="Y1449" i="13"/>
  <c r="E1449" i="13"/>
  <c r="Y1444" i="13"/>
  <c r="R1441" i="13"/>
  <c r="S1441" i="13" s="1"/>
  <c r="E1441" i="13"/>
  <c r="L1437" i="13"/>
  <c r="R1433" i="13"/>
  <c r="S1433" i="13" s="1"/>
  <c r="O1429" i="13"/>
  <c r="AD1425" i="13"/>
  <c r="P1513" i="13"/>
  <c r="K1505" i="13"/>
  <c r="N1501" i="13"/>
  <c r="V1496" i="13"/>
  <c r="I1493" i="13"/>
  <c r="P1489" i="13"/>
  <c r="S1485" i="13"/>
  <c r="AJ1481" i="13"/>
  <c r="Y1478" i="13"/>
  <c r="F1473" i="13"/>
  <c r="G1469" i="13"/>
  <c r="N1465" i="13"/>
  <c r="S1461" i="13"/>
  <c r="G1461" i="13"/>
  <c r="AD1457" i="13"/>
  <c r="H1457" i="13"/>
  <c r="S1453" i="13"/>
  <c r="Y1452" i="13"/>
  <c r="N1445" i="13"/>
  <c r="AJ1443" i="13"/>
  <c r="O1441" i="13"/>
  <c r="K1437" i="13"/>
  <c r="P1433" i="13"/>
  <c r="V1432" i="13"/>
  <c r="N1429" i="13"/>
  <c r="F1425" i="13"/>
  <c r="F1421" i="13"/>
  <c r="O1417" i="13"/>
  <c r="S1413" i="13"/>
  <c r="G1413" i="13"/>
  <c r="AJ1409" i="13"/>
  <c r="R1409" i="13"/>
  <c r="S1409" i="13" s="1"/>
  <c r="I1409" i="13"/>
  <c r="O1405" i="13"/>
  <c r="G1405" i="13"/>
  <c r="Y1403" i="13"/>
  <c r="P1401" i="13"/>
  <c r="H1401" i="13"/>
  <c r="N1397" i="13"/>
  <c r="F1397" i="13"/>
  <c r="Y1395" i="13"/>
  <c r="R1393" i="13"/>
  <c r="S1393" i="13" s="1"/>
  <c r="I1393" i="13"/>
  <c r="AD1391" i="13"/>
  <c r="AE1391" i="13" s="1"/>
  <c r="O1389" i="13"/>
  <c r="G1389" i="13"/>
  <c r="R1385" i="13"/>
  <c r="S1385" i="13" s="1"/>
  <c r="I1385" i="13"/>
  <c r="P1381" i="13"/>
  <c r="H1381" i="13"/>
  <c r="Y1377" i="13"/>
  <c r="K1377" i="13"/>
  <c r="P1373" i="13"/>
  <c r="H1373" i="13"/>
  <c r="Y1371" i="13"/>
  <c r="R1369" i="13"/>
  <c r="S1369" i="13" s="1"/>
  <c r="I1369" i="13"/>
  <c r="AD1367" i="13"/>
  <c r="AE1367" i="13" s="1"/>
  <c r="O1365" i="13"/>
  <c r="G1365" i="13"/>
  <c r="AD1363" i="13"/>
  <c r="Y1361" i="13"/>
  <c r="K1361" i="13"/>
  <c r="Y1357" i="13"/>
  <c r="J1357" i="13"/>
  <c r="AJ1355" i="13"/>
  <c r="H1505" i="13"/>
  <c r="K1501" i="13"/>
  <c r="AD1497" i="13"/>
  <c r="F1493" i="13"/>
  <c r="N1489" i="13"/>
  <c r="N1485" i="13"/>
  <c r="Y1481" i="13"/>
  <c r="AD1477" i="13"/>
  <c r="E1469" i="13"/>
  <c r="K1465" i="13"/>
  <c r="AB1457" i="13"/>
  <c r="F1457" i="13"/>
  <c r="P1453" i="13"/>
  <c r="AJ1451" i="13"/>
  <c r="O1449" i="13"/>
  <c r="L1445" i="13"/>
  <c r="N1441" i="13"/>
  <c r="AD1439" i="13"/>
  <c r="AE1439" i="13" s="1"/>
  <c r="J1437" i="13"/>
  <c r="Y1435" i="13"/>
  <c r="O1433" i="13"/>
  <c r="AD1431" i="13"/>
  <c r="AE1431" i="13" s="1"/>
  <c r="K1429" i="13"/>
  <c r="S1509" i="13"/>
  <c r="F1501" i="13"/>
  <c r="O1497" i="13"/>
  <c r="AD1491" i="13"/>
  <c r="H1489" i="13"/>
  <c r="I1485" i="13"/>
  <c r="M1481" i="13"/>
  <c r="M1477" i="13"/>
  <c r="Y1473" i="13"/>
  <c r="AD1467" i="13"/>
  <c r="F1465" i="13"/>
  <c r="O1461" i="13"/>
  <c r="P1457" i="13"/>
  <c r="K1453" i="13"/>
  <c r="Y1451" i="13"/>
  <c r="L1449" i="13"/>
  <c r="J1445" i="13"/>
  <c r="Y1442" i="13"/>
  <c r="L1441" i="13"/>
  <c r="AD1437" i="13"/>
  <c r="F1437" i="13"/>
  <c r="Y1434" i="13"/>
  <c r="J1433" i="13"/>
  <c r="Y1430" i="13"/>
  <c r="H1429" i="13"/>
  <c r="Y1426" i="13"/>
  <c r="N1425" i="13"/>
  <c r="N1421" i="13"/>
  <c r="K1417" i="13"/>
  <c r="N1413" i="13"/>
  <c r="Y1412" i="13"/>
  <c r="N1409" i="13"/>
  <c r="F1409" i="13"/>
  <c r="Y1406" i="13"/>
  <c r="L1405" i="13"/>
  <c r="AJ1401" i="13"/>
  <c r="M1401" i="13"/>
  <c r="E1401" i="13"/>
  <c r="AD1397" i="13"/>
  <c r="K1397" i="13"/>
  <c r="Y1396" i="13"/>
  <c r="AJ1393" i="13"/>
  <c r="N1393" i="13"/>
  <c r="F1393" i="13"/>
  <c r="L1389" i="13"/>
  <c r="N1385" i="13"/>
  <c r="F1385" i="13"/>
  <c r="Y1382" i="13"/>
  <c r="M1381" i="13"/>
  <c r="E1381" i="13"/>
  <c r="P1377" i="13"/>
  <c r="H1377" i="13"/>
  <c r="M1373" i="13"/>
  <c r="E1373" i="13"/>
  <c r="AJ1369" i="13"/>
  <c r="N1369" i="13"/>
  <c r="F1369" i="13"/>
  <c r="AD1365" i="13"/>
  <c r="L1365" i="13"/>
  <c r="Y1362" i="13"/>
  <c r="P1361" i="13"/>
  <c r="H1361" i="13"/>
  <c r="O1357" i="13"/>
  <c r="G1357" i="13"/>
  <c r="L1509" i="13"/>
  <c r="Y1500" i="13"/>
  <c r="M1497" i="13"/>
  <c r="AD1493" i="13"/>
  <c r="Y1490" i="13"/>
  <c r="F1489" i="13"/>
  <c r="F1485" i="13"/>
  <c r="J1481" i="13"/>
  <c r="K1477" i="13"/>
  <c r="P1473" i="13"/>
  <c r="Y1469" i="13"/>
  <c r="L1461" i="13"/>
  <c r="N1457" i="13"/>
  <c r="J1453" i="13"/>
  <c r="AJ1449" i="13"/>
  <c r="K1449" i="13"/>
  <c r="AD1445" i="13"/>
  <c r="I1445" i="13"/>
  <c r="AJ1441" i="13"/>
  <c r="I1441" i="13"/>
  <c r="Y1437" i="13"/>
  <c r="AJ1433" i="13"/>
  <c r="I1433" i="13"/>
  <c r="AD1429" i="13"/>
  <c r="G1429" i="13"/>
  <c r="M1425" i="13"/>
  <c r="Y1422" i="13"/>
  <c r="K1421" i="13"/>
  <c r="AB1417" i="13"/>
  <c r="I1417" i="13"/>
  <c r="Y1414" i="13"/>
  <c r="L1413" i="13"/>
  <c r="AD1411" i="13"/>
  <c r="M1409" i="13"/>
  <c r="E1409" i="13"/>
  <c r="AD1405" i="13"/>
  <c r="K1405" i="13"/>
  <c r="Y1404" i="13"/>
  <c r="AD1401" i="13"/>
  <c r="L1401" i="13"/>
  <c r="Y1397" i="13"/>
  <c r="J1397" i="13"/>
  <c r="AJ1395" i="13"/>
  <c r="M1393" i="13"/>
  <c r="E1393" i="13"/>
  <c r="AD1389" i="13"/>
  <c r="K1389" i="13"/>
  <c r="Y1388" i="13"/>
  <c r="AD1385" i="13"/>
  <c r="M1385" i="13"/>
  <c r="E1385" i="13"/>
  <c r="AD1381" i="13"/>
  <c r="L1381" i="13"/>
  <c r="Y1378" i="13"/>
  <c r="O1377" i="13"/>
  <c r="G1377" i="13"/>
  <c r="Y1374" i="13"/>
  <c r="L1373" i="13"/>
  <c r="AD1369" i="13"/>
  <c r="M1369" i="13"/>
  <c r="E1369" i="13"/>
  <c r="Y1365" i="13"/>
  <c r="K1365" i="13"/>
  <c r="Y1364" i="13"/>
  <c r="AJ1361" i="13"/>
  <c r="O1361" i="13"/>
  <c r="G1361" i="13"/>
  <c r="Y1358" i="13"/>
  <c r="N1357" i="13"/>
  <c r="F1357" i="13"/>
  <c r="I1509" i="13"/>
  <c r="Y1492" i="13"/>
  <c r="N1473" i="13"/>
  <c r="I1465" i="13"/>
  <c r="Y1458" i="13"/>
  <c r="G1509" i="13"/>
  <c r="Y1499" i="13"/>
  <c r="O1481" i="13"/>
  <c r="K1473" i="13"/>
  <c r="Y1457" i="13"/>
  <c r="H1453" i="13"/>
  <c r="Y1445" i="13"/>
  <c r="M1441" i="13"/>
  <c r="AJ1435" i="13"/>
  <c r="S1429" i="13"/>
  <c r="Y1420" i="13"/>
  <c r="R1417" i="13"/>
  <c r="S1417" i="13" s="1"/>
  <c r="AD1415" i="13"/>
  <c r="AE1415" i="13" s="1"/>
  <c r="H1413" i="13"/>
  <c r="AD1409" i="13"/>
  <c r="H1409" i="13"/>
  <c r="S1405" i="13"/>
  <c r="E1405" i="13"/>
  <c r="R1401" i="13"/>
  <c r="S1401" i="13" s="1"/>
  <c r="M1397" i="13"/>
  <c r="O1393" i="13"/>
  <c r="V1392" i="13"/>
  <c r="J1389" i="13"/>
  <c r="Y1386" i="13"/>
  <c r="K1385" i="13"/>
  <c r="I1381" i="13"/>
  <c r="AJ1377" i="13"/>
  <c r="AB1505" i="13"/>
  <c r="G1481" i="13"/>
  <c r="AD1463" i="13"/>
  <c r="AE1463" i="13" s="1"/>
  <c r="M1457" i="13"/>
  <c r="AD1451" i="13"/>
  <c r="S1445" i="13"/>
  <c r="G1441" i="13"/>
  <c r="P1429" i="13"/>
  <c r="P1425" i="13"/>
  <c r="P1417" i="13"/>
  <c r="F1413" i="13"/>
  <c r="AB1409" i="13"/>
  <c r="G1409" i="13"/>
  <c r="P1405" i="13"/>
  <c r="AJ1403" i="13"/>
  <c r="O1401" i="13"/>
  <c r="V1400" i="13"/>
  <c r="L1397" i="13"/>
  <c r="AD1395" i="13"/>
  <c r="L1393" i="13"/>
  <c r="I1389" i="13"/>
  <c r="AJ1385" i="13"/>
  <c r="J1385" i="13"/>
  <c r="Y1381" i="13"/>
  <c r="G1381" i="13"/>
  <c r="AD1377" i="13"/>
  <c r="P1505" i="13"/>
  <c r="J1497" i="13"/>
  <c r="K1489" i="13"/>
  <c r="E1481" i="13"/>
  <c r="O1469" i="13"/>
  <c r="P1461" i="13"/>
  <c r="L1457" i="13"/>
  <c r="AD1449" i="13"/>
  <c r="K1445" i="13"/>
  <c r="F1441" i="13"/>
  <c r="AD1433" i="13"/>
  <c r="I1429" i="13"/>
  <c r="O1425" i="13"/>
  <c r="Y1421" i="13"/>
  <c r="AD1419" i="13"/>
  <c r="N1417" i="13"/>
  <c r="Y1409" i="13"/>
  <c r="N1405" i="13"/>
  <c r="N1401" i="13"/>
  <c r="AD1399" i="13"/>
  <c r="AE1399" i="13" s="1"/>
  <c r="I1397" i="13"/>
  <c r="K1393" i="13"/>
  <c r="Y1390" i="13"/>
  <c r="H1389" i="13"/>
  <c r="AB1385" i="13"/>
  <c r="H1385" i="13"/>
  <c r="S1381" i="13"/>
  <c r="F1381" i="13"/>
  <c r="AB1377" i="13"/>
  <c r="F1377" i="13"/>
  <c r="O1373" i="13"/>
  <c r="AJ1371" i="13"/>
  <c r="O1369" i="13"/>
  <c r="V1368" i="13"/>
  <c r="J1365" i="13"/>
  <c r="Y1363" i="13"/>
  <c r="M1361" i="13"/>
  <c r="AD1359" i="13"/>
  <c r="AE1359" i="13" s="1"/>
  <c r="K1357" i="13"/>
  <c r="AD1353" i="13"/>
  <c r="L1353" i="13"/>
  <c r="AD1349" i="13"/>
  <c r="L1349" i="13"/>
  <c r="Y1345" i="13"/>
  <c r="K1345" i="13"/>
  <c r="AD1341" i="13"/>
  <c r="K1341" i="13"/>
  <c r="Y1340" i="13"/>
  <c r="Y1338" i="13"/>
  <c r="Y1337" i="13"/>
  <c r="J1337" i="13"/>
  <c r="V1336" i="13"/>
  <c r="N1333" i="13"/>
  <c r="F1333" i="13"/>
  <c r="Y1330" i="13"/>
  <c r="Y1329" i="13"/>
  <c r="J1329" i="13"/>
  <c r="V1328" i="13"/>
  <c r="P1325" i="13"/>
  <c r="H1325" i="13"/>
  <c r="Y1321" i="13"/>
  <c r="J1321" i="13"/>
  <c r="V1320" i="13"/>
  <c r="S1317" i="13"/>
  <c r="I1317" i="13"/>
  <c r="AD1315" i="13"/>
  <c r="AB1313" i="13"/>
  <c r="K1313" i="13"/>
  <c r="S1309" i="13"/>
  <c r="I1309" i="13"/>
  <c r="AD1307" i="13"/>
  <c r="F1505" i="13"/>
  <c r="G1497" i="13"/>
  <c r="P1477" i="13"/>
  <c r="M1469" i="13"/>
  <c r="J1461" i="13"/>
  <c r="AD1495" i="13"/>
  <c r="AE1495" i="13" s="1"/>
  <c r="AD1487" i="13"/>
  <c r="AE1487" i="13" s="1"/>
  <c r="H1477" i="13"/>
  <c r="AJ1467" i="13"/>
  <c r="I1461" i="13"/>
  <c r="M1449" i="13"/>
  <c r="S1437" i="13"/>
  <c r="L1433" i="13"/>
  <c r="Y1428" i="13"/>
  <c r="H1425" i="13"/>
  <c r="O1421" i="13"/>
  <c r="Y1418" i="13"/>
  <c r="H1417" i="13"/>
  <c r="P1413" i="13"/>
  <c r="O1409" i="13"/>
  <c r="V1408" i="13"/>
  <c r="J1405" i="13"/>
  <c r="J1401" i="13"/>
  <c r="G1397" i="13"/>
  <c r="AD1393" i="13"/>
  <c r="H1393" i="13"/>
  <c r="S1389" i="13"/>
  <c r="E1389" i="13"/>
  <c r="O1381" i="13"/>
  <c r="AJ1379" i="13"/>
  <c r="R1377" i="13"/>
  <c r="S1377" i="13" s="1"/>
  <c r="K1373" i="13"/>
  <c r="K1369" i="13"/>
  <c r="Y1366" i="13"/>
  <c r="H1365" i="13"/>
  <c r="J1361" i="13"/>
  <c r="H1357" i="13"/>
  <c r="Y1355" i="13"/>
  <c r="Y1353" i="13"/>
  <c r="J1353" i="13"/>
  <c r="V1352" i="13"/>
  <c r="S1349" i="13"/>
  <c r="J1349" i="13"/>
  <c r="AJ1347" i="13"/>
  <c r="AJ1345" i="13"/>
  <c r="R1345" i="13"/>
  <c r="S1345" i="13" s="1"/>
  <c r="I1345" i="13"/>
  <c r="AD1343" i="13"/>
  <c r="AE1343" i="13" s="1"/>
  <c r="S1341" i="13"/>
  <c r="I1341" i="13"/>
  <c r="P1337" i="13"/>
  <c r="H1337" i="13"/>
  <c r="L1333" i="13"/>
  <c r="P1329" i="13"/>
  <c r="H1329" i="13"/>
  <c r="AD1327" i="13"/>
  <c r="AE1327" i="13" s="1"/>
  <c r="N1325" i="13"/>
  <c r="F1325" i="13"/>
  <c r="Y1323" i="13"/>
  <c r="P1321" i="13"/>
  <c r="H1321" i="13"/>
  <c r="H1501" i="13"/>
  <c r="N1493" i="13"/>
  <c r="AJ1473" i="13"/>
  <c r="Y1465" i="13"/>
  <c r="AD1459" i="13"/>
  <c r="M1453" i="13"/>
  <c r="G1449" i="13"/>
  <c r="AD1441" i="13"/>
  <c r="I1437" i="13"/>
  <c r="G1433" i="13"/>
  <c r="AD1427" i="13"/>
  <c r="E1425" i="13"/>
  <c r="H1421" i="13"/>
  <c r="F1417" i="13"/>
  <c r="K1413" i="13"/>
  <c r="K1409" i="13"/>
  <c r="H1405" i="13"/>
  <c r="AB1401" i="13"/>
  <c r="G1401" i="13"/>
  <c r="P1397" i="13"/>
  <c r="Y1393" i="13"/>
  <c r="N1389" i="13"/>
  <c r="AD1387" i="13"/>
  <c r="O1385" i="13"/>
  <c r="V1384" i="13"/>
  <c r="K1381" i="13"/>
  <c r="AD1379" i="13"/>
  <c r="M1377" i="13"/>
  <c r="AD1375" i="13"/>
  <c r="AE1375" i="13" s="1"/>
  <c r="I1373" i="13"/>
  <c r="AB1369" i="13"/>
  <c r="H1369" i="13"/>
  <c r="E1365" i="13"/>
  <c r="AB1361" i="13"/>
  <c r="F1361" i="13"/>
  <c r="S1357" i="13"/>
  <c r="Y1354" i="13"/>
  <c r="P1353" i="13"/>
  <c r="H1353" i="13"/>
  <c r="P1349" i="13"/>
  <c r="H1349" i="13"/>
  <c r="O1345" i="13"/>
  <c r="G1345" i="13"/>
  <c r="Y1342" i="13"/>
  <c r="O1341" i="13"/>
  <c r="G1341" i="13"/>
  <c r="N1337" i="13"/>
  <c r="F1337" i="13"/>
  <c r="Y1333" i="13"/>
  <c r="J1333" i="13"/>
  <c r="AJ1331" i="13"/>
  <c r="N1329" i="13"/>
  <c r="F1329" i="13"/>
  <c r="Y1326" i="13"/>
  <c r="L1325" i="13"/>
  <c r="Y1322" i="13"/>
  <c r="N1321" i="13"/>
  <c r="F1321" i="13"/>
  <c r="M1317" i="13"/>
  <c r="E1317" i="13"/>
  <c r="AJ1313" i="13"/>
  <c r="O1313" i="13"/>
  <c r="G1313" i="13"/>
  <c r="M1309" i="13"/>
  <c r="E1309" i="13"/>
  <c r="AJ1305" i="13"/>
  <c r="N1305" i="13"/>
  <c r="AD1501" i="13"/>
  <c r="I1453" i="13"/>
  <c r="N1437" i="13"/>
  <c r="J1425" i="13"/>
  <c r="Y1417" i="13"/>
  <c r="Y1410" i="13"/>
  <c r="M1405" i="13"/>
  <c r="F1401" i="13"/>
  <c r="S1493" i="13"/>
  <c r="AB1449" i="13"/>
  <c r="Y1436" i="13"/>
  <c r="G1425" i="13"/>
  <c r="L1417" i="13"/>
  <c r="I1405" i="13"/>
  <c r="Y1398" i="13"/>
  <c r="P1393" i="13"/>
  <c r="AJ1387" i="13"/>
  <c r="L1377" i="13"/>
  <c r="N1373" i="13"/>
  <c r="S1365" i="13"/>
  <c r="E1361" i="13"/>
  <c r="I1357" i="13"/>
  <c r="I1353" i="13"/>
  <c r="G1349" i="13"/>
  <c r="Y1346" i="13"/>
  <c r="M1345" i="13"/>
  <c r="L1341" i="13"/>
  <c r="AD1339" i="13"/>
  <c r="R1337" i="13"/>
  <c r="S1337" i="13" s="1"/>
  <c r="AD1333" i="13"/>
  <c r="G1333" i="13"/>
  <c r="I1329" i="13"/>
  <c r="Y1325" i="13"/>
  <c r="E1325" i="13"/>
  <c r="AB1321" i="13"/>
  <c r="E1321" i="13"/>
  <c r="P1317" i="13"/>
  <c r="F1317" i="13"/>
  <c r="J1313" i="13"/>
  <c r="AD1311" i="13"/>
  <c r="AE1311" i="13" s="1"/>
  <c r="K1309" i="13"/>
  <c r="L1485" i="13"/>
  <c r="J1449" i="13"/>
  <c r="Y1433" i="13"/>
  <c r="V1424" i="13"/>
  <c r="G1417" i="13"/>
  <c r="P1409" i="13"/>
  <c r="F1405" i="13"/>
  <c r="S1397" i="13"/>
  <c r="J1393" i="13"/>
  <c r="Y1387" i="13"/>
  <c r="N1381" i="13"/>
  <c r="J1377" i="13"/>
  <c r="J1373" i="13"/>
  <c r="P1369" i="13"/>
  <c r="P1365" i="13"/>
  <c r="E1357" i="13"/>
  <c r="G1353" i="13"/>
  <c r="Y1349" i="13"/>
  <c r="F1349" i="13"/>
  <c r="L1345" i="13"/>
  <c r="J1341" i="13"/>
  <c r="Y1339" i="13"/>
  <c r="O1337" i="13"/>
  <c r="S1333" i="13"/>
  <c r="E1333" i="13"/>
  <c r="AD1329" i="13"/>
  <c r="G1329" i="13"/>
  <c r="S1325" i="13"/>
  <c r="Y1324" i="13"/>
  <c r="R1321" i="13"/>
  <c r="S1321" i="13" s="1"/>
  <c r="O1317" i="13"/>
  <c r="AD1313" i="13"/>
  <c r="I1313" i="13"/>
  <c r="Y1310" i="13"/>
  <c r="J1309" i="13"/>
  <c r="M1305" i="13"/>
  <c r="E1305" i="13"/>
  <c r="Y1301" i="13"/>
  <c r="K1301" i="13"/>
  <c r="Y1300" i="13"/>
  <c r="AJ1297" i="13"/>
  <c r="O1297" i="13"/>
  <c r="G1297" i="13"/>
  <c r="Y1294" i="13"/>
  <c r="M1293" i="13"/>
  <c r="E1293" i="13"/>
  <c r="AJ1289" i="13"/>
  <c r="N1289" i="13"/>
  <c r="F1289" i="13"/>
  <c r="AD1285" i="13"/>
  <c r="K1285" i="13"/>
  <c r="Y1284" i="13"/>
  <c r="P1281" i="13"/>
  <c r="H1281" i="13"/>
  <c r="M1277" i="13"/>
  <c r="E1277" i="13"/>
  <c r="Y1274" i="13"/>
  <c r="P1273" i="13"/>
  <c r="H1273" i="13"/>
  <c r="N1269" i="13"/>
  <c r="F1269" i="13"/>
  <c r="Y1267" i="13"/>
  <c r="AB1265" i="13"/>
  <c r="L1265" i="13"/>
  <c r="AD1261" i="13"/>
  <c r="L1261" i="13"/>
  <c r="R1257" i="13"/>
  <c r="S1257" i="13" s="1"/>
  <c r="I1257" i="13"/>
  <c r="O1253" i="13"/>
  <c r="E1477" i="13"/>
  <c r="V1448" i="13"/>
  <c r="H1433" i="13"/>
  <c r="P1421" i="13"/>
  <c r="L1409" i="13"/>
  <c r="AD1403" i="13"/>
  <c r="O1397" i="13"/>
  <c r="G1393" i="13"/>
  <c r="Y1385" i="13"/>
  <c r="J1381" i="13"/>
  <c r="I1377" i="13"/>
  <c r="G1373" i="13"/>
  <c r="L1369" i="13"/>
  <c r="N1365" i="13"/>
  <c r="AD1361" i="13"/>
  <c r="V1360" i="13"/>
  <c r="Y1356" i="13"/>
  <c r="AB1353" i="13"/>
  <c r="F1353" i="13"/>
  <c r="E1349" i="13"/>
  <c r="J1345" i="13"/>
  <c r="H1341" i="13"/>
  <c r="M1337" i="13"/>
  <c r="P1333" i="13"/>
  <c r="Y1332" i="13"/>
  <c r="AB1329" i="13"/>
  <c r="E1329" i="13"/>
  <c r="O1325" i="13"/>
  <c r="AJ1323" i="13"/>
  <c r="O1321" i="13"/>
  <c r="N1317" i="13"/>
  <c r="Y1316" i="13"/>
  <c r="Y1313" i="13"/>
  <c r="H1313" i="13"/>
  <c r="AD1309" i="13"/>
  <c r="F1445" i="13"/>
  <c r="I1421" i="13"/>
  <c r="AD1413" i="13"/>
  <c r="J1409" i="13"/>
  <c r="Y1402" i="13"/>
  <c r="H1397" i="13"/>
  <c r="P1385" i="13"/>
  <c r="Y1380" i="13"/>
  <c r="E1377" i="13"/>
  <c r="F1373" i="13"/>
  <c r="J1369" i="13"/>
  <c r="M1365" i="13"/>
  <c r="R1353" i="13"/>
  <c r="S1353" i="13" s="1"/>
  <c r="E1353" i="13"/>
  <c r="O1349" i="13"/>
  <c r="Y1348" i="13"/>
  <c r="AD1345" i="13"/>
  <c r="H1345" i="13"/>
  <c r="F1341" i="13"/>
  <c r="AJ1337" i="13"/>
  <c r="L1337" i="13"/>
  <c r="O1333" i="13"/>
  <c r="AD1331" i="13"/>
  <c r="R1329" i="13"/>
  <c r="S1329" i="13" s="1"/>
  <c r="M1325" i="13"/>
  <c r="M1321" i="13"/>
  <c r="AD1319" i="13"/>
  <c r="AE1319" i="13" s="1"/>
  <c r="L1317" i="13"/>
  <c r="AJ1315" i="13"/>
  <c r="R1313" i="13"/>
  <c r="S1313" i="13" s="1"/>
  <c r="F1313" i="13"/>
  <c r="Y1309" i="13"/>
  <c r="G1309" i="13"/>
  <c r="AD1305" i="13"/>
  <c r="K1305" i="13"/>
  <c r="I1301" i="13"/>
  <c r="AD1297" i="13"/>
  <c r="M1297" i="13"/>
  <c r="E1297" i="13"/>
  <c r="Y1293" i="13"/>
  <c r="K1293" i="13"/>
  <c r="Y1292" i="13"/>
  <c r="AB1289" i="13"/>
  <c r="L1289" i="13"/>
  <c r="S1285" i="13"/>
  <c r="I1285" i="13"/>
  <c r="AJ1281" i="13"/>
  <c r="N1281" i="13"/>
  <c r="F1281" i="13"/>
  <c r="AD1277" i="13"/>
  <c r="K1277" i="13"/>
  <c r="Y1276" i="13"/>
  <c r="N1273" i="13"/>
  <c r="F1273" i="13"/>
  <c r="L1269" i="13"/>
  <c r="Y1266" i="13"/>
  <c r="J1265" i="13"/>
  <c r="V1264" i="13"/>
  <c r="S1261" i="13"/>
  <c r="J1261" i="13"/>
  <c r="AJ1259" i="13"/>
  <c r="O1257" i="13"/>
  <c r="G1257" i="13"/>
  <c r="AJ1459" i="13"/>
  <c r="Y1443" i="13"/>
  <c r="F1429" i="13"/>
  <c r="G1421" i="13"/>
  <c r="O1413" i="13"/>
  <c r="Y1401" i="13"/>
  <c r="E1397" i="13"/>
  <c r="E1457" i="13"/>
  <c r="AB1441" i="13"/>
  <c r="I1413" i="13"/>
  <c r="AD1407" i="13"/>
  <c r="AE1407" i="13" s="1"/>
  <c r="K1401" i="13"/>
  <c r="P1389" i="13"/>
  <c r="G1385" i="13"/>
  <c r="Y1379" i="13"/>
  <c r="AD1373" i="13"/>
  <c r="AD1371" i="13"/>
  <c r="F1365" i="13"/>
  <c r="N1361" i="13"/>
  <c r="P1357" i="13"/>
  <c r="AD1355" i="13"/>
  <c r="N1353" i="13"/>
  <c r="AD1351" i="13"/>
  <c r="AE1351" i="13" s="1"/>
  <c r="M1349" i="13"/>
  <c r="E1345" i="13"/>
  <c r="P1341" i="13"/>
  <c r="I1337" i="13"/>
  <c r="K1333" i="13"/>
  <c r="M1329" i="13"/>
  <c r="J1325" i="13"/>
  <c r="K1321" i="13"/>
  <c r="J1317" i="13"/>
  <c r="N1313" i="13"/>
  <c r="O1309" i="13"/>
  <c r="Y1305" i="13"/>
  <c r="I1305" i="13"/>
  <c r="AD1303" i="13"/>
  <c r="AE1303" i="13" s="1"/>
  <c r="O1301" i="13"/>
  <c r="G1301" i="13"/>
  <c r="AD1299" i="13"/>
  <c r="Y1297" i="13"/>
  <c r="K1297" i="13"/>
  <c r="I1293" i="13"/>
  <c r="AD1291" i="13"/>
  <c r="J1289" i="13"/>
  <c r="V1288" i="13"/>
  <c r="O1285" i="13"/>
  <c r="G1285" i="13"/>
  <c r="AD1281" i="13"/>
  <c r="L1281" i="13"/>
  <c r="S1277" i="13"/>
  <c r="I1277" i="13"/>
  <c r="AD1273" i="13"/>
  <c r="L1273" i="13"/>
  <c r="Y1269" i="13"/>
  <c r="J1269" i="13"/>
  <c r="AJ1267" i="13"/>
  <c r="P1265" i="13"/>
  <c r="H1265" i="13"/>
  <c r="P1261" i="13"/>
  <c r="H1261" i="13"/>
  <c r="Y1259" i="13"/>
  <c r="AD1257" i="13"/>
  <c r="M1257" i="13"/>
  <c r="E1257" i="13"/>
  <c r="AD1253" i="13"/>
  <c r="K1253" i="13"/>
  <c r="AD1453" i="13"/>
  <c r="Y1438" i="13"/>
  <c r="Y1411" i="13"/>
  <c r="Y1405" i="13"/>
  <c r="I1401" i="13"/>
  <c r="Y1394" i="13"/>
  <c r="M1389" i="13"/>
  <c r="Y1373" i="13"/>
  <c r="Y1370" i="13"/>
  <c r="AJ1363" i="13"/>
  <c r="L1361" i="13"/>
  <c r="M1357" i="13"/>
  <c r="M1353" i="13"/>
  <c r="Y1350" i="13"/>
  <c r="K1349" i="13"/>
  <c r="AD1347" i="13"/>
  <c r="P1345" i="13"/>
  <c r="N1341" i="13"/>
  <c r="AJ1339" i="13"/>
  <c r="AD1337" i="13"/>
  <c r="G1337" i="13"/>
  <c r="Y1334" i="13"/>
  <c r="I1333" i="13"/>
  <c r="AJ1329" i="13"/>
  <c r="L1329" i="13"/>
  <c r="I1325" i="13"/>
  <c r="AJ1321" i="13"/>
  <c r="I1321" i="13"/>
  <c r="AD1317" i="13"/>
  <c r="H1317" i="13"/>
  <c r="Y1314" i="13"/>
  <c r="M1313" i="13"/>
  <c r="V1312" i="13"/>
  <c r="N1309" i="13"/>
  <c r="Y1308" i="13"/>
  <c r="R1305" i="13"/>
  <c r="S1305" i="13" s="1"/>
  <c r="H1305" i="13"/>
  <c r="N1301" i="13"/>
  <c r="F1301" i="13"/>
  <c r="Y1299" i="13"/>
  <c r="J1297" i="13"/>
  <c r="V1296" i="13"/>
  <c r="P1293" i="13"/>
  <c r="H1293" i="13"/>
  <c r="Y1291" i="13"/>
  <c r="R1289" i="13"/>
  <c r="S1289" i="13" s="1"/>
  <c r="I1289" i="13"/>
  <c r="AD1287" i="13"/>
  <c r="AE1287" i="13" s="1"/>
  <c r="N1285" i="13"/>
  <c r="F1285" i="13"/>
  <c r="AB1281" i="13"/>
  <c r="K1281" i="13"/>
  <c r="P1277" i="13"/>
  <c r="H1277" i="13"/>
  <c r="AD1275" i="13"/>
  <c r="AB1273" i="13"/>
  <c r="K1273" i="13"/>
  <c r="S1269" i="13"/>
  <c r="I1269" i="13"/>
  <c r="O1265" i="13"/>
  <c r="G1265" i="13"/>
  <c r="Y1262" i="13"/>
  <c r="O1261" i="13"/>
  <c r="G1261" i="13"/>
  <c r="AB1257" i="13"/>
  <c r="L1257" i="13"/>
  <c r="Y1253" i="13"/>
  <c r="J1253" i="13"/>
  <c r="AB1393" i="13"/>
  <c r="S1373" i="13"/>
  <c r="I1361" i="13"/>
  <c r="V1344" i="13"/>
  <c r="E1337" i="13"/>
  <c r="K1329" i="13"/>
  <c r="G1321" i="13"/>
  <c r="L1313" i="13"/>
  <c r="Y1307" i="13"/>
  <c r="F1305" i="13"/>
  <c r="L1301" i="13"/>
  <c r="Y1298" i="13"/>
  <c r="H1297" i="13"/>
  <c r="N1293" i="13"/>
  <c r="Y1290" i="13"/>
  <c r="G1289" i="13"/>
  <c r="L1285" i="13"/>
  <c r="Y1283" i="13"/>
  <c r="I1281" i="13"/>
  <c r="N1277" i="13"/>
  <c r="Y1389" i="13"/>
  <c r="Y1372" i="13"/>
  <c r="AD1357" i="13"/>
  <c r="N1349" i="13"/>
  <c r="Y1341" i="13"/>
  <c r="AD1335" i="13"/>
  <c r="AE1335" i="13" s="1"/>
  <c r="Y1318" i="13"/>
  <c r="E1313" i="13"/>
  <c r="Y1306" i="13"/>
  <c r="J1301" i="13"/>
  <c r="F1297" i="13"/>
  <c r="L1293" i="13"/>
  <c r="AD1289" i="13"/>
  <c r="E1289" i="13"/>
  <c r="J1285" i="13"/>
  <c r="Y1282" i="13"/>
  <c r="G1281" i="13"/>
  <c r="L1277" i="13"/>
  <c r="AJ1273" i="13"/>
  <c r="G1273" i="13"/>
  <c r="M1269" i="13"/>
  <c r="K1265" i="13"/>
  <c r="Y1261" i="13"/>
  <c r="Y1260" i="13"/>
  <c r="P1257" i="13"/>
  <c r="AD1255" i="13"/>
  <c r="AE1255" i="13" s="1"/>
  <c r="H1253" i="13"/>
  <c r="Y1251" i="13"/>
  <c r="P1249" i="13"/>
  <c r="H1249" i="13"/>
  <c r="M1245" i="13"/>
  <c r="E1245" i="13"/>
  <c r="Y1243" i="13"/>
  <c r="J1241" i="13"/>
  <c r="V1240" i="13"/>
  <c r="Y1237" i="13"/>
  <c r="J1237" i="13"/>
  <c r="AJ1235" i="13"/>
  <c r="M1233" i="13"/>
  <c r="E1233" i="13"/>
  <c r="AD1229" i="13"/>
  <c r="L1229" i="13"/>
  <c r="F1389" i="13"/>
  <c r="Y1369" i="13"/>
  <c r="L1357" i="13"/>
  <c r="I1349" i="13"/>
  <c r="M1341" i="13"/>
  <c r="AD1325" i="13"/>
  <c r="Y1317" i="13"/>
  <c r="AB1305" i="13"/>
  <c r="V1304" i="13"/>
  <c r="H1301" i="13"/>
  <c r="AB1297" i="13"/>
  <c r="J1293" i="13"/>
  <c r="Y1289" i="13"/>
  <c r="H1285" i="13"/>
  <c r="E1281" i="13"/>
  <c r="J1277" i="13"/>
  <c r="E1273" i="13"/>
  <c r="K1269" i="13"/>
  <c r="AJ1265" i="13"/>
  <c r="I1265" i="13"/>
  <c r="AD1259" i="13"/>
  <c r="N1257" i="13"/>
  <c r="Y1254" i="13"/>
  <c r="G1253" i="13"/>
  <c r="O1249" i="13"/>
  <c r="G1249" i="13"/>
  <c r="Y1246" i="13"/>
  <c r="L1245" i="13"/>
  <c r="R1241" i="13"/>
  <c r="S1241" i="13" s="1"/>
  <c r="I1241" i="13"/>
  <c r="AD1239" i="13"/>
  <c r="AE1239" i="13" s="1"/>
  <c r="S1237" i="13"/>
  <c r="I1237" i="13"/>
  <c r="AD1233" i="13"/>
  <c r="L1233" i="13"/>
  <c r="Y1229" i="13"/>
  <c r="K1229" i="13"/>
  <c r="Y1228" i="13"/>
  <c r="AD1225" i="13"/>
  <c r="M1225" i="13"/>
  <c r="E1225" i="13"/>
  <c r="AD1221" i="13"/>
  <c r="K1221" i="13"/>
  <c r="Y1220" i="13"/>
  <c r="P1217" i="13"/>
  <c r="H1217" i="13"/>
  <c r="M1213" i="13"/>
  <c r="E1213" i="13"/>
  <c r="AJ1209" i="13"/>
  <c r="O1209" i="13"/>
  <c r="G1209" i="13"/>
  <c r="N1205" i="13"/>
  <c r="F1205" i="13"/>
  <c r="Y1203" i="13"/>
  <c r="R1201" i="13"/>
  <c r="S1201" i="13" s="1"/>
  <c r="I1201" i="13"/>
  <c r="AD1199" i="13"/>
  <c r="AE1199" i="13" s="1"/>
  <c r="N1197" i="13"/>
  <c r="F1197" i="13"/>
  <c r="AD1193" i="13"/>
  <c r="L1193" i="13"/>
  <c r="AD1189" i="13"/>
  <c r="K1189" i="13"/>
  <c r="Y1188" i="13"/>
  <c r="Y1186" i="13"/>
  <c r="R1185" i="13"/>
  <c r="S1185" i="13" s="1"/>
  <c r="I1185" i="13"/>
  <c r="AD1183" i="13"/>
  <c r="AE1183" i="13" s="1"/>
  <c r="S1181" i="13"/>
  <c r="L1385" i="13"/>
  <c r="G1369" i="13"/>
  <c r="E1341" i="13"/>
  <c r="M1333" i="13"/>
  <c r="K1325" i="13"/>
  <c r="K1317" i="13"/>
  <c r="P1309" i="13"/>
  <c r="P1305" i="13"/>
  <c r="Y1302" i="13"/>
  <c r="E1301" i="13"/>
  <c r="R1297" i="13"/>
  <c r="S1297" i="13" s="1"/>
  <c r="AD1295" i="13"/>
  <c r="AE1295" i="13" s="1"/>
  <c r="G1293" i="13"/>
  <c r="P1289" i="13"/>
  <c r="E1285" i="13"/>
  <c r="Y1281" i="13"/>
  <c r="V1280" i="13"/>
  <c r="G1277" i="13"/>
  <c r="Y1273" i="13"/>
  <c r="V1272" i="13"/>
  <c r="H1269" i="13"/>
  <c r="F1265" i="13"/>
  <c r="N1261" i="13"/>
  <c r="Y1258" i="13"/>
  <c r="K1257" i="13"/>
  <c r="S1253" i="13"/>
  <c r="F1253" i="13"/>
  <c r="Y1250" i="13"/>
  <c r="N1249" i="13"/>
  <c r="F1249" i="13"/>
  <c r="AD1245" i="13"/>
  <c r="K1245" i="13"/>
  <c r="Y1244" i="13"/>
  <c r="Y1242" i="13"/>
  <c r="P1241" i="13"/>
  <c r="H1241" i="13"/>
  <c r="P1237" i="13"/>
  <c r="H1237" i="13"/>
  <c r="AD1235" i="13"/>
  <c r="AB1233" i="13"/>
  <c r="K1233" i="13"/>
  <c r="AD1383" i="13"/>
  <c r="AE1383" i="13" s="1"/>
  <c r="AJ1353" i="13"/>
  <c r="Y1347" i="13"/>
  <c r="H1333" i="13"/>
  <c r="G1325" i="13"/>
  <c r="G1317" i="13"/>
  <c r="L1309" i="13"/>
  <c r="O1305" i="13"/>
  <c r="AD1301" i="13"/>
  <c r="P1297" i="13"/>
  <c r="F1293" i="13"/>
  <c r="O1289" i="13"/>
  <c r="Y1286" i="13"/>
  <c r="R1281" i="13"/>
  <c r="S1281" i="13" s="1"/>
  <c r="AD1279" i="13"/>
  <c r="AE1279" i="13" s="1"/>
  <c r="F1277" i="13"/>
  <c r="R1273" i="13"/>
  <c r="S1273" i="13" s="1"/>
  <c r="AD1271" i="13"/>
  <c r="AE1271" i="13" s="1"/>
  <c r="G1269" i="13"/>
  <c r="AD1265" i="13"/>
  <c r="E1265" i="13"/>
  <c r="M1261" i="13"/>
  <c r="AJ1257" i="13"/>
  <c r="J1257" i="13"/>
  <c r="P1253" i="13"/>
  <c r="E1253" i="13"/>
  <c r="AJ1249" i="13"/>
  <c r="M1249" i="13"/>
  <c r="E1249" i="13"/>
  <c r="Y1245" i="13"/>
  <c r="J1245" i="13"/>
  <c r="AJ1243" i="13"/>
  <c r="AJ1241" i="13"/>
  <c r="O1241" i="13"/>
  <c r="G1241" i="13"/>
  <c r="Y1238" i="13"/>
  <c r="O1237" i="13"/>
  <c r="G1237" i="13"/>
  <c r="Y1235" i="13"/>
  <c r="Y1233" i="13"/>
  <c r="J1233" i="13"/>
  <c r="V1232" i="13"/>
  <c r="I1229" i="13"/>
  <c r="AD1227" i="13"/>
  <c r="Y1225" i="13"/>
  <c r="K1225" i="13"/>
  <c r="S1221" i="13"/>
  <c r="I1221" i="13"/>
  <c r="AJ1217" i="13"/>
  <c r="N1217" i="13"/>
  <c r="F1217" i="13"/>
  <c r="AD1213" i="13"/>
  <c r="K1213" i="13"/>
  <c r="Y1212" i="13"/>
  <c r="AD1209" i="13"/>
  <c r="M1209" i="13"/>
  <c r="E1209" i="13"/>
  <c r="AD1205" i="13"/>
  <c r="L1205" i="13"/>
  <c r="Y1202" i="13"/>
  <c r="O1201" i="13"/>
  <c r="G1201" i="13"/>
  <c r="Y1198" i="13"/>
  <c r="L1197" i="13"/>
  <c r="Y1195" i="13"/>
  <c r="Y1193" i="13"/>
  <c r="J1193" i="13"/>
  <c r="V1192" i="13"/>
  <c r="S1189" i="13"/>
  <c r="I1189" i="13"/>
  <c r="O1185" i="13"/>
  <c r="G1185" i="13"/>
  <c r="Y1182" i="13"/>
  <c r="I1365" i="13"/>
  <c r="O1353" i="13"/>
  <c r="AB1345" i="13"/>
  <c r="Y1331" i="13"/>
  <c r="AD1323" i="13"/>
  <c r="Y1315" i="13"/>
  <c r="H1309" i="13"/>
  <c r="L1305" i="13"/>
  <c r="S1301" i="13"/>
  <c r="AJ1299" i="13"/>
  <c r="N1297" i="13"/>
  <c r="AD1293" i="13"/>
  <c r="M1289" i="13"/>
  <c r="Y1285" i="13"/>
  <c r="AJ1283" i="13"/>
  <c r="O1281" i="13"/>
  <c r="Y1278" i="13"/>
  <c r="N1377" i="13"/>
  <c r="K1353" i="13"/>
  <c r="N1345" i="13"/>
  <c r="AB1337" i="13"/>
  <c r="AD1321" i="13"/>
  <c r="F1309" i="13"/>
  <c r="J1305" i="13"/>
  <c r="P1301" i="13"/>
  <c r="L1297" i="13"/>
  <c r="S1293" i="13"/>
  <c r="AJ1291" i="13"/>
  <c r="K1289" i="13"/>
  <c r="P1285" i="13"/>
  <c r="M1281" i="13"/>
  <c r="Y1277" i="13"/>
  <c r="AJ1275" i="13"/>
  <c r="M1273" i="13"/>
  <c r="AD1269" i="13"/>
  <c r="Y1268" i="13"/>
  <c r="R1265" i="13"/>
  <c r="S1265" i="13" s="1"/>
  <c r="AD1263" i="13"/>
  <c r="AE1263" i="13" s="1"/>
  <c r="I1261" i="13"/>
  <c r="F1257" i="13"/>
  <c r="M1253" i="13"/>
  <c r="Y1252" i="13"/>
  <c r="AB1249" i="13"/>
  <c r="K1249" i="13"/>
  <c r="P1245" i="13"/>
  <c r="H1245" i="13"/>
  <c r="AD1241" i="13"/>
  <c r="M1241" i="13"/>
  <c r="E1241" i="13"/>
  <c r="M1237" i="13"/>
  <c r="E1237" i="13"/>
  <c r="Y1234" i="13"/>
  <c r="P1233" i="13"/>
  <c r="H1233" i="13"/>
  <c r="O1229" i="13"/>
  <c r="G1229" i="13"/>
  <c r="R1225" i="13"/>
  <c r="S1225" i="13" s="1"/>
  <c r="I1225" i="13"/>
  <c r="O1221" i="13"/>
  <c r="G1221" i="13"/>
  <c r="AD1217" i="13"/>
  <c r="L1217" i="13"/>
  <c r="S1213" i="13"/>
  <c r="I1213" i="13"/>
  <c r="AD1211" i="13"/>
  <c r="Y1209" i="13"/>
  <c r="K1209" i="13"/>
  <c r="S1205" i="13"/>
  <c r="J1205" i="13"/>
  <c r="AJ1203" i="13"/>
  <c r="AD1201" i="13"/>
  <c r="M1201" i="13"/>
  <c r="E1201" i="13"/>
  <c r="Y1197" i="13"/>
  <c r="J1197" i="13"/>
  <c r="AJ1195" i="13"/>
  <c r="Y1194" i="13"/>
  <c r="P1193" i="13"/>
  <c r="H1193" i="13"/>
  <c r="O1189" i="13"/>
  <c r="G1189" i="13"/>
  <c r="AD1185" i="13"/>
  <c r="M1185" i="13"/>
  <c r="E1185" i="13"/>
  <c r="N1181" i="13"/>
  <c r="V1376" i="13"/>
  <c r="R1361" i="13"/>
  <c r="S1361" i="13" s="1"/>
  <c r="F1345" i="13"/>
  <c r="K1337" i="13"/>
  <c r="O1329" i="13"/>
  <c r="L1321" i="13"/>
  <c r="P1313" i="13"/>
  <c r="AJ1307" i="13"/>
  <c r="G1305" i="13"/>
  <c r="M1301" i="13"/>
  <c r="I1297" i="13"/>
  <c r="O1293" i="13"/>
  <c r="H1289" i="13"/>
  <c r="M1285" i="13"/>
  <c r="AD1283" i="13"/>
  <c r="J1281" i="13"/>
  <c r="O1277" i="13"/>
  <c r="Y1275" i="13"/>
  <c r="J1273" i="13"/>
  <c r="P1269" i="13"/>
  <c r="N1265" i="13"/>
  <c r="F1261" i="13"/>
  <c r="Y1257" i="13"/>
  <c r="L1253" i="13"/>
  <c r="AJ1251" i="13"/>
  <c r="Y1249" i="13"/>
  <c r="J1249" i="13"/>
  <c r="V1248" i="13"/>
  <c r="O1245" i="13"/>
  <c r="G1245" i="13"/>
  <c r="AB1241" i="13"/>
  <c r="L1241" i="13"/>
  <c r="L1237" i="13"/>
  <c r="AJ1233" i="13"/>
  <c r="O1233" i="13"/>
  <c r="G1233" i="13"/>
  <c r="Y1230" i="13"/>
  <c r="N1229" i="13"/>
  <c r="F1229" i="13"/>
  <c r="Y1226" i="13"/>
  <c r="P1225" i="13"/>
  <c r="H1225" i="13"/>
  <c r="AD1223" i="13"/>
  <c r="AE1223" i="13" s="1"/>
  <c r="N1221" i="13"/>
  <c r="F1221" i="13"/>
  <c r="AB1217" i="13"/>
  <c r="K1217" i="13"/>
  <c r="P1213" i="13"/>
  <c r="H1213" i="13"/>
  <c r="Y1211" i="13"/>
  <c r="J1209" i="13"/>
  <c r="V1208" i="13"/>
  <c r="I1205" i="13"/>
  <c r="AB1201" i="13"/>
  <c r="L1201" i="13"/>
  <c r="S1197" i="13"/>
  <c r="I1197" i="13"/>
  <c r="AJ1193" i="13"/>
  <c r="O1193" i="13"/>
  <c r="G1193" i="13"/>
  <c r="Y1190" i="13"/>
  <c r="N1189" i="13"/>
  <c r="F1189" i="13"/>
  <c r="AD1187" i="13"/>
  <c r="AB1185" i="13"/>
  <c r="L1185" i="13"/>
  <c r="M1181" i="13"/>
  <c r="Y1265" i="13"/>
  <c r="H1257" i="13"/>
  <c r="L1249" i="13"/>
  <c r="R1233" i="13"/>
  <c r="S1233" i="13" s="1"/>
  <c r="M1229" i="13"/>
  <c r="F1225" i="13"/>
  <c r="L1221" i="13"/>
  <c r="Y1219" i="13"/>
  <c r="I1217" i="13"/>
  <c r="N1213" i="13"/>
  <c r="Y1210" i="13"/>
  <c r="H1209" i="13"/>
  <c r="O1205" i="13"/>
  <c r="AD1203" i="13"/>
  <c r="J1201" i="13"/>
  <c r="O1197" i="13"/>
  <c r="M1193" i="13"/>
  <c r="V1184" i="13"/>
  <c r="L1181" i="13"/>
  <c r="Y1177" i="13"/>
  <c r="K1177" i="13"/>
  <c r="AD1173" i="13"/>
  <c r="K1173" i="13"/>
  <c r="Y1172" i="13"/>
  <c r="O1169" i="13"/>
  <c r="G1169" i="13"/>
  <c r="M1165" i="13"/>
  <c r="E1165" i="13"/>
  <c r="Y1163" i="13"/>
  <c r="P1161" i="13"/>
  <c r="H1161" i="13"/>
  <c r="N1157" i="13"/>
  <c r="F1157" i="13"/>
  <c r="Y1155" i="13"/>
  <c r="J1153" i="13"/>
  <c r="V1152" i="13"/>
  <c r="P1149" i="13"/>
  <c r="H1149" i="13"/>
  <c r="Y1147" i="13"/>
  <c r="J1145" i="13"/>
  <c r="V1144" i="13"/>
  <c r="I1141" i="13"/>
  <c r="AB1137" i="13"/>
  <c r="L1137" i="13"/>
  <c r="S1133" i="13"/>
  <c r="J1133" i="13"/>
  <c r="AJ1131" i="13"/>
  <c r="Y1129" i="13"/>
  <c r="K1129" i="13"/>
  <c r="P1125" i="13"/>
  <c r="H1125" i="13"/>
  <c r="Y1123" i="13"/>
  <c r="R1121" i="13"/>
  <c r="S1121" i="13" s="1"/>
  <c r="I1121" i="13"/>
  <c r="AD1119" i="13"/>
  <c r="AE1119" i="13" s="1"/>
  <c r="O1117" i="13"/>
  <c r="G1117" i="13"/>
  <c r="Y1115" i="13"/>
  <c r="Y1113" i="13"/>
  <c r="K1113" i="13"/>
  <c r="S1109" i="13"/>
  <c r="I1109" i="13"/>
  <c r="M1265" i="13"/>
  <c r="V1256" i="13"/>
  <c r="I1249" i="13"/>
  <c r="AD1243" i="13"/>
  <c r="AD1237" i="13"/>
  <c r="N1233" i="13"/>
  <c r="J1229" i="13"/>
  <c r="AB1225" i="13"/>
  <c r="J1221" i="13"/>
  <c r="Y1218" i="13"/>
  <c r="G1217" i="13"/>
  <c r="L1213" i="13"/>
  <c r="F1209" i="13"/>
  <c r="M1205" i="13"/>
  <c r="H1201" i="13"/>
  <c r="M1197" i="13"/>
  <c r="AD1195" i="13"/>
  <c r="K1193" i="13"/>
  <c r="Y1189" i="13"/>
  <c r="AJ1187" i="13"/>
  <c r="P1185" i="13"/>
  <c r="K1181" i="13"/>
  <c r="Y1180" i="13"/>
  <c r="Y1178" i="13"/>
  <c r="J1177" i="13"/>
  <c r="V1176" i="13"/>
  <c r="Y1173" i="13"/>
  <c r="J1173" i="13"/>
  <c r="AJ1171" i="13"/>
  <c r="N1169" i="13"/>
  <c r="F1169" i="13"/>
  <c r="Y1166" i="13"/>
  <c r="L1165" i="13"/>
  <c r="O1161" i="13"/>
  <c r="G1161" i="13"/>
  <c r="Y1158" i="13"/>
  <c r="M1157" i="13"/>
  <c r="E1157" i="13"/>
  <c r="R1153" i="13"/>
  <c r="S1153" i="13" s="1"/>
  <c r="I1153" i="13"/>
  <c r="AD1151" i="13"/>
  <c r="AE1151" i="13" s="1"/>
  <c r="O1149" i="13"/>
  <c r="G1149" i="13"/>
  <c r="R1145" i="13"/>
  <c r="S1145" i="13" s="1"/>
  <c r="I1145" i="13"/>
  <c r="P1141" i="13"/>
  <c r="H1141" i="13"/>
  <c r="Y1137" i="13"/>
  <c r="K1137" i="13"/>
  <c r="I1133" i="13"/>
  <c r="AD1131" i="13"/>
  <c r="J1129" i="13"/>
  <c r="V1128" i="13"/>
  <c r="O1125" i="13"/>
  <c r="G1125" i="13"/>
  <c r="P1121" i="13"/>
  <c r="H1121" i="13"/>
  <c r="N1117" i="13"/>
  <c r="F1117" i="13"/>
  <c r="J1113" i="13"/>
  <c r="V1112" i="13"/>
  <c r="P1109" i="13"/>
  <c r="H1109" i="13"/>
  <c r="O1105" i="13"/>
  <c r="G1105" i="13"/>
  <c r="Y1102" i="13"/>
  <c r="O1101" i="13"/>
  <c r="G1101" i="13"/>
  <c r="AB1097" i="13"/>
  <c r="K1097" i="13"/>
  <c r="O1273" i="13"/>
  <c r="N1253" i="13"/>
  <c r="N1237" i="13"/>
  <c r="I1233" i="13"/>
  <c r="H1229" i="13"/>
  <c r="V1224" i="13"/>
  <c r="H1221" i="13"/>
  <c r="E1217" i="13"/>
  <c r="J1213" i="13"/>
  <c r="AB1209" i="13"/>
  <c r="K1205" i="13"/>
  <c r="AJ1201" i="13"/>
  <c r="F1201" i="13"/>
  <c r="K1197" i="13"/>
  <c r="I1193" i="13"/>
  <c r="P1189" i="13"/>
  <c r="N1185" i="13"/>
  <c r="J1181" i="13"/>
  <c r="AJ1179" i="13"/>
  <c r="AJ1177" i="13"/>
  <c r="R1177" i="13"/>
  <c r="S1177" i="13" s="1"/>
  <c r="I1177" i="13"/>
  <c r="AD1175" i="13"/>
  <c r="AE1175" i="13" s="1"/>
  <c r="S1173" i="13"/>
  <c r="I1173" i="13"/>
  <c r="AD1171" i="13"/>
  <c r="M1169" i="13"/>
  <c r="E1169" i="13"/>
  <c r="AD1165" i="13"/>
  <c r="K1165" i="13"/>
  <c r="Y1164" i="13"/>
  <c r="Y1162" i="13"/>
  <c r="N1161" i="13"/>
  <c r="F1161" i="13"/>
  <c r="L1157" i="13"/>
  <c r="Y1154" i="13"/>
  <c r="P1153" i="13"/>
  <c r="H1153" i="13"/>
  <c r="N1149" i="13"/>
  <c r="F1149" i="13"/>
  <c r="Y1146" i="13"/>
  <c r="P1145" i="13"/>
  <c r="H1145" i="13"/>
  <c r="AD1143" i="13"/>
  <c r="AE1143" i="13" s="1"/>
  <c r="O1141" i="13"/>
  <c r="G1141" i="13"/>
  <c r="AD1139" i="13"/>
  <c r="J1137" i="13"/>
  <c r="V1136" i="13"/>
  <c r="P1133" i="13"/>
  <c r="H1133" i="13"/>
  <c r="Y1131" i="13"/>
  <c r="R1129" i="13"/>
  <c r="S1129" i="13" s="1"/>
  <c r="I1129" i="13"/>
  <c r="AD1127" i="13"/>
  <c r="AE1127" i="13" s="1"/>
  <c r="N1125" i="13"/>
  <c r="F1125" i="13"/>
  <c r="Y1122" i="13"/>
  <c r="O1121" i="13"/>
  <c r="G1121" i="13"/>
  <c r="Y1118" i="13"/>
  <c r="M1117" i="13"/>
  <c r="E1117" i="13"/>
  <c r="Y1114" i="13"/>
  <c r="R1113" i="13"/>
  <c r="S1113" i="13" s="1"/>
  <c r="I1113" i="13"/>
  <c r="AD1111" i="13"/>
  <c r="AE1111" i="13" s="1"/>
  <c r="O1109" i="13"/>
  <c r="G1109" i="13"/>
  <c r="N1105" i="13"/>
  <c r="F1105" i="13"/>
  <c r="N1101" i="13"/>
  <c r="F1101" i="13"/>
  <c r="Y1098" i="13"/>
  <c r="Y1097" i="13"/>
  <c r="J1097" i="13"/>
  <c r="V1096" i="13"/>
  <c r="P1093" i="13"/>
  <c r="H1093" i="13"/>
  <c r="AB1089" i="13"/>
  <c r="L1089" i="13"/>
  <c r="M1085" i="13"/>
  <c r="E1085" i="13"/>
  <c r="Y1083" i="13"/>
  <c r="AD1081" i="13"/>
  <c r="L1081" i="13"/>
  <c r="Y1078" i="13"/>
  <c r="M1077" i="13"/>
  <c r="E1077" i="13"/>
  <c r="R1073" i="13"/>
  <c r="S1073" i="13" s="1"/>
  <c r="I1073" i="13"/>
  <c r="AD1071" i="13"/>
  <c r="AE1071" i="13" s="1"/>
  <c r="P1069" i="13"/>
  <c r="H1069" i="13"/>
  <c r="AD1067" i="13"/>
  <c r="Y1065" i="13"/>
  <c r="K1065" i="13"/>
  <c r="S1061" i="13"/>
  <c r="I1061" i="13"/>
  <c r="AD1059" i="13"/>
  <c r="AB1057" i="13"/>
  <c r="K1057" i="13"/>
  <c r="P1053" i="13"/>
  <c r="H1053" i="13"/>
  <c r="Y1051" i="13"/>
  <c r="R1049" i="13"/>
  <c r="S1049" i="13" s="1"/>
  <c r="I1049" i="13"/>
  <c r="AD1047" i="13"/>
  <c r="AE1047" i="13" s="1"/>
  <c r="O1045" i="13"/>
  <c r="G1045" i="13"/>
  <c r="AD1041" i="13"/>
  <c r="M1041" i="13"/>
  <c r="E1041" i="13"/>
  <c r="Y1037" i="13"/>
  <c r="J1037" i="13"/>
  <c r="AJ1035" i="13"/>
  <c r="M1033" i="13"/>
  <c r="E1033" i="13"/>
  <c r="Y1029" i="13"/>
  <c r="J1029" i="13"/>
  <c r="AJ1027" i="13"/>
  <c r="AJ1025" i="13"/>
  <c r="O1025" i="13"/>
  <c r="G1025" i="13"/>
  <c r="Y1022" i="13"/>
  <c r="O1021" i="13"/>
  <c r="G1021" i="13"/>
  <c r="AD1019" i="13"/>
  <c r="AD1017" i="13"/>
  <c r="M1017" i="13"/>
  <c r="E1017" i="13"/>
  <c r="L1013" i="13"/>
  <c r="I1273" i="13"/>
  <c r="I1253" i="13"/>
  <c r="AD1247" i="13"/>
  <c r="AE1247" i="13" s="1"/>
  <c r="Y1241" i="13"/>
  <c r="K1237" i="13"/>
  <c r="F1233" i="13"/>
  <c r="E1229" i="13"/>
  <c r="O1225" i="13"/>
  <c r="E1221" i="13"/>
  <c r="Y1217" i="13"/>
  <c r="V1216" i="13"/>
  <c r="G1213" i="13"/>
  <c r="R1209" i="13"/>
  <c r="S1209" i="13" s="1"/>
  <c r="H1205" i="13"/>
  <c r="Y1201" i="13"/>
  <c r="H1197" i="13"/>
  <c r="F1193" i="13"/>
  <c r="M1189" i="13"/>
  <c r="Y1187" i="13"/>
  <c r="K1185" i="13"/>
  <c r="AD1181" i="13"/>
  <c r="I1181" i="13"/>
  <c r="P1177" i="13"/>
  <c r="H1177" i="13"/>
  <c r="P1173" i="13"/>
  <c r="H1173" i="13"/>
  <c r="Y1171" i="13"/>
  <c r="AD1169" i="13"/>
  <c r="L1169" i="13"/>
  <c r="Y1165" i="13"/>
  <c r="J1165" i="13"/>
  <c r="AJ1163" i="13"/>
  <c r="AJ1161" i="13"/>
  <c r="M1161" i="13"/>
  <c r="E1161" i="13"/>
  <c r="AD1157" i="13"/>
  <c r="K1157" i="13"/>
  <c r="Y1156" i="13"/>
  <c r="AJ1153" i="13"/>
  <c r="O1153" i="13"/>
  <c r="G1153" i="13"/>
  <c r="Y1150" i="13"/>
  <c r="M1149" i="13"/>
  <c r="E1149" i="13"/>
  <c r="AJ1145" i="13"/>
  <c r="O1145" i="13"/>
  <c r="G1145" i="13"/>
  <c r="N1141" i="13"/>
  <c r="F1141" i="13"/>
  <c r="Y1139" i="13"/>
  <c r="R1137" i="13"/>
  <c r="S1137" i="13" s="1"/>
  <c r="I1137" i="13"/>
  <c r="AD1135" i="13"/>
  <c r="AE1135" i="13" s="1"/>
  <c r="O1133" i="13"/>
  <c r="G1133" i="13"/>
  <c r="P1129" i="13"/>
  <c r="H1129" i="13"/>
  <c r="M1125" i="13"/>
  <c r="E1125" i="13"/>
  <c r="AJ1121" i="13"/>
  <c r="N1121" i="13"/>
  <c r="F1121" i="13"/>
  <c r="AD1117" i="13"/>
  <c r="L1117" i="13"/>
  <c r="AJ1113" i="13"/>
  <c r="P1113" i="13"/>
  <c r="H1113" i="13"/>
  <c r="N1109" i="13"/>
  <c r="F1109" i="13"/>
  <c r="AD1107" i="13"/>
  <c r="AD1105" i="13"/>
  <c r="M1105" i="13"/>
  <c r="E1105" i="13"/>
  <c r="M1101" i="13"/>
  <c r="Y1270" i="13"/>
  <c r="K1261" i="13"/>
  <c r="S1245" i="13"/>
  <c r="N1241" i="13"/>
  <c r="F1237" i="13"/>
  <c r="AD1231" i="13"/>
  <c r="AE1231" i="13" s="1"/>
  <c r="N1225" i="13"/>
  <c r="Y1222" i="13"/>
  <c r="R1217" i="13"/>
  <c r="S1217" i="13" s="1"/>
  <c r="AD1215" i="13"/>
  <c r="AE1215" i="13" s="1"/>
  <c r="F1213" i="13"/>
  <c r="P1209" i="13"/>
  <c r="AD1207" i="13"/>
  <c r="AE1207" i="13" s="1"/>
  <c r="G1205" i="13"/>
  <c r="V1200" i="13"/>
  <c r="G1197" i="13"/>
  <c r="E1193" i="13"/>
  <c r="L1189" i="13"/>
  <c r="J1185" i="13"/>
  <c r="Y1181" i="13"/>
  <c r="H1181" i="13"/>
  <c r="O1177" i="13"/>
  <c r="G1177" i="13"/>
  <c r="Y1174" i="13"/>
  <c r="O1173" i="13"/>
  <c r="G1173" i="13"/>
  <c r="AB1169" i="13"/>
  <c r="K1169" i="13"/>
  <c r="S1165" i="13"/>
  <c r="I1165" i="13"/>
  <c r="AD1161" i="13"/>
  <c r="L1161" i="13"/>
  <c r="Y1157" i="13"/>
  <c r="J1157" i="13"/>
  <c r="AJ1155" i="13"/>
  <c r="N1153" i="13"/>
  <c r="F1153" i="13"/>
  <c r="L1149" i="13"/>
  <c r="N1145" i="13"/>
  <c r="F1145" i="13"/>
  <c r="Y1142" i="13"/>
  <c r="M1141" i="13"/>
  <c r="E1141" i="13"/>
  <c r="P1137" i="13"/>
  <c r="H1137" i="13"/>
  <c r="N1133" i="13"/>
  <c r="F1133" i="13"/>
  <c r="Y1130" i="13"/>
  <c r="O1129" i="13"/>
  <c r="G1129" i="13"/>
  <c r="Y1126" i="13"/>
  <c r="L1125" i="13"/>
  <c r="M1121" i="13"/>
  <c r="E1121" i="13"/>
  <c r="Y1117" i="13"/>
  <c r="K1117" i="13"/>
  <c r="Y1116" i="13"/>
  <c r="O1113" i="13"/>
  <c r="G1113" i="13"/>
  <c r="Y1110" i="13"/>
  <c r="M1109" i="13"/>
  <c r="E1109" i="13"/>
  <c r="Y1107" i="13"/>
  <c r="AB1105" i="13"/>
  <c r="L1105" i="13"/>
  <c r="L1101" i="13"/>
  <c r="P1097" i="13"/>
  <c r="H1097" i="13"/>
  <c r="AD1095" i="13"/>
  <c r="AE1095" i="13" s="1"/>
  <c r="N1093" i="13"/>
  <c r="F1093" i="13"/>
  <c r="AD1091" i="13"/>
  <c r="J1089" i="13"/>
  <c r="V1088" i="13"/>
  <c r="AD1085" i="13"/>
  <c r="K1085" i="13"/>
  <c r="Y1084" i="13"/>
  <c r="Y1082" i="13"/>
  <c r="Y1081" i="13"/>
  <c r="J1081" i="13"/>
  <c r="V1080" i="13"/>
  <c r="AD1077" i="13"/>
  <c r="K1077" i="13"/>
  <c r="Y1076" i="13"/>
  <c r="AJ1073" i="13"/>
  <c r="O1073" i="13"/>
  <c r="G1073" i="13"/>
  <c r="Y1070" i="13"/>
  <c r="N1069" i="13"/>
  <c r="F1069" i="13"/>
  <c r="R1065" i="13"/>
  <c r="S1065" i="13" s="1"/>
  <c r="I1065" i="13"/>
  <c r="AD1063" i="13"/>
  <c r="AE1063" i="13" s="1"/>
  <c r="O1061" i="13"/>
  <c r="G1061" i="13"/>
  <c r="R1057" i="13"/>
  <c r="S1057" i="13" s="1"/>
  <c r="I1057" i="13"/>
  <c r="AD1055" i="13"/>
  <c r="AE1055" i="13" s="1"/>
  <c r="N1053" i="13"/>
  <c r="F1053" i="13"/>
  <c r="Y1050" i="13"/>
  <c r="O1049" i="13"/>
  <c r="G1049" i="13"/>
  <c r="Y1046" i="13"/>
  <c r="M1045" i="13"/>
  <c r="E1045" i="13"/>
  <c r="AD1043" i="13"/>
  <c r="Y1041" i="13"/>
  <c r="K1041" i="13"/>
  <c r="P1037" i="13"/>
  <c r="H1037" i="13"/>
  <c r="AB1033" i="13"/>
  <c r="K1033" i="13"/>
  <c r="P1029" i="13"/>
  <c r="H1029" i="13"/>
  <c r="M1025" i="13"/>
  <c r="E1025" i="13"/>
  <c r="M1021" i="13"/>
  <c r="E1021" i="13"/>
  <c r="Y1017" i="13"/>
  <c r="K1017" i="13"/>
  <c r="O1269" i="13"/>
  <c r="E1261" i="13"/>
  <c r="AD1251" i="13"/>
  <c r="N1245" i="13"/>
  <c r="K1241" i="13"/>
  <c r="Y1236" i="13"/>
  <c r="AJ1227" i="13"/>
  <c r="L1225" i="13"/>
  <c r="Y1221" i="13"/>
  <c r="AJ1219" i="13"/>
  <c r="O1217" i="13"/>
  <c r="Y1214" i="13"/>
  <c r="N1209" i="13"/>
  <c r="Y1206" i="13"/>
  <c r="E1205" i="13"/>
  <c r="P1201" i="13"/>
  <c r="E1197" i="13"/>
  <c r="AB1193" i="13"/>
  <c r="J1189" i="13"/>
  <c r="AJ1185" i="13"/>
  <c r="H1185" i="13"/>
  <c r="G1181" i="13"/>
  <c r="N1177" i="13"/>
  <c r="F1177" i="13"/>
  <c r="N1173" i="13"/>
  <c r="F1173" i="13"/>
  <c r="Y1170" i="13"/>
  <c r="Y1169" i="13"/>
  <c r="J1169" i="13"/>
  <c r="V1168" i="13"/>
  <c r="P1165" i="13"/>
  <c r="H1165" i="13"/>
  <c r="AB1161" i="13"/>
  <c r="K1161" i="13"/>
  <c r="S1157" i="13"/>
  <c r="I1157" i="13"/>
  <c r="AD1153" i="13"/>
  <c r="M1153" i="13"/>
  <c r="E1153" i="13"/>
  <c r="AD1149" i="13"/>
  <c r="K1149" i="13"/>
  <c r="Y1148" i="13"/>
  <c r="AD1145" i="13"/>
  <c r="M1145" i="13"/>
  <c r="E1145" i="13"/>
  <c r="AD1141" i="13"/>
  <c r="L1141" i="13"/>
  <c r="Y1138" i="13"/>
  <c r="O1137" i="13"/>
  <c r="G1137" i="13"/>
  <c r="Y1134" i="13"/>
  <c r="M1133" i="13"/>
  <c r="E1133" i="13"/>
  <c r="AJ1129" i="13"/>
  <c r="N1129" i="13"/>
  <c r="F1129" i="13"/>
  <c r="AD1125" i="13"/>
  <c r="K1125" i="13"/>
  <c r="Y1124" i="13"/>
  <c r="AD1121" i="13"/>
  <c r="L1121" i="13"/>
  <c r="S1117" i="13"/>
  <c r="J1117" i="13"/>
  <c r="AJ1115" i="13"/>
  <c r="N1113" i="13"/>
  <c r="F1113" i="13"/>
  <c r="L1109" i="13"/>
  <c r="E1269" i="13"/>
  <c r="AD1249" i="13"/>
  <c r="I1245" i="13"/>
  <c r="F1241" i="13"/>
  <c r="S1229" i="13"/>
  <c r="Y1227" i="13"/>
  <c r="J1225" i="13"/>
  <c r="P1221" i="13"/>
  <c r="M1217" i="13"/>
  <c r="Y1213" i="13"/>
  <c r="AJ1211" i="13"/>
  <c r="L1209" i="13"/>
  <c r="Y1205" i="13"/>
  <c r="Y1204" i="13"/>
  <c r="N1201" i="13"/>
  <c r="AD1197" i="13"/>
  <c r="Y1196" i="13"/>
  <c r="R1193" i="13"/>
  <c r="S1193" i="13" s="1"/>
  <c r="AD1191" i="13"/>
  <c r="AE1191" i="13" s="1"/>
  <c r="H1189" i="13"/>
  <c r="F1185" i="13"/>
  <c r="P1181" i="13"/>
  <c r="F1181" i="13"/>
  <c r="AD1179" i="13"/>
  <c r="AD1177" i="13"/>
  <c r="M1177" i="13"/>
  <c r="E1177" i="13"/>
  <c r="M1173" i="13"/>
  <c r="E1173" i="13"/>
  <c r="AJ1169" i="13"/>
  <c r="R1169" i="13"/>
  <c r="S1169" i="13" s="1"/>
  <c r="I1169" i="13"/>
  <c r="O1165" i="13"/>
  <c r="G1165" i="13"/>
  <c r="Y1161" i="13"/>
  <c r="J1161" i="13"/>
  <c r="V1160" i="13"/>
  <c r="P1157" i="13"/>
  <c r="H1157" i="13"/>
  <c r="AB1153" i="13"/>
  <c r="L1153" i="13"/>
  <c r="Y1149" i="13"/>
  <c r="J1149" i="13"/>
  <c r="AJ1147" i="13"/>
  <c r="AB1145" i="13"/>
  <c r="L1145" i="13"/>
  <c r="Y1141" i="13"/>
  <c r="K1141" i="13"/>
  <c r="Y1140" i="13"/>
  <c r="AJ1137" i="13"/>
  <c r="N1137" i="13"/>
  <c r="F1137" i="13"/>
  <c r="AD1133" i="13"/>
  <c r="L1133" i="13"/>
  <c r="AD1129" i="13"/>
  <c r="M1129" i="13"/>
  <c r="E1129" i="13"/>
  <c r="Y1125" i="13"/>
  <c r="J1125" i="13"/>
  <c r="AJ1123" i="13"/>
  <c r="AB1121" i="13"/>
  <c r="K1121" i="13"/>
  <c r="I1117" i="13"/>
  <c r="AD1113" i="13"/>
  <c r="M1113" i="13"/>
  <c r="E1113" i="13"/>
  <c r="AD1109" i="13"/>
  <c r="K1109" i="13"/>
  <c r="Y1108" i="13"/>
  <c r="Y1106" i="13"/>
  <c r="J1105" i="13"/>
  <c r="V1104" i="13"/>
  <c r="Y1101" i="13"/>
  <c r="J1101" i="13"/>
  <c r="AJ1099" i="13"/>
  <c r="N1097" i="13"/>
  <c r="F1097" i="13"/>
  <c r="Y1094" i="13"/>
  <c r="L1093" i="13"/>
  <c r="P1089" i="13"/>
  <c r="H1089" i="13"/>
  <c r="S1085" i="13"/>
  <c r="I1085" i="13"/>
  <c r="P1081" i="13"/>
  <c r="H1081" i="13"/>
  <c r="S1077" i="13"/>
  <c r="I1077" i="13"/>
  <c r="AD1073" i="13"/>
  <c r="M1073" i="13"/>
  <c r="E1073" i="13"/>
  <c r="AD1069" i="13"/>
  <c r="L1069" i="13"/>
  <c r="AJ1065" i="13"/>
  <c r="O1065" i="13"/>
  <c r="G1065" i="13"/>
  <c r="Y1062" i="13"/>
  <c r="M1061" i="13"/>
  <c r="E1061" i="13"/>
  <c r="AJ1057" i="13"/>
  <c r="O1057" i="13"/>
  <c r="G1057" i="13"/>
  <c r="Y1054" i="13"/>
  <c r="L1053" i="13"/>
  <c r="AD1049" i="13"/>
  <c r="M1049" i="13"/>
  <c r="E1049" i="13"/>
  <c r="Y1045" i="13"/>
  <c r="K1045" i="13"/>
  <c r="Y1044" i="13"/>
  <c r="R1041" i="13"/>
  <c r="S1041" i="13" s="1"/>
  <c r="I1041" i="13"/>
  <c r="AD1039" i="13"/>
  <c r="AE1039" i="13" s="1"/>
  <c r="N1037" i="13"/>
  <c r="F1037" i="13"/>
  <c r="Y1035" i="13"/>
  <c r="R1033" i="13"/>
  <c r="S1033" i="13" s="1"/>
  <c r="I1033" i="13"/>
  <c r="AD1031" i="13"/>
  <c r="AE1031" i="13" s="1"/>
  <c r="N1029" i="13"/>
  <c r="F1029" i="13"/>
  <c r="AD1027" i="13"/>
  <c r="AB1025" i="13"/>
  <c r="K1025" i="13"/>
  <c r="AD1021" i="13"/>
  <c r="K1021" i="13"/>
  <c r="Y1020" i="13"/>
  <c r="AJ1017" i="13"/>
  <c r="R1017" i="13"/>
  <c r="S1017" i="13" s="1"/>
  <c r="I1017" i="13"/>
  <c r="AD1015" i="13"/>
  <c r="AE1015" i="13" s="1"/>
  <c r="P1013" i="13"/>
  <c r="H1013" i="13"/>
  <c r="Y1011" i="13"/>
  <c r="AD1267" i="13"/>
  <c r="R1249" i="13"/>
  <c r="S1249" i="13" s="1"/>
  <c r="F1245" i="13"/>
  <c r="P1229" i="13"/>
  <c r="AJ1225" i="13"/>
  <c r="G1225" i="13"/>
  <c r="M1221" i="13"/>
  <c r="AD1219" i="13"/>
  <c r="J1217" i="13"/>
  <c r="O1213" i="13"/>
  <c r="I1209" i="13"/>
  <c r="P1205" i="13"/>
  <c r="K1201" i="13"/>
  <c r="P1197" i="13"/>
  <c r="N1193" i="13"/>
  <c r="E1189" i="13"/>
  <c r="Y1185" i="13"/>
  <c r="O1181" i="13"/>
  <c r="E1181" i="13"/>
  <c r="Y1179" i="13"/>
  <c r="AB1177" i="13"/>
  <c r="L1177" i="13"/>
  <c r="L1173" i="13"/>
  <c r="P1169" i="13"/>
  <c r="H1169" i="13"/>
  <c r="AD1167" i="13"/>
  <c r="AE1167" i="13" s="1"/>
  <c r="N1165" i="13"/>
  <c r="F1165" i="13"/>
  <c r="AD1163" i="13"/>
  <c r="R1161" i="13"/>
  <c r="S1161" i="13" s="1"/>
  <c r="I1161" i="13"/>
  <c r="AD1159" i="13"/>
  <c r="AE1159" i="13" s="1"/>
  <c r="O1157" i="13"/>
  <c r="G1157" i="13"/>
  <c r="AD1155" i="13"/>
  <c r="Y1153" i="13"/>
  <c r="K1153" i="13"/>
  <c r="S1149" i="13"/>
  <c r="I1149" i="13"/>
  <c r="AD1147" i="13"/>
  <c r="Y1145" i="13"/>
  <c r="K1145" i="13"/>
  <c r="S1141" i="13"/>
  <c r="J1141" i="13"/>
  <c r="AJ1139" i="13"/>
  <c r="AD1137" i="13"/>
  <c r="M1137" i="13"/>
  <c r="E1137" i="13"/>
  <c r="Y1133" i="13"/>
  <c r="K1133" i="13"/>
  <c r="Y1132" i="13"/>
  <c r="AB1129" i="13"/>
  <c r="L1129" i="13"/>
  <c r="S1125" i="13"/>
  <c r="I1125" i="13"/>
  <c r="AD1123" i="13"/>
  <c r="Y1121" i="13"/>
  <c r="J1121" i="13"/>
  <c r="V1120" i="13"/>
  <c r="P1117" i="13"/>
  <c r="H1117" i="13"/>
  <c r="AD1115" i="13"/>
  <c r="AB1113" i="13"/>
  <c r="L1113" i="13"/>
  <c r="Y1109" i="13"/>
  <c r="J1109" i="13"/>
  <c r="AJ1107" i="13"/>
  <c r="AJ1105" i="13"/>
  <c r="R1105" i="13"/>
  <c r="S1105" i="13" s="1"/>
  <c r="I1105" i="13"/>
  <c r="AD1103" i="13"/>
  <c r="AE1103" i="13" s="1"/>
  <c r="S1101" i="13"/>
  <c r="I1101" i="13"/>
  <c r="AD1099" i="13"/>
  <c r="M1097" i="13"/>
  <c r="E1097" i="13"/>
  <c r="AD1093" i="13"/>
  <c r="K1093" i="13"/>
  <c r="Y1092" i="13"/>
  <c r="Y1090" i="13"/>
  <c r="O1089" i="13"/>
  <c r="G1089" i="13"/>
  <c r="Y1086" i="13"/>
  <c r="P1085" i="13"/>
  <c r="H1085" i="13"/>
  <c r="O1081" i="13"/>
  <c r="G1081" i="13"/>
  <c r="P1077" i="13"/>
  <c r="H1077" i="13"/>
  <c r="AB1073" i="13"/>
  <c r="L1073" i="13"/>
  <c r="Y1069" i="13"/>
  <c r="K1069" i="13"/>
  <c r="Y1068" i="13"/>
  <c r="N1065" i="13"/>
  <c r="F1065" i="13"/>
  <c r="L1061" i="13"/>
  <c r="N1057" i="13"/>
  <c r="F1057" i="13"/>
  <c r="AD1053" i="13"/>
  <c r="K1053" i="13"/>
  <c r="Y1052" i="13"/>
  <c r="AB1049" i="13"/>
  <c r="L1049" i="13"/>
  <c r="S1045" i="13"/>
  <c r="J1045" i="13"/>
  <c r="AJ1043" i="13"/>
  <c r="Y1042" i="13"/>
  <c r="P1041" i="13"/>
  <c r="H1041" i="13"/>
  <c r="M1037" i="13"/>
  <c r="E1037" i="13"/>
  <c r="P1033" i="13"/>
  <c r="H1033" i="13"/>
  <c r="M1029" i="13"/>
  <c r="E1029" i="13"/>
  <c r="Y1027" i="13"/>
  <c r="Y1025" i="13"/>
  <c r="J1025" i="13"/>
  <c r="V1024" i="13"/>
  <c r="Y1021" i="13"/>
  <c r="J1021" i="13"/>
  <c r="AJ1019" i="13"/>
  <c r="P1017" i="13"/>
  <c r="H1017" i="13"/>
  <c r="P1101" i="13"/>
  <c r="AD1097" i="13"/>
  <c r="E1093" i="13"/>
  <c r="R1089" i="13"/>
  <c r="S1089" i="13" s="1"/>
  <c r="AD1087" i="13"/>
  <c r="AE1087" i="13" s="1"/>
  <c r="J1085" i="13"/>
  <c r="AJ1081" i="13"/>
  <c r="I1081" i="13"/>
  <c r="Y1105" i="13"/>
  <c r="K1101" i="13"/>
  <c r="R1097" i="13"/>
  <c r="S1097" i="13" s="1"/>
  <c r="Y1093" i="13"/>
  <c r="AJ1091" i="13"/>
  <c r="N1089" i="13"/>
  <c r="G1085" i="13"/>
  <c r="F1081" i="13"/>
  <c r="O1077" i="13"/>
  <c r="AD1075" i="13"/>
  <c r="P1105" i="13"/>
  <c r="H1101" i="13"/>
  <c r="O1097" i="13"/>
  <c r="S1093" i="13"/>
  <c r="M1089" i="13"/>
  <c r="F1085" i="13"/>
  <c r="E1081" i="13"/>
  <c r="N1077" i="13"/>
  <c r="Y1075" i="13"/>
  <c r="K1105" i="13"/>
  <c r="E1101" i="13"/>
  <c r="L1097" i="13"/>
  <c r="O1093" i="13"/>
  <c r="K1089" i="13"/>
  <c r="AB1081" i="13"/>
  <c r="L1077" i="13"/>
  <c r="Y1074" i="13"/>
  <c r="H1073" i="13"/>
  <c r="O1069" i="13"/>
  <c r="Y1067" i="13"/>
  <c r="J1065" i="13"/>
  <c r="P1061" i="13"/>
  <c r="Y1059" i="13"/>
  <c r="J1057" i="13"/>
  <c r="O1053" i="13"/>
  <c r="H1049" i="13"/>
  <c r="N1045" i="13"/>
  <c r="L1041" i="13"/>
  <c r="S1037" i="13"/>
  <c r="L1033" i="13"/>
  <c r="S1029" i="13"/>
  <c r="N1025" i="13"/>
  <c r="F1021" i="13"/>
  <c r="AB1017" i="13"/>
  <c r="S1013" i="13"/>
  <c r="F1013" i="13"/>
  <c r="O1009" i="13"/>
  <c r="G1009" i="13"/>
  <c r="M1005" i="13"/>
  <c r="E1005" i="13"/>
  <c r="AJ1001" i="13"/>
  <c r="N1001" i="13"/>
  <c r="F1001" i="13"/>
  <c r="AD997" i="13"/>
  <c r="K997" i="13"/>
  <c r="Y996" i="13"/>
  <c r="Y994" i="13"/>
  <c r="N993" i="13"/>
  <c r="F993" i="13"/>
  <c r="M989" i="13"/>
  <c r="E989" i="13"/>
  <c r="Y986" i="13"/>
  <c r="R985" i="13"/>
  <c r="S985" i="13" s="1"/>
  <c r="I985" i="13"/>
  <c r="AD983" i="13"/>
  <c r="AE983" i="13" s="1"/>
  <c r="P981" i="13"/>
  <c r="H981" i="13"/>
  <c r="AD977" i="13"/>
  <c r="M977" i="13"/>
  <c r="E977" i="13"/>
  <c r="Y973" i="13"/>
  <c r="J973" i="13"/>
  <c r="AJ971" i="13"/>
  <c r="AD969" i="13"/>
  <c r="M969" i="13"/>
  <c r="E969" i="13"/>
  <c r="AD965" i="13"/>
  <c r="L965" i="13"/>
  <c r="J961" i="13"/>
  <c r="V960" i="13"/>
  <c r="Y957" i="13"/>
  <c r="J957" i="13"/>
  <c r="AJ955" i="13"/>
  <c r="N953" i="13"/>
  <c r="F953" i="13"/>
  <c r="H1105" i="13"/>
  <c r="Y1100" i="13"/>
  <c r="I1097" i="13"/>
  <c r="M1093" i="13"/>
  <c r="Y1091" i="13"/>
  <c r="I1089" i="13"/>
  <c r="Y1085" i="13"/>
  <c r="AJ1083" i="13"/>
  <c r="R1081" i="13"/>
  <c r="S1081" i="13" s="1"/>
  <c r="Y1099" i="13"/>
  <c r="G1097" i="13"/>
  <c r="J1093" i="13"/>
  <c r="AJ1089" i="13"/>
  <c r="F1089" i="13"/>
  <c r="O1085" i="13"/>
  <c r="N1081" i="13"/>
  <c r="AD1079" i="13"/>
  <c r="AE1079" i="13" s="1"/>
  <c r="G1077" i="13"/>
  <c r="Y1073" i="13"/>
  <c r="J1069" i="13"/>
  <c r="AD1065" i="13"/>
  <c r="E1065" i="13"/>
  <c r="K1061" i="13"/>
  <c r="E1057" i="13"/>
  <c r="J1053" i="13"/>
  <c r="Y1049" i="13"/>
  <c r="I1045" i="13"/>
  <c r="AJ1041" i="13"/>
  <c r="G1041" i="13"/>
  <c r="L1037" i="13"/>
  <c r="Y1034" i="13"/>
  <c r="G1033" i="13"/>
  <c r="L1029" i="13"/>
  <c r="I1025" i="13"/>
  <c r="S1021" i="13"/>
  <c r="O1017" i="13"/>
  <c r="V1016" i="13"/>
  <c r="N1013" i="13"/>
  <c r="Y1012" i="13"/>
  <c r="M1009" i="13"/>
  <c r="E1009" i="13"/>
  <c r="AD1005" i="13"/>
  <c r="K1005" i="13"/>
  <c r="Y1004" i="13"/>
  <c r="AB1001" i="13"/>
  <c r="L1001" i="13"/>
  <c r="S997" i="13"/>
  <c r="I997" i="13"/>
  <c r="AD993" i="13"/>
  <c r="L993" i="13"/>
  <c r="AD989" i="13"/>
  <c r="K989" i="13"/>
  <c r="Y988" i="13"/>
  <c r="O985" i="13"/>
  <c r="G985" i="13"/>
  <c r="Y982" i="13"/>
  <c r="N981" i="13"/>
  <c r="F981" i="13"/>
  <c r="AD979" i="13"/>
  <c r="Y977" i="13"/>
  <c r="K977" i="13"/>
  <c r="P973" i="13"/>
  <c r="H973" i="13"/>
  <c r="AD971" i="13"/>
  <c r="Y969" i="13"/>
  <c r="K969" i="13"/>
  <c r="S965" i="13"/>
  <c r="J965" i="13"/>
  <c r="AJ963" i="13"/>
  <c r="AJ961" i="13"/>
  <c r="P961" i="13"/>
  <c r="H961" i="13"/>
  <c r="P957" i="13"/>
  <c r="H957" i="13"/>
  <c r="Y955" i="13"/>
  <c r="AD953" i="13"/>
  <c r="L953" i="13"/>
  <c r="AD949" i="13"/>
  <c r="AJ1097" i="13"/>
  <c r="I1093" i="13"/>
  <c r="AD1089" i="13"/>
  <c r="E1089" i="13"/>
  <c r="N1085" i="13"/>
  <c r="AD1083" i="13"/>
  <c r="M1081" i="13"/>
  <c r="F1077" i="13"/>
  <c r="V1072" i="13"/>
  <c r="I1069" i="13"/>
  <c r="AB1065" i="13"/>
  <c r="J1061" i="13"/>
  <c r="AD1057" i="13"/>
  <c r="I1053" i="13"/>
  <c r="V1048" i="13"/>
  <c r="H1045" i="13"/>
  <c r="F1041" i="13"/>
  <c r="K1037" i="13"/>
  <c r="AJ1033" i="13"/>
  <c r="F1033" i="13"/>
  <c r="K1029" i="13"/>
  <c r="Y1026" i="13"/>
  <c r="H1025" i="13"/>
  <c r="P1021" i="13"/>
  <c r="N1017" i="13"/>
  <c r="M1013" i="13"/>
  <c r="AJ1011" i="13"/>
  <c r="AD1009" i="13"/>
  <c r="L1009" i="13"/>
  <c r="Y1005" i="13"/>
  <c r="J1005" i="13"/>
  <c r="AJ1003" i="13"/>
  <c r="Y1001" i="13"/>
  <c r="K1001" i="13"/>
  <c r="P997" i="13"/>
  <c r="H997" i="13"/>
  <c r="AB993" i="13"/>
  <c r="K993" i="13"/>
  <c r="Y989" i="13"/>
  <c r="J989" i="13"/>
  <c r="AJ987" i="13"/>
  <c r="N985" i="13"/>
  <c r="F985" i="13"/>
  <c r="M981" i="13"/>
  <c r="E981" i="13"/>
  <c r="Y979" i="13"/>
  <c r="J977" i="13"/>
  <c r="V976" i="13"/>
  <c r="O973" i="13"/>
  <c r="G973" i="13"/>
  <c r="Y971" i="13"/>
  <c r="J969" i="13"/>
  <c r="V968" i="13"/>
  <c r="I965" i="13"/>
  <c r="O961" i="13"/>
  <c r="G961" i="13"/>
  <c r="Y958" i="13"/>
  <c r="O957" i="13"/>
  <c r="G957" i="13"/>
  <c r="AB953" i="13"/>
  <c r="K953" i="13"/>
  <c r="Y949" i="13"/>
  <c r="J949" i="13"/>
  <c r="AJ947" i="13"/>
  <c r="N945" i="13"/>
  <c r="AD1101" i="13"/>
  <c r="G1093" i="13"/>
  <c r="Y1089" i="13"/>
  <c r="L1085" i="13"/>
  <c r="K1081" i="13"/>
  <c r="P1073" i="13"/>
  <c r="G1069" i="13"/>
  <c r="V1064" i="13"/>
  <c r="H1061" i="13"/>
  <c r="Y1057" i="13"/>
  <c r="V1056" i="13"/>
  <c r="G1053" i="13"/>
  <c r="P1049" i="13"/>
  <c r="F1045" i="13"/>
  <c r="AB1041" i="13"/>
  <c r="I1037" i="13"/>
  <c r="AD1033" i="13"/>
  <c r="I1029" i="13"/>
  <c r="F1025" i="13"/>
  <c r="N1021" i="13"/>
  <c r="Y1019" i="13"/>
  <c r="L1017" i="13"/>
  <c r="Y1014" i="13"/>
  <c r="K1013" i="13"/>
  <c r="AD1011" i="13"/>
  <c r="AB1009" i="13"/>
  <c r="K1009" i="13"/>
  <c r="F1073" i="13"/>
  <c r="Y1066" i="13"/>
  <c r="N1061" i="13"/>
  <c r="H1057" i="13"/>
  <c r="AJ1049" i="13"/>
  <c r="L1045" i="13"/>
  <c r="J1041" i="13"/>
  <c r="AD1035" i="13"/>
  <c r="O1029" i="13"/>
  <c r="L1025" i="13"/>
  <c r="E1013" i="13"/>
  <c r="N1009" i="13"/>
  <c r="Y1006" i="13"/>
  <c r="G1005" i="13"/>
  <c r="G1001" i="13"/>
  <c r="N997" i="13"/>
  <c r="AJ995" i="13"/>
  <c r="P993" i="13"/>
  <c r="V992" i="13"/>
  <c r="N989" i="13"/>
  <c r="AD987" i="13"/>
  <c r="P985" i="13"/>
  <c r="L981" i="13"/>
  <c r="P977" i="13"/>
  <c r="L973" i="13"/>
  <c r="N969" i="13"/>
  <c r="K965" i="13"/>
  <c r="AD963" i="13"/>
  <c r="N961" i="13"/>
  <c r="M957" i="13"/>
  <c r="AD955" i="13"/>
  <c r="P953" i="13"/>
  <c r="V952" i="13"/>
  <c r="N949" i="13"/>
  <c r="E949" i="13"/>
  <c r="AJ945" i="13"/>
  <c r="O945" i="13"/>
  <c r="F945" i="13"/>
  <c r="L941" i="13"/>
  <c r="Y937" i="13"/>
  <c r="K937" i="13"/>
  <c r="AD933" i="13"/>
  <c r="K933" i="13"/>
  <c r="Y932" i="13"/>
  <c r="O929" i="13"/>
  <c r="G929" i="13"/>
  <c r="M925" i="13"/>
  <c r="E925" i="13"/>
  <c r="AD923" i="13"/>
  <c r="J921" i="13"/>
  <c r="V920" i="13"/>
  <c r="AD917" i="13"/>
  <c r="K917" i="13"/>
  <c r="Y916" i="13"/>
  <c r="AJ913" i="13"/>
  <c r="N913" i="13"/>
  <c r="F913" i="13"/>
  <c r="AD909" i="13"/>
  <c r="K909" i="13"/>
  <c r="Y908" i="13"/>
  <c r="N905" i="13"/>
  <c r="F905" i="13"/>
  <c r="M901" i="13"/>
  <c r="E901" i="13"/>
  <c r="Y899" i="13"/>
  <c r="AB897" i="13"/>
  <c r="L897" i="13"/>
  <c r="S893" i="13"/>
  <c r="I893" i="13"/>
  <c r="AD891" i="13"/>
  <c r="Y889" i="13"/>
  <c r="K889" i="13"/>
  <c r="S885" i="13"/>
  <c r="J885" i="13"/>
  <c r="AJ883" i="13"/>
  <c r="AD881" i="13"/>
  <c r="M881" i="13"/>
  <c r="E881" i="13"/>
  <c r="Y877" i="13"/>
  <c r="J877" i="13"/>
  <c r="Y1077" i="13"/>
  <c r="P1065" i="13"/>
  <c r="F1061" i="13"/>
  <c r="N1049" i="13"/>
  <c r="V1040" i="13"/>
  <c r="Y1033" i="13"/>
  <c r="G1029" i="13"/>
  <c r="Y1018" i="13"/>
  <c r="J1009" i="13"/>
  <c r="S1005" i="13"/>
  <c r="F1005" i="13"/>
  <c r="R1001" i="13"/>
  <c r="S1001" i="13" s="1"/>
  <c r="E1001" i="13"/>
  <c r="M997" i="13"/>
  <c r="O993" i="13"/>
  <c r="AD991" i="13"/>
  <c r="AE991" i="13" s="1"/>
  <c r="L989" i="13"/>
  <c r="Y987" i="13"/>
  <c r="M985" i="13"/>
  <c r="V984" i="13"/>
  <c r="K981" i="13"/>
  <c r="O977" i="13"/>
  <c r="AD975" i="13"/>
  <c r="AE975" i="13" s="1"/>
  <c r="K973" i="13"/>
  <c r="Y970" i="13"/>
  <c r="L969" i="13"/>
  <c r="Y966" i="13"/>
  <c r="H965" i="13"/>
  <c r="Y963" i="13"/>
  <c r="M961" i="13"/>
  <c r="AD959" i="13"/>
  <c r="AE959" i="13" s="1"/>
  <c r="L957" i="13"/>
  <c r="Y954" i="13"/>
  <c r="O953" i="13"/>
  <c r="M949" i="13"/>
  <c r="M945" i="13"/>
  <c r="E945" i="13"/>
  <c r="AD941" i="13"/>
  <c r="K941" i="13"/>
  <c r="Y940" i="13"/>
  <c r="Y938" i="13"/>
  <c r="J937" i="13"/>
  <c r="V936" i="13"/>
  <c r="Y933" i="13"/>
  <c r="J933" i="13"/>
  <c r="AJ931" i="13"/>
  <c r="N929" i="13"/>
  <c r="F929" i="13"/>
  <c r="Y926" i="13"/>
  <c r="L925" i="13"/>
  <c r="Y923" i="13"/>
  <c r="R921" i="13"/>
  <c r="S921" i="13" s="1"/>
  <c r="I921" i="13"/>
  <c r="AD919" i="13"/>
  <c r="AE919" i="13" s="1"/>
  <c r="Y917" i="13"/>
  <c r="J917" i="13"/>
  <c r="AJ915" i="13"/>
  <c r="M913" i="13"/>
  <c r="E913" i="13"/>
  <c r="Y909" i="13"/>
  <c r="J909" i="13"/>
  <c r="AJ907" i="13"/>
  <c r="M905" i="13"/>
  <c r="E905" i="13"/>
  <c r="AD901" i="13"/>
  <c r="L901" i="13"/>
  <c r="Y897" i="13"/>
  <c r="K897" i="13"/>
  <c r="P893" i="13"/>
  <c r="H893" i="13"/>
  <c r="Y891" i="13"/>
  <c r="J889" i="13"/>
  <c r="V888" i="13"/>
  <c r="I885" i="13"/>
  <c r="AB881" i="13"/>
  <c r="L881" i="13"/>
  <c r="S877" i="13"/>
  <c r="I877" i="13"/>
  <c r="AJ873" i="13"/>
  <c r="N873" i="13"/>
  <c r="F873" i="13"/>
  <c r="M869" i="13"/>
  <c r="E869" i="13"/>
  <c r="Y867" i="13"/>
  <c r="AB865" i="13"/>
  <c r="K865" i="13"/>
  <c r="AD861" i="13"/>
  <c r="L861" i="13"/>
  <c r="AB857" i="13"/>
  <c r="L857" i="13"/>
  <c r="L853" i="13"/>
  <c r="P849" i="13"/>
  <c r="H849" i="13"/>
  <c r="AD847" i="13"/>
  <c r="AE847" i="13" s="1"/>
  <c r="N845" i="13"/>
  <c r="F845" i="13"/>
  <c r="O841" i="13"/>
  <c r="G841" i="13"/>
  <c r="Y838" i="13"/>
  <c r="M837" i="13"/>
  <c r="E837" i="13"/>
  <c r="R833" i="13"/>
  <c r="S833" i="13" s="1"/>
  <c r="I833" i="13"/>
  <c r="AD831" i="13"/>
  <c r="AE831" i="13" s="1"/>
  <c r="S829" i="13"/>
  <c r="I829" i="13"/>
  <c r="J1077" i="13"/>
  <c r="S1069" i="13"/>
  <c r="M1065" i="13"/>
  <c r="Y1060" i="13"/>
  <c r="Y1053" i="13"/>
  <c r="K1049" i="13"/>
  <c r="Y1038" i="13"/>
  <c r="O1033" i="13"/>
  <c r="AD1023" i="13"/>
  <c r="AE1023" i="13" s="1"/>
  <c r="AD1013" i="13"/>
  <c r="Y1010" i="13"/>
  <c r="I1009" i="13"/>
  <c r="P1005" i="13"/>
  <c r="P1001" i="13"/>
  <c r="V1000" i="13"/>
  <c r="L997" i="13"/>
  <c r="AD995" i="13"/>
  <c r="M993" i="13"/>
  <c r="I989" i="13"/>
  <c r="L985" i="13"/>
  <c r="J981" i="13"/>
  <c r="N977" i="13"/>
  <c r="I973" i="13"/>
  <c r="AJ969" i="13"/>
  <c r="I969" i="13"/>
  <c r="G965" i="13"/>
  <c r="Y962" i="13"/>
  <c r="L961" i="13"/>
  <c r="K957" i="13"/>
  <c r="AJ953" i="13"/>
  <c r="M953" i="13"/>
  <c r="L949" i="13"/>
  <c r="Y948" i="13"/>
  <c r="AD945" i="13"/>
  <c r="L945" i="13"/>
  <c r="Y941" i="13"/>
  <c r="J941" i="13"/>
  <c r="AJ939" i="13"/>
  <c r="AJ937" i="13"/>
  <c r="R937" i="13"/>
  <c r="S937" i="13" s="1"/>
  <c r="I937" i="13"/>
  <c r="AD935" i="13"/>
  <c r="AE935" i="13" s="1"/>
  <c r="S933" i="13"/>
  <c r="I933" i="13"/>
  <c r="AD931" i="13"/>
  <c r="M929" i="13"/>
  <c r="E929" i="13"/>
  <c r="AD925" i="13"/>
  <c r="K925" i="13"/>
  <c r="Y924" i="13"/>
  <c r="P921" i="13"/>
  <c r="H921" i="13"/>
  <c r="S917" i="13"/>
  <c r="I917" i="13"/>
  <c r="AD913" i="13"/>
  <c r="L913" i="13"/>
  <c r="S909" i="13"/>
  <c r="I909" i="13"/>
  <c r="AD905" i="13"/>
  <c r="L905" i="13"/>
  <c r="Y901" i="13"/>
  <c r="K901" i="13"/>
  <c r="Y900" i="13"/>
  <c r="Y898" i="13"/>
  <c r="J897" i="13"/>
  <c r="V896" i="13"/>
  <c r="O893" i="13"/>
  <c r="G893" i="13"/>
  <c r="R889" i="13"/>
  <c r="S889" i="13" s="1"/>
  <c r="I889" i="13"/>
  <c r="P885" i="13"/>
  <c r="H885" i="13"/>
  <c r="Y881" i="13"/>
  <c r="K881" i="13"/>
  <c r="P877" i="13"/>
  <c r="H877" i="13"/>
  <c r="M873" i="13"/>
  <c r="E873" i="13"/>
  <c r="L869" i="13"/>
  <c r="Y865" i="13"/>
  <c r="AJ1075" i="13"/>
  <c r="L1065" i="13"/>
  <c r="AJ1059" i="13"/>
  <c r="S1053" i="13"/>
  <c r="J1049" i="13"/>
  <c r="AD1037" i="13"/>
  <c r="N1033" i="13"/>
  <c r="Y1028" i="13"/>
  <c r="Y1013" i="13"/>
  <c r="AJ1009" i="13"/>
  <c r="H1009" i="13"/>
  <c r="O1005" i="13"/>
  <c r="AD1003" i="13"/>
  <c r="O1001" i="13"/>
  <c r="AD999" i="13"/>
  <c r="AE999" i="13" s="1"/>
  <c r="J997" i="13"/>
  <c r="Y995" i="13"/>
  <c r="J993" i="13"/>
  <c r="Y990" i="13"/>
  <c r="H989" i="13"/>
  <c r="AJ985" i="13"/>
  <c r="K985" i="13"/>
  <c r="AD981" i="13"/>
  <c r="I981" i="13"/>
  <c r="Y978" i="13"/>
  <c r="L977" i="13"/>
  <c r="Y974" i="13"/>
  <c r="F973" i="13"/>
  <c r="H969" i="13"/>
  <c r="Y965" i="13"/>
  <c r="F965" i="13"/>
  <c r="K961" i="13"/>
  <c r="I957" i="13"/>
  <c r="J953" i="13"/>
  <c r="AD951" i="13"/>
  <c r="AE951" i="13" s="1"/>
  <c r="K949" i="13"/>
  <c r="AB945" i="13"/>
  <c r="K945" i="13"/>
  <c r="S941" i="13"/>
  <c r="I941" i="13"/>
  <c r="P937" i="13"/>
  <c r="H937" i="13"/>
  <c r="P933" i="13"/>
  <c r="H933" i="13"/>
  <c r="Y931" i="13"/>
  <c r="AD929" i="13"/>
  <c r="L929" i="13"/>
  <c r="Y925" i="13"/>
  <c r="J925" i="13"/>
  <c r="AJ923" i="13"/>
  <c r="Y922" i="13"/>
  <c r="O921" i="13"/>
  <c r="G921" i="13"/>
  <c r="Y918" i="13"/>
  <c r="P917" i="13"/>
  <c r="H917" i="13"/>
  <c r="AB913" i="13"/>
  <c r="K913" i="13"/>
  <c r="P909" i="13"/>
  <c r="H909" i="13"/>
  <c r="AD907" i="13"/>
  <c r="AB905" i="13"/>
  <c r="K905" i="13"/>
  <c r="S901" i="13"/>
  <c r="J901" i="13"/>
  <c r="AJ899" i="13"/>
  <c r="AJ897" i="13"/>
  <c r="R897" i="13"/>
  <c r="S897" i="13" s="1"/>
  <c r="I897" i="13"/>
  <c r="AD895" i="13"/>
  <c r="AE895" i="13" s="1"/>
  <c r="N893" i="13"/>
  <c r="F893" i="13"/>
  <c r="Y890" i="13"/>
  <c r="P889" i="13"/>
  <c r="H889" i="13"/>
  <c r="AD887" i="13"/>
  <c r="AE887" i="13" s="1"/>
  <c r="O885" i="13"/>
  <c r="G885" i="13"/>
  <c r="AD883" i="13"/>
  <c r="J881" i="13"/>
  <c r="V880" i="13"/>
  <c r="O877" i="13"/>
  <c r="G877" i="13"/>
  <c r="AD873" i="13"/>
  <c r="L873" i="13"/>
  <c r="AD869" i="13"/>
  <c r="K869" i="13"/>
  <c r="Y868" i="13"/>
  <c r="Y866" i="13"/>
  <c r="R865" i="13"/>
  <c r="S865" i="13" s="1"/>
  <c r="I865" i="13"/>
  <c r="AD863" i="13"/>
  <c r="AE863" i="13" s="1"/>
  <c r="S861" i="13"/>
  <c r="J861" i="13"/>
  <c r="AJ859" i="13"/>
  <c r="AJ857" i="13"/>
  <c r="J857" i="13"/>
  <c r="V856" i="13"/>
  <c r="Y853" i="13"/>
  <c r="J853" i="13"/>
  <c r="AJ851" i="13"/>
  <c r="N849" i="13"/>
  <c r="F849" i="13"/>
  <c r="Y846" i="13"/>
  <c r="L845" i="13"/>
  <c r="AJ841" i="13"/>
  <c r="M841" i="13"/>
  <c r="E841" i="13"/>
  <c r="AD837" i="13"/>
  <c r="K837" i="13"/>
  <c r="M1069" i="13"/>
  <c r="H1065" i="13"/>
  <c r="Y1058" i="13"/>
  <c r="M1053" i="13"/>
  <c r="F1049" i="13"/>
  <c r="Y1043" i="13"/>
  <c r="O1037" i="13"/>
  <c r="J1033" i="13"/>
  <c r="O1013" i="13"/>
  <c r="F1009" i="13"/>
  <c r="N1005" i="13"/>
  <c r="Y1003" i="13"/>
  <c r="M1001" i="13"/>
  <c r="G997" i="13"/>
  <c r="I993" i="13"/>
  <c r="G989" i="13"/>
  <c r="AD985" i="13"/>
  <c r="J985" i="13"/>
  <c r="Y981" i="13"/>
  <c r="G981" i="13"/>
  <c r="AJ977" i="13"/>
  <c r="I977" i="13"/>
  <c r="AD973" i="13"/>
  <c r="E973" i="13"/>
  <c r="AB969" i="13"/>
  <c r="G969" i="13"/>
  <c r="P965" i="13"/>
  <c r="E965" i="13"/>
  <c r="AD961" i="13"/>
  <c r="I961" i="13"/>
  <c r="F957" i="13"/>
  <c r="I953" i="13"/>
  <c r="Y950" i="13"/>
  <c r="I949" i="13"/>
  <c r="AD947" i="13"/>
  <c r="Y945" i="13"/>
  <c r="J945" i="13"/>
  <c r="V944" i="13"/>
  <c r="P941" i="13"/>
  <c r="H941" i="13"/>
  <c r="O937" i="13"/>
  <c r="G937" i="13"/>
  <c r="Y934" i="13"/>
  <c r="O933" i="13"/>
  <c r="G933" i="13"/>
  <c r="AB929" i="13"/>
  <c r="K929" i="13"/>
  <c r="S925" i="13"/>
  <c r="I925" i="13"/>
  <c r="AJ921" i="13"/>
  <c r="N921" i="13"/>
  <c r="F921" i="13"/>
  <c r="O917" i="13"/>
  <c r="G917" i="13"/>
  <c r="AD915" i="13"/>
  <c r="Y913" i="13"/>
  <c r="J913" i="13"/>
  <c r="V912" i="13"/>
  <c r="O909" i="13"/>
  <c r="G909" i="13"/>
  <c r="Y907" i="13"/>
  <c r="Y905" i="13"/>
  <c r="J905" i="13"/>
  <c r="V904" i="13"/>
  <c r="I901" i="13"/>
  <c r="P897" i="13"/>
  <c r="H897" i="13"/>
  <c r="M893" i="13"/>
  <c r="E893" i="13"/>
  <c r="AJ889" i="13"/>
  <c r="O889" i="13"/>
  <c r="G889" i="13"/>
  <c r="N885" i="13"/>
  <c r="F885" i="13"/>
  <c r="Y883" i="13"/>
  <c r="R881" i="13"/>
  <c r="S881" i="13" s="1"/>
  <c r="I881" i="13"/>
  <c r="AD879" i="13"/>
  <c r="AE879" i="13" s="1"/>
  <c r="N877" i="13"/>
  <c r="F877" i="13"/>
  <c r="AB873" i="13"/>
  <c r="K873" i="13"/>
  <c r="Y869" i="13"/>
  <c r="J869" i="13"/>
  <c r="AJ867" i="13"/>
  <c r="AJ865" i="13"/>
  <c r="P865" i="13"/>
  <c r="H865" i="13"/>
  <c r="I861" i="13"/>
  <c r="R857" i="13"/>
  <c r="S857" i="13" s="1"/>
  <c r="I857" i="13"/>
  <c r="AD855" i="13"/>
  <c r="AE855" i="13" s="1"/>
  <c r="S853" i="13"/>
  <c r="I853" i="13"/>
  <c r="AD851" i="13"/>
  <c r="M849" i="13"/>
  <c r="E849" i="13"/>
  <c r="AD845" i="13"/>
  <c r="K845" i="13"/>
  <c r="Y844" i="13"/>
  <c r="AD841" i="13"/>
  <c r="L841" i="13"/>
  <c r="Y837" i="13"/>
  <c r="J837" i="13"/>
  <c r="AJ835" i="13"/>
  <c r="N833" i="13"/>
  <c r="F833" i="13"/>
  <c r="N829" i="13"/>
  <c r="F829" i="13"/>
  <c r="Y826" i="13"/>
  <c r="P825" i="13"/>
  <c r="H825" i="13"/>
  <c r="AD823" i="13"/>
  <c r="AE823" i="13" s="1"/>
  <c r="O821" i="13"/>
  <c r="G821" i="13"/>
  <c r="AD819" i="13"/>
  <c r="J817" i="13"/>
  <c r="V816" i="13"/>
  <c r="O813" i="13"/>
  <c r="G813" i="13"/>
  <c r="P809" i="13"/>
  <c r="H809" i="13"/>
  <c r="N805" i="13"/>
  <c r="F805" i="13"/>
  <c r="Y802" i="13"/>
  <c r="P801" i="13"/>
  <c r="H801" i="13"/>
  <c r="M797" i="13"/>
  <c r="E797" i="13"/>
  <c r="N1073" i="13"/>
  <c r="E1069" i="13"/>
  <c r="P1057" i="13"/>
  <c r="E1053" i="13"/>
  <c r="AD1045" i="13"/>
  <c r="G1037" i="13"/>
  <c r="V1032" i="13"/>
  <c r="AD1025" i="13"/>
  <c r="L1021" i="13"/>
  <c r="J1017" i="13"/>
  <c r="J1013" i="13"/>
  <c r="Y1009" i="13"/>
  <c r="V1008" i="13"/>
  <c r="L1005" i="13"/>
  <c r="J1001" i="13"/>
  <c r="Y998" i="13"/>
  <c r="F997" i="13"/>
  <c r="AJ993" i="13"/>
  <c r="H993" i="13"/>
  <c r="S989" i="13"/>
  <c r="F989" i="13"/>
  <c r="AB985" i="13"/>
  <c r="H985" i="13"/>
  <c r="S981" i="13"/>
  <c r="H977" i="13"/>
  <c r="S973" i="13"/>
  <c r="R969" i="13"/>
  <c r="S969" i="13" s="1"/>
  <c r="F969" i="13"/>
  <c r="O965" i="13"/>
  <c r="Y964" i="13"/>
  <c r="AB961" i="13"/>
  <c r="F961" i="13"/>
  <c r="AD957" i="13"/>
  <c r="E957" i="13"/>
  <c r="H953" i="13"/>
  <c r="S949" i="13"/>
  <c r="H949" i="13"/>
  <c r="Y947" i="13"/>
  <c r="I945" i="13"/>
  <c r="AD943" i="13"/>
  <c r="AE943" i="13" s="1"/>
  <c r="O941" i="13"/>
  <c r="G941" i="13"/>
  <c r="N937" i="13"/>
  <c r="F937" i="13"/>
  <c r="N933" i="13"/>
  <c r="F933" i="13"/>
  <c r="Y930" i="13"/>
  <c r="Y929" i="13"/>
  <c r="J929" i="13"/>
  <c r="V928" i="13"/>
  <c r="P925" i="13"/>
  <c r="H925" i="13"/>
  <c r="AD921" i="13"/>
  <c r="M921" i="13"/>
  <c r="E921" i="13"/>
  <c r="N917" i="13"/>
  <c r="F917" i="13"/>
  <c r="Y915" i="13"/>
  <c r="R913" i="13"/>
  <c r="S913" i="13" s="1"/>
  <c r="I913" i="13"/>
  <c r="AD911" i="13"/>
  <c r="AE911" i="13" s="1"/>
  <c r="N909" i="13"/>
  <c r="F909" i="13"/>
  <c r="R905" i="13"/>
  <c r="S905" i="13" s="1"/>
  <c r="I905" i="13"/>
  <c r="AD903" i="13"/>
  <c r="AE903" i="13" s="1"/>
  <c r="P901" i="13"/>
  <c r="H901" i="13"/>
  <c r="O897" i="13"/>
  <c r="G897" i="13"/>
  <c r="Y894" i="13"/>
  <c r="L893" i="13"/>
  <c r="N889" i="13"/>
  <c r="F889" i="13"/>
  <c r="Y886" i="13"/>
  <c r="M885" i="13"/>
  <c r="E885" i="13"/>
  <c r="P881" i="13"/>
  <c r="H881" i="13"/>
  <c r="M877" i="13"/>
  <c r="E877" i="13"/>
  <c r="AD875" i="13"/>
  <c r="Y873" i="13"/>
  <c r="J873" i="13"/>
  <c r="V872" i="13"/>
  <c r="S869" i="13"/>
  <c r="I869" i="13"/>
  <c r="O865" i="13"/>
  <c r="G865" i="13"/>
  <c r="Y862" i="13"/>
  <c r="P861" i="13"/>
  <c r="H861" i="13"/>
  <c r="P857" i="13"/>
  <c r="H857" i="13"/>
  <c r="P853" i="13"/>
  <c r="H853" i="13"/>
  <c r="Y851" i="13"/>
  <c r="AD849" i="13"/>
  <c r="L849" i="13"/>
  <c r="Y845" i="13"/>
  <c r="J845" i="13"/>
  <c r="AJ843" i="13"/>
  <c r="AB841" i="13"/>
  <c r="K841" i="13"/>
  <c r="S837" i="13"/>
  <c r="I837" i="13"/>
  <c r="AD833" i="13"/>
  <c r="M833" i="13"/>
  <c r="E833" i="13"/>
  <c r="M829" i="13"/>
  <c r="E829" i="13"/>
  <c r="AJ825" i="13"/>
  <c r="O825" i="13"/>
  <c r="G825" i="13"/>
  <c r="N821" i="13"/>
  <c r="F821" i="13"/>
  <c r="Y819" i="13"/>
  <c r="R817" i="13"/>
  <c r="S817" i="13" s="1"/>
  <c r="I817" i="13"/>
  <c r="AD815" i="13"/>
  <c r="AE815" i="13" s="1"/>
  <c r="N813" i="13"/>
  <c r="F813" i="13"/>
  <c r="Y810" i="13"/>
  <c r="O809" i="13"/>
  <c r="G809" i="13"/>
  <c r="Y806" i="13"/>
  <c r="M805" i="13"/>
  <c r="E805" i="13"/>
  <c r="AJ801" i="13"/>
  <c r="O801" i="13"/>
  <c r="G801" i="13"/>
  <c r="Y798" i="13"/>
  <c r="L797" i="13"/>
  <c r="K1073" i="13"/>
  <c r="AJ1067" i="13"/>
  <c r="AD1061" i="13"/>
  <c r="M1057" i="13"/>
  <c r="AJ1051" i="13"/>
  <c r="O1041" i="13"/>
  <c r="Y1030" i="13"/>
  <c r="R1025" i="13"/>
  <c r="S1025" i="13" s="1"/>
  <c r="I1021" i="13"/>
  <c r="G1017" i="13"/>
  <c r="I1013" i="13"/>
  <c r="R1009" i="13"/>
  <c r="S1009" i="13" s="1"/>
  <c r="I1005" i="13"/>
  <c r="Y1002" i="13"/>
  <c r="I1001" i="13"/>
  <c r="Y997" i="13"/>
  <c r="E997" i="13"/>
  <c r="Y993" i="13"/>
  <c r="G993" i="13"/>
  <c r="P989" i="13"/>
  <c r="Y985" i="13"/>
  <c r="E985" i="13"/>
  <c r="Y980" i="13"/>
  <c r="AB977" i="13"/>
  <c r="G977" i="13"/>
  <c r="N973" i="13"/>
  <c r="Y972" i="13"/>
  <c r="P969" i="13"/>
  <c r="N965" i="13"/>
  <c r="Y961" i="13"/>
  <c r="E961" i="13"/>
  <c r="S957" i="13"/>
  <c r="Y953" i="13"/>
  <c r="G953" i="13"/>
  <c r="P949" i="13"/>
  <c r="G949" i="13"/>
  <c r="R945" i="13"/>
  <c r="S945" i="13" s="1"/>
  <c r="H945" i="13"/>
  <c r="N941" i="13"/>
  <c r="F941" i="13"/>
  <c r="AD939" i="13"/>
  <c r="AD937" i="13"/>
  <c r="M937" i="13"/>
  <c r="E937" i="13"/>
  <c r="M933" i="13"/>
  <c r="E933" i="13"/>
  <c r="AJ929" i="13"/>
  <c r="R929" i="13"/>
  <c r="S929" i="13" s="1"/>
  <c r="I929" i="13"/>
  <c r="O925" i="13"/>
  <c r="G925" i="13"/>
  <c r="AB921" i="13"/>
  <c r="L921" i="13"/>
  <c r="M917" i="13"/>
  <c r="E917" i="13"/>
  <c r="P913" i="13"/>
  <c r="H913" i="13"/>
  <c r="M909" i="13"/>
  <c r="E909" i="13"/>
  <c r="Y906" i="13"/>
  <c r="P905" i="13"/>
  <c r="H905" i="13"/>
  <c r="O901" i="13"/>
  <c r="G901" i="13"/>
  <c r="N897" i="13"/>
  <c r="F897" i="13"/>
  <c r="AD893" i="13"/>
  <c r="K893" i="13"/>
  <c r="Y892" i="13"/>
  <c r="AD889" i="13"/>
  <c r="M889" i="13"/>
  <c r="E889" i="13"/>
  <c r="AD885" i="13"/>
  <c r="L885" i="13"/>
  <c r="Y882" i="13"/>
  <c r="O881" i="13"/>
  <c r="G881" i="13"/>
  <c r="Y878" i="13"/>
  <c r="L877" i="13"/>
  <c r="Y875" i="13"/>
  <c r="R873" i="13"/>
  <c r="S873" i="13" s="1"/>
  <c r="I873" i="13"/>
  <c r="AD871" i="13"/>
  <c r="AE871" i="13" s="1"/>
  <c r="P869" i="13"/>
  <c r="H869" i="13"/>
  <c r="N865" i="13"/>
  <c r="F865" i="13"/>
  <c r="O861" i="13"/>
  <c r="G861" i="13"/>
  <c r="O857" i="13"/>
  <c r="G857" i="13"/>
  <c r="Y854" i="13"/>
  <c r="O853" i="13"/>
  <c r="G853" i="13"/>
  <c r="AB849" i="13"/>
  <c r="K849" i="13"/>
  <c r="S845" i="13"/>
  <c r="I845" i="13"/>
  <c r="Y841" i="13"/>
  <c r="J841" i="13"/>
  <c r="V840" i="13"/>
  <c r="P837" i="13"/>
  <c r="H837" i="13"/>
  <c r="AB833" i="13"/>
  <c r="L833" i="13"/>
  <c r="L829" i="13"/>
  <c r="N825" i="13"/>
  <c r="F825" i="13"/>
  <c r="Y822" i="13"/>
  <c r="M821" i="13"/>
  <c r="E821" i="13"/>
  <c r="P817" i="13"/>
  <c r="H817" i="13"/>
  <c r="M813" i="13"/>
  <c r="E813" i="13"/>
  <c r="AJ809" i="13"/>
  <c r="N809" i="13"/>
  <c r="F809" i="13"/>
  <c r="AD805" i="13"/>
  <c r="L805" i="13"/>
  <c r="N801" i="13"/>
  <c r="F801" i="13"/>
  <c r="AD797" i="13"/>
  <c r="K797" i="13"/>
  <c r="Y796" i="13"/>
  <c r="AJ793" i="13"/>
  <c r="O793" i="13"/>
  <c r="G793" i="13"/>
  <c r="Y790" i="13"/>
  <c r="N789" i="13"/>
  <c r="F789" i="13"/>
  <c r="J1073" i="13"/>
  <c r="Y1061" i="13"/>
  <c r="L1057" i="13"/>
  <c r="AD1051" i="13"/>
  <c r="P1045" i="13"/>
  <c r="N1041" i="13"/>
  <c r="Y1036" i="13"/>
  <c r="AD1029" i="13"/>
  <c r="P1025" i="13"/>
  <c r="H1021" i="13"/>
  <c r="F1017" i="13"/>
  <c r="G1013" i="13"/>
  <c r="P1009" i="13"/>
  <c r="AD1007" i="13"/>
  <c r="AE1007" i="13" s="1"/>
  <c r="H1005" i="13"/>
  <c r="AD1001" i="13"/>
  <c r="H1001" i="13"/>
  <c r="O997" i="13"/>
  <c r="R993" i="13"/>
  <c r="S993" i="13" s="1"/>
  <c r="E993" i="13"/>
  <c r="O989" i="13"/>
  <c r="O981" i="13"/>
  <c r="AJ979" i="13"/>
  <c r="R977" i="13"/>
  <c r="S977" i="13" s="1"/>
  <c r="F977" i="13"/>
  <c r="M973" i="13"/>
  <c r="O969" i="13"/>
  <c r="AD967" i="13"/>
  <c r="AE967" i="13" s="1"/>
  <c r="M965" i="13"/>
  <c r="R961" i="13"/>
  <c r="S961" i="13" s="1"/>
  <c r="N957" i="13"/>
  <c r="Y956" i="13"/>
  <c r="R953" i="13"/>
  <c r="S953" i="13" s="1"/>
  <c r="E953" i="13"/>
  <c r="O949" i="13"/>
  <c r="F949" i="13"/>
  <c r="Y946" i="13"/>
  <c r="P945" i="13"/>
  <c r="G945" i="13"/>
  <c r="Y942" i="13"/>
  <c r="M941" i="13"/>
  <c r="E941" i="13"/>
  <c r="Y939" i="13"/>
  <c r="AB937" i="13"/>
  <c r="L937" i="13"/>
  <c r="L933" i="13"/>
  <c r="P929" i="13"/>
  <c r="H929" i="13"/>
  <c r="AD927" i="13"/>
  <c r="AE927" i="13" s="1"/>
  <c r="N925" i="13"/>
  <c r="F925" i="13"/>
  <c r="Y921" i="13"/>
  <c r="K921" i="13"/>
  <c r="L917" i="13"/>
  <c r="Y914" i="13"/>
  <c r="O913" i="13"/>
  <c r="G913" i="13"/>
  <c r="Y910" i="13"/>
  <c r="L909" i="13"/>
  <c r="AJ905" i="13"/>
  <c r="O905" i="13"/>
  <c r="G905" i="13"/>
  <c r="Y902" i="13"/>
  <c r="N901" i="13"/>
  <c r="F901" i="13"/>
  <c r="AD899" i="13"/>
  <c r="AD897" i="13"/>
  <c r="M897" i="13"/>
  <c r="E897" i="13"/>
  <c r="Y893" i="13"/>
  <c r="J893" i="13"/>
  <c r="AJ891" i="13"/>
  <c r="AB889" i="13"/>
  <c r="L889" i="13"/>
  <c r="Y885" i="13"/>
  <c r="K885" i="13"/>
  <c r="Y884" i="13"/>
  <c r="AJ881" i="13"/>
  <c r="N881" i="13"/>
  <c r="F881" i="13"/>
  <c r="AD877" i="13"/>
  <c r="K877" i="13"/>
  <c r="Y876" i="13"/>
  <c r="P873" i="13"/>
  <c r="H873" i="13"/>
  <c r="O869" i="13"/>
  <c r="G869" i="13"/>
  <c r="M865" i="13"/>
  <c r="E865" i="13"/>
  <c r="N861" i="13"/>
  <c r="F861" i="13"/>
  <c r="AD859" i="13"/>
  <c r="N857" i="13"/>
  <c r="F857" i="13"/>
  <c r="N853" i="13"/>
  <c r="F853" i="13"/>
  <c r="Y850" i="13"/>
  <c r="Y849" i="13"/>
  <c r="J849" i="13"/>
  <c r="V848" i="13"/>
  <c r="P845" i="13"/>
  <c r="H845" i="13"/>
  <c r="AD843" i="13"/>
  <c r="R841" i="13"/>
  <c r="S841" i="13" s="1"/>
  <c r="I841" i="13"/>
  <c r="AD839" i="13"/>
  <c r="AE839" i="13" s="1"/>
  <c r="O837" i="13"/>
  <c r="G837" i="13"/>
  <c r="AD835" i="13"/>
  <c r="Y833" i="13"/>
  <c r="K833" i="13"/>
  <c r="AD829" i="13"/>
  <c r="K829" i="13"/>
  <c r="Y828" i="13"/>
  <c r="AD825" i="13"/>
  <c r="M825" i="13"/>
  <c r="E825" i="13"/>
  <c r="AD821" i="13"/>
  <c r="L821" i="13"/>
  <c r="Y818" i="13"/>
  <c r="O817" i="13"/>
  <c r="G817" i="13"/>
  <c r="Y814" i="13"/>
  <c r="L813" i="13"/>
  <c r="AD809" i="13"/>
  <c r="M809" i="13"/>
  <c r="E809" i="13"/>
  <c r="Y805" i="13"/>
  <c r="K805" i="13"/>
  <c r="Y804" i="13"/>
  <c r="AD801" i="13"/>
  <c r="M801" i="13"/>
  <c r="E801" i="13"/>
  <c r="Y797" i="13"/>
  <c r="J797" i="13"/>
  <c r="AJ795" i="13"/>
  <c r="N793" i="13"/>
  <c r="F793" i="13"/>
  <c r="M789" i="13"/>
  <c r="E789" i="13"/>
  <c r="AJ875" i="13"/>
  <c r="AD865" i="13"/>
  <c r="K861" i="13"/>
  <c r="K857" i="13"/>
  <c r="Y852" i="13"/>
  <c r="N841" i="13"/>
  <c r="J833" i="13"/>
  <c r="O829" i="13"/>
  <c r="AB825" i="13"/>
  <c r="K821" i="13"/>
  <c r="AJ817" i="13"/>
  <c r="F817" i="13"/>
  <c r="K813" i="13"/>
  <c r="AB809" i="13"/>
  <c r="J805" i="13"/>
  <c r="AB801" i="13"/>
  <c r="I797" i="13"/>
  <c r="Y795" i="13"/>
  <c r="M793" i="13"/>
  <c r="P789" i="13"/>
  <c r="Y785" i="13"/>
  <c r="J785" i="13"/>
  <c r="V784" i="13"/>
  <c r="Y781" i="13"/>
  <c r="J781" i="13"/>
  <c r="AJ779" i="13"/>
  <c r="P777" i="13"/>
  <c r="H777" i="13"/>
  <c r="AD773" i="13"/>
  <c r="K773" i="13"/>
  <c r="Y772" i="13"/>
  <c r="M769" i="13"/>
  <c r="E769" i="13"/>
  <c r="AD765" i="13"/>
  <c r="K765" i="13"/>
  <c r="Y764" i="13"/>
  <c r="AB761" i="13"/>
  <c r="L761" i="13"/>
  <c r="S757" i="13"/>
  <c r="I757" i="13"/>
  <c r="AD755" i="13"/>
  <c r="R753" i="13"/>
  <c r="S753" i="13" s="1"/>
  <c r="I753" i="13"/>
  <c r="AD751" i="13"/>
  <c r="AE751" i="13" s="1"/>
  <c r="N749" i="13"/>
  <c r="F749" i="13"/>
  <c r="Y747" i="13"/>
  <c r="R745" i="13"/>
  <c r="S745" i="13" s="1"/>
  <c r="I745" i="13"/>
  <c r="AD743" i="13"/>
  <c r="AE743" i="13" s="1"/>
  <c r="O741" i="13"/>
  <c r="G741" i="13"/>
  <c r="AD737" i="13"/>
  <c r="M737" i="13"/>
  <c r="E737" i="13"/>
  <c r="Y733" i="13"/>
  <c r="J733" i="13"/>
  <c r="AJ731" i="13"/>
  <c r="AB729" i="13"/>
  <c r="L729" i="13"/>
  <c r="Y725" i="13"/>
  <c r="K725" i="13"/>
  <c r="Y724" i="13"/>
  <c r="P721" i="13"/>
  <c r="H721" i="13"/>
  <c r="O717" i="13"/>
  <c r="G717" i="13"/>
  <c r="AD715" i="13"/>
  <c r="AB713" i="13"/>
  <c r="K713" i="13"/>
  <c r="Y709" i="13"/>
  <c r="J709" i="13"/>
  <c r="AJ707" i="13"/>
  <c r="AJ705" i="13"/>
  <c r="P705" i="13"/>
  <c r="H705" i="13"/>
  <c r="I701" i="13"/>
  <c r="P697" i="13"/>
  <c r="H697" i="13"/>
  <c r="AD693" i="13"/>
  <c r="K693" i="13"/>
  <c r="Y692" i="13"/>
  <c r="N689" i="13"/>
  <c r="F689" i="13"/>
  <c r="Y686" i="13"/>
  <c r="Y874" i="13"/>
  <c r="L865" i="13"/>
  <c r="E861" i="13"/>
  <c r="E857" i="13"/>
  <c r="AJ849" i="13"/>
  <c r="O845" i="13"/>
  <c r="H841" i="13"/>
  <c r="Y836" i="13"/>
  <c r="H833" i="13"/>
  <c r="J829" i="13"/>
  <c r="Y825" i="13"/>
  <c r="J821" i="13"/>
  <c r="AD817" i="13"/>
  <c r="E817" i="13"/>
  <c r="J813" i="13"/>
  <c r="Y809" i="13"/>
  <c r="I805" i="13"/>
  <c r="Y801" i="13"/>
  <c r="H797" i="13"/>
  <c r="Y794" i="13"/>
  <c r="L793" i="13"/>
  <c r="V792" i="13"/>
  <c r="O789" i="13"/>
  <c r="Y788" i="13"/>
  <c r="Y786" i="13"/>
  <c r="R785" i="13"/>
  <c r="S785" i="13" s="1"/>
  <c r="I785" i="13"/>
  <c r="AD783" i="13"/>
  <c r="AE783" i="13" s="1"/>
  <c r="S781" i="13"/>
  <c r="I781" i="13"/>
  <c r="O777" i="13"/>
  <c r="G777" i="13"/>
  <c r="Y773" i="13"/>
  <c r="J773" i="13"/>
  <c r="AJ771" i="13"/>
  <c r="AD769" i="13"/>
  <c r="L769" i="13"/>
  <c r="Y765" i="13"/>
  <c r="J765" i="13"/>
  <c r="AJ763" i="13"/>
  <c r="Y761" i="13"/>
  <c r="K761" i="13"/>
  <c r="P757" i="13"/>
  <c r="H757" i="13"/>
  <c r="Y755" i="13"/>
  <c r="P753" i="13"/>
  <c r="H753" i="13"/>
  <c r="M749" i="13"/>
  <c r="E749" i="13"/>
  <c r="P745" i="13"/>
  <c r="H745" i="13"/>
  <c r="N741" i="13"/>
  <c r="F741" i="13"/>
  <c r="AB737" i="13"/>
  <c r="L737" i="13"/>
  <c r="S733" i="13"/>
  <c r="I733" i="13"/>
  <c r="AD731" i="13"/>
  <c r="Y729" i="13"/>
  <c r="K729" i="13"/>
  <c r="S725" i="13"/>
  <c r="J725" i="13"/>
  <c r="AJ723" i="13"/>
  <c r="Y722" i="13"/>
  <c r="O721" i="13"/>
  <c r="G721" i="13"/>
  <c r="Y718" i="13"/>
  <c r="N717" i="13"/>
  <c r="F717" i="13"/>
  <c r="Y715" i="13"/>
  <c r="Y713" i="13"/>
  <c r="J713" i="13"/>
  <c r="V712" i="13"/>
  <c r="S709" i="13"/>
  <c r="I709" i="13"/>
  <c r="O705" i="13"/>
  <c r="G705" i="13"/>
  <c r="Y702" i="13"/>
  <c r="P701" i="13"/>
  <c r="H701" i="13"/>
  <c r="O697" i="13"/>
  <c r="G697" i="13"/>
  <c r="Y693" i="13"/>
  <c r="J693" i="13"/>
  <c r="AJ691" i="13"/>
  <c r="M689" i="13"/>
  <c r="E689" i="13"/>
  <c r="AD685" i="13"/>
  <c r="K685" i="13"/>
  <c r="Y684" i="13"/>
  <c r="AB681" i="13"/>
  <c r="L681" i="13"/>
  <c r="S677" i="13"/>
  <c r="I677" i="13"/>
  <c r="Y673" i="13"/>
  <c r="J673" i="13"/>
  <c r="V672" i="13"/>
  <c r="P669" i="13"/>
  <c r="H669" i="13"/>
  <c r="Y667" i="13"/>
  <c r="J665" i="13"/>
  <c r="V664" i="13"/>
  <c r="I661" i="13"/>
  <c r="AJ657" i="13"/>
  <c r="N657" i="13"/>
  <c r="F657" i="13"/>
  <c r="Y654" i="13"/>
  <c r="M653" i="13"/>
  <c r="E653" i="13"/>
  <c r="AJ649" i="13"/>
  <c r="N649" i="13"/>
  <c r="F649" i="13"/>
  <c r="AD645" i="13"/>
  <c r="K645" i="13"/>
  <c r="Y644" i="13"/>
  <c r="AJ641" i="13"/>
  <c r="O641" i="13"/>
  <c r="G641" i="13"/>
  <c r="Y638" i="13"/>
  <c r="N637" i="13"/>
  <c r="F637" i="13"/>
  <c r="AD635" i="13"/>
  <c r="AD633" i="13"/>
  <c r="L633" i="13"/>
  <c r="M629" i="13"/>
  <c r="E629" i="13"/>
  <c r="AB625" i="13"/>
  <c r="L625" i="13"/>
  <c r="O621" i="13"/>
  <c r="G621" i="13"/>
  <c r="AB617" i="13"/>
  <c r="K617" i="13"/>
  <c r="S613" i="13"/>
  <c r="I613" i="13"/>
  <c r="AD611" i="13"/>
  <c r="R609" i="13"/>
  <c r="S609" i="13" s="1"/>
  <c r="I609" i="13"/>
  <c r="AD607" i="13"/>
  <c r="AE607" i="13" s="1"/>
  <c r="O873" i="13"/>
  <c r="J865" i="13"/>
  <c r="Y860" i="13"/>
  <c r="M845" i="13"/>
  <c r="F841" i="13"/>
  <c r="Y835" i="13"/>
  <c r="G833" i="13"/>
  <c r="H829" i="13"/>
  <c r="V824" i="13"/>
  <c r="I821" i="13"/>
  <c r="AB817" i="13"/>
  <c r="I813" i="13"/>
  <c r="V808" i="13"/>
  <c r="H805" i="13"/>
  <c r="V800" i="13"/>
  <c r="G797" i="13"/>
  <c r="K793" i="13"/>
  <c r="AD791" i="13"/>
  <c r="AE791" i="13" s="1"/>
  <c r="L789" i="13"/>
  <c r="AJ787" i="13"/>
  <c r="AJ785" i="13"/>
  <c r="P785" i="13"/>
  <c r="H785" i="13"/>
  <c r="P781" i="13"/>
  <c r="H781" i="13"/>
  <c r="N777" i="13"/>
  <c r="F777" i="13"/>
  <c r="S773" i="13"/>
  <c r="I773" i="13"/>
  <c r="AD771" i="13"/>
  <c r="AB769" i="13"/>
  <c r="K769" i="13"/>
  <c r="S765" i="13"/>
  <c r="I765" i="13"/>
  <c r="AD763" i="13"/>
  <c r="J761" i="13"/>
  <c r="V760" i="13"/>
  <c r="O757" i="13"/>
  <c r="G757" i="13"/>
  <c r="O753" i="13"/>
  <c r="G753" i="13"/>
  <c r="Y750" i="13"/>
  <c r="L749" i="13"/>
  <c r="Y746" i="13"/>
  <c r="O745" i="13"/>
  <c r="G745" i="13"/>
  <c r="Y742" i="13"/>
  <c r="M741" i="13"/>
  <c r="E741" i="13"/>
  <c r="AD739" i="13"/>
  <c r="Y737" i="13"/>
  <c r="K737" i="13"/>
  <c r="P733" i="13"/>
  <c r="H733" i="13"/>
  <c r="Y731" i="13"/>
  <c r="J729" i="13"/>
  <c r="V728" i="13"/>
  <c r="I725" i="13"/>
  <c r="AJ721" i="13"/>
  <c r="N721" i="13"/>
  <c r="F721" i="13"/>
  <c r="M717" i="13"/>
  <c r="E717" i="13"/>
  <c r="R713" i="13"/>
  <c r="S713" i="13" s="1"/>
  <c r="I713" i="13"/>
  <c r="AD711" i="13"/>
  <c r="AE711" i="13" s="1"/>
  <c r="P709" i="13"/>
  <c r="H709" i="13"/>
  <c r="N705" i="13"/>
  <c r="F705" i="13"/>
  <c r="O701" i="13"/>
  <c r="G701" i="13"/>
  <c r="AD699" i="13"/>
  <c r="N697" i="13"/>
  <c r="F697" i="13"/>
  <c r="S693" i="13"/>
  <c r="I693" i="13"/>
  <c r="AD691" i="13"/>
  <c r="AD689" i="13"/>
  <c r="L689" i="13"/>
  <c r="Y685" i="13"/>
  <c r="J685" i="13"/>
  <c r="AJ683" i="13"/>
  <c r="Y681" i="13"/>
  <c r="K681" i="13"/>
  <c r="P677" i="13"/>
  <c r="H677" i="13"/>
  <c r="AD675" i="13"/>
  <c r="R673" i="13"/>
  <c r="S673" i="13" s="1"/>
  <c r="I673" i="13"/>
  <c r="AD671" i="13"/>
  <c r="AE671" i="13" s="1"/>
  <c r="O669" i="13"/>
  <c r="G669" i="13"/>
  <c r="R665" i="13"/>
  <c r="S665" i="13" s="1"/>
  <c r="I665" i="13"/>
  <c r="P661" i="13"/>
  <c r="H661" i="13"/>
  <c r="AD657" i="13"/>
  <c r="M657" i="13"/>
  <c r="E657" i="13"/>
  <c r="AD653" i="13"/>
  <c r="L653" i="13"/>
  <c r="AD649" i="13"/>
  <c r="M649" i="13"/>
  <c r="E649" i="13"/>
  <c r="Y645" i="13"/>
  <c r="J645" i="13"/>
  <c r="AJ643" i="13"/>
  <c r="N641" i="13"/>
  <c r="F641" i="13"/>
  <c r="G873" i="13"/>
  <c r="Y859" i="13"/>
  <c r="R849" i="13"/>
  <c r="S849" i="13" s="1"/>
  <c r="G845" i="13"/>
  <c r="Y834" i="13"/>
  <c r="V832" i="13"/>
  <c r="G829" i="13"/>
  <c r="R825" i="13"/>
  <c r="S825" i="13" s="1"/>
  <c r="H821" i="13"/>
  <c r="Y817" i="13"/>
  <c r="H813" i="13"/>
  <c r="R809" i="13"/>
  <c r="S809" i="13" s="1"/>
  <c r="AD807" i="13"/>
  <c r="AE807" i="13" s="1"/>
  <c r="G805" i="13"/>
  <c r="R801" i="13"/>
  <c r="S801" i="13" s="1"/>
  <c r="AD799" i="13"/>
  <c r="AE799" i="13" s="1"/>
  <c r="F797" i="13"/>
  <c r="AD793" i="13"/>
  <c r="J793" i="13"/>
  <c r="K789" i="13"/>
  <c r="O785" i="13"/>
  <c r="G785" i="13"/>
  <c r="Y782" i="13"/>
  <c r="O781" i="13"/>
  <c r="G781" i="13"/>
  <c r="AD779" i="13"/>
  <c r="M777" i="13"/>
  <c r="E777" i="13"/>
  <c r="AD775" i="13"/>
  <c r="AE775" i="13" s="1"/>
  <c r="P773" i="13"/>
  <c r="H773" i="13"/>
  <c r="Y771" i="13"/>
  <c r="Y769" i="13"/>
  <c r="J769" i="13"/>
  <c r="V768" i="13"/>
  <c r="P765" i="13"/>
  <c r="H765" i="13"/>
  <c r="Y763" i="13"/>
  <c r="R761" i="13"/>
  <c r="S761" i="13" s="1"/>
  <c r="I761" i="13"/>
  <c r="AD759" i="13"/>
  <c r="AE759" i="13" s="1"/>
  <c r="N757" i="13"/>
  <c r="F757" i="13"/>
  <c r="Y754" i="13"/>
  <c r="N753" i="13"/>
  <c r="F753" i="13"/>
  <c r="AD749" i="13"/>
  <c r="K749" i="13"/>
  <c r="Y748" i="13"/>
  <c r="AJ745" i="13"/>
  <c r="N745" i="13"/>
  <c r="F745" i="13"/>
  <c r="AD741" i="13"/>
  <c r="L741" i="13"/>
  <c r="Y739" i="13"/>
  <c r="J737" i="13"/>
  <c r="V736" i="13"/>
  <c r="O733" i="13"/>
  <c r="G733" i="13"/>
  <c r="R729" i="13"/>
  <c r="S729" i="13" s="1"/>
  <c r="I729" i="13"/>
  <c r="P725" i="13"/>
  <c r="H725" i="13"/>
  <c r="AD721" i="13"/>
  <c r="M721" i="13"/>
  <c r="E721" i="13"/>
  <c r="L717" i="13"/>
  <c r="Y714" i="13"/>
  <c r="P713" i="13"/>
  <c r="H713" i="13"/>
  <c r="O709" i="13"/>
  <c r="G709" i="13"/>
  <c r="M705" i="13"/>
  <c r="E705" i="13"/>
  <c r="N701" i="13"/>
  <c r="F701" i="13"/>
  <c r="Y699" i="13"/>
  <c r="AD697" i="13"/>
  <c r="M697" i="13"/>
  <c r="E697" i="13"/>
  <c r="AD695" i="13"/>
  <c r="AE695" i="13" s="1"/>
  <c r="P693" i="13"/>
  <c r="H693" i="13"/>
  <c r="Y691" i="13"/>
  <c r="AB689" i="13"/>
  <c r="K689" i="13"/>
  <c r="S685" i="13"/>
  <c r="I685" i="13"/>
  <c r="AD683" i="13"/>
  <c r="J681" i="13"/>
  <c r="Y870" i="13"/>
  <c r="V864" i="13"/>
  <c r="Y858" i="13"/>
  <c r="AD853" i="13"/>
  <c r="O849" i="13"/>
  <c r="E845" i="13"/>
  <c r="AJ833" i="13"/>
  <c r="AJ827" i="13"/>
  <c r="L825" i="13"/>
  <c r="Y821" i="13"/>
  <c r="Y820" i="13"/>
  <c r="N817" i="13"/>
  <c r="AD813" i="13"/>
  <c r="Y812" i="13"/>
  <c r="L809" i="13"/>
  <c r="S805" i="13"/>
  <c r="AJ803" i="13"/>
  <c r="L801" i="13"/>
  <c r="S797" i="13"/>
  <c r="AB793" i="13"/>
  <c r="I793" i="13"/>
  <c r="J789" i="13"/>
  <c r="N785" i="13"/>
  <c r="F785" i="13"/>
  <c r="N781" i="13"/>
  <c r="F781" i="13"/>
  <c r="Y779" i="13"/>
  <c r="AD777" i="13"/>
  <c r="L777" i="13"/>
  <c r="O773" i="13"/>
  <c r="G773" i="13"/>
  <c r="R769" i="13"/>
  <c r="S769" i="13" s="1"/>
  <c r="I769" i="13"/>
  <c r="O765" i="13"/>
  <c r="G765" i="13"/>
  <c r="P761" i="13"/>
  <c r="H761" i="13"/>
  <c r="M757" i="13"/>
  <c r="E757" i="13"/>
  <c r="AJ753" i="13"/>
  <c r="M753" i="13"/>
  <c r="E753" i="13"/>
  <c r="Y749" i="13"/>
  <c r="J749" i="13"/>
  <c r="AJ747" i="13"/>
  <c r="AD745" i="13"/>
  <c r="M745" i="13"/>
  <c r="E745" i="13"/>
  <c r="Y741" i="13"/>
  <c r="K741" i="13"/>
  <c r="Y740" i="13"/>
  <c r="R737" i="13"/>
  <c r="S737" i="13" s="1"/>
  <c r="I737" i="13"/>
  <c r="AD735" i="13"/>
  <c r="AE735" i="13" s="1"/>
  <c r="N733" i="13"/>
  <c r="F733" i="13"/>
  <c r="Y730" i="13"/>
  <c r="P729" i="13"/>
  <c r="H729" i="13"/>
  <c r="AD727" i="13"/>
  <c r="AE727" i="13" s="1"/>
  <c r="O725" i="13"/>
  <c r="G725" i="13"/>
  <c r="AB721" i="13"/>
  <c r="L721" i="13"/>
  <c r="AD717" i="13"/>
  <c r="K717" i="13"/>
  <c r="Y716" i="13"/>
  <c r="AJ713" i="13"/>
  <c r="O713" i="13"/>
  <c r="G713" i="13"/>
  <c r="Y710" i="13"/>
  <c r="N709" i="13"/>
  <c r="F709" i="13"/>
  <c r="AD707" i="13"/>
  <c r="AD705" i="13"/>
  <c r="L705" i="13"/>
  <c r="M701" i="13"/>
  <c r="E701" i="13"/>
  <c r="AB697" i="13"/>
  <c r="L697" i="13"/>
  <c r="O693" i="13"/>
  <c r="G693" i="13"/>
  <c r="Y689" i="13"/>
  <c r="J689" i="13"/>
  <c r="V688" i="13"/>
  <c r="P685" i="13"/>
  <c r="H685" i="13"/>
  <c r="Y683" i="13"/>
  <c r="R681" i="13"/>
  <c r="S681" i="13" s="1"/>
  <c r="I681" i="13"/>
  <c r="AD679" i="13"/>
  <c r="AE679" i="13" s="1"/>
  <c r="N677" i="13"/>
  <c r="F677" i="13"/>
  <c r="O673" i="13"/>
  <c r="G673" i="13"/>
  <c r="Y670" i="13"/>
  <c r="M669" i="13"/>
  <c r="E669" i="13"/>
  <c r="AJ665" i="13"/>
  <c r="O665" i="13"/>
  <c r="G665" i="13"/>
  <c r="N661" i="13"/>
  <c r="F661" i="13"/>
  <c r="Y657" i="13"/>
  <c r="K657" i="13"/>
  <c r="S653" i="13"/>
  <c r="J653" i="13"/>
  <c r="AJ651" i="13"/>
  <c r="Y649" i="13"/>
  <c r="K649" i="13"/>
  <c r="P645" i="13"/>
  <c r="H645" i="13"/>
  <c r="AD641" i="13"/>
  <c r="L641" i="13"/>
  <c r="AD637" i="13"/>
  <c r="K637" i="13"/>
  <c r="Y636" i="13"/>
  <c r="Y634" i="13"/>
  <c r="R633" i="13"/>
  <c r="S633" i="13" s="1"/>
  <c r="I633" i="13"/>
  <c r="AD631" i="13"/>
  <c r="AE631" i="13" s="1"/>
  <c r="S629" i="13"/>
  <c r="J629" i="13"/>
  <c r="AJ627" i="13"/>
  <c r="N869" i="13"/>
  <c r="AD857" i="13"/>
  <c r="M853" i="13"/>
  <c r="I849" i="13"/>
  <c r="Y843" i="13"/>
  <c r="N837" i="13"/>
  <c r="Y830" i="13"/>
  <c r="AD827" i="13"/>
  <c r="K825" i="13"/>
  <c r="S821" i="13"/>
  <c r="AJ819" i="13"/>
  <c r="M817" i="13"/>
  <c r="Y813" i="13"/>
  <c r="AJ811" i="13"/>
  <c r="K809" i="13"/>
  <c r="AD803" i="13"/>
  <c r="K801" i="13"/>
  <c r="P797" i="13"/>
  <c r="Y793" i="13"/>
  <c r="H793" i="13"/>
  <c r="AD789" i="13"/>
  <c r="I789" i="13"/>
  <c r="M785" i="13"/>
  <c r="E785" i="13"/>
  <c r="M781" i="13"/>
  <c r="E781" i="13"/>
  <c r="AB777" i="13"/>
  <c r="K777" i="13"/>
  <c r="Y774" i="13"/>
  <c r="N773" i="13"/>
  <c r="F773" i="13"/>
  <c r="Y770" i="13"/>
  <c r="P769" i="13"/>
  <c r="H769" i="13"/>
  <c r="AD767" i="13"/>
  <c r="AE767" i="13" s="1"/>
  <c r="N765" i="13"/>
  <c r="F765" i="13"/>
  <c r="Y762" i="13"/>
  <c r="O761" i="13"/>
  <c r="G761" i="13"/>
  <c r="Y758" i="13"/>
  <c r="L757" i="13"/>
  <c r="AD753" i="13"/>
  <c r="L753" i="13"/>
  <c r="S749" i="13"/>
  <c r="I749" i="13"/>
  <c r="AB745" i="13"/>
  <c r="L745" i="13"/>
  <c r="S741" i="13"/>
  <c r="J741" i="13"/>
  <c r="AJ739" i="13"/>
  <c r="Y738" i="13"/>
  <c r="P737" i="13"/>
  <c r="H737" i="13"/>
  <c r="M733" i="13"/>
  <c r="E733" i="13"/>
  <c r="AJ729" i="13"/>
  <c r="O729" i="13"/>
  <c r="G729" i="13"/>
  <c r="N725" i="13"/>
  <c r="F725" i="13"/>
  <c r="Y721" i="13"/>
  <c r="K721" i="13"/>
  <c r="Y717" i="13"/>
  <c r="J717" i="13"/>
  <c r="AJ715" i="13"/>
  <c r="N713" i="13"/>
  <c r="F713" i="13"/>
  <c r="M709" i="13"/>
  <c r="E709" i="13"/>
  <c r="Y707" i="13"/>
  <c r="AB705" i="13"/>
  <c r="K705" i="13"/>
  <c r="AD701" i="13"/>
  <c r="L701" i="13"/>
  <c r="Y698" i="13"/>
  <c r="Y697" i="13"/>
  <c r="K697" i="13"/>
  <c r="Y694" i="13"/>
  <c r="N693" i="13"/>
  <c r="F693" i="13"/>
  <c r="Y690" i="13"/>
  <c r="R689" i="13"/>
  <c r="S689" i="13" s="1"/>
  <c r="I689" i="13"/>
  <c r="O685" i="13"/>
  <c r="G685" i="13"/>
  <c r="P681" i="13"/>
  <c r="H681" i="13"/>
  <c r="M677" i="13"/>
  <c r="E677" i="13"/>
  <c r="Y674" i="13"/>
  <c r="N673" i="13"/>
  <c r="F673" i="13"/>
  <c r="F869" i="13"/>
  <c r="Y861" i="13"/>
  <c r="Y857" i="13"/>
  <c r="K853" i="13"/>
  <c r="G849" i="13"/>
  <c r="Y842" i="13"/>
  <c r="L837" i="13"/>
  <c r="P833" i="13"/>
  <c r="Y829" i="13"/>
  <c r="Y827" i="13"/>
  <c r="J825" i="13"/>
  <c r="L817" i="13"/>
  <c r="S813" i="13"/>
  <c r="AD811" i="13"/>
  <c r="J809" i="13"/>
  <c r="P805" i="13"/>
  <c r="Y803" i="13"/>
  <c r="J801" i="13"/>
  <c r="O797" i="13"/>
  <c r="R793" i="13"/>
  <c r="S793" i="13" s="1"/>
  <c r="E793" i="13"/>
  <c r="Y789" i="13"/>
  <c r="H789" i="13"/>
  <c r="AD787" i="13"/>
  <c r="AD785" i="13"/>
  <c r="L785" i="13"/>
  <c r="L781" i="13"/>
  <c r="Y778" i="13"/>
  <c r="Y777" i="13"/>
  <c r="J777" i="13"/>
  <c r="V776" i="13"/>
  <c r="M773" i="13"/>
  <c r="E773" i="13"/>
  <c r="AJ769" i="13"/>
  <c r="O769" i="13"/>
  <c r="G769" i="13"/>
  <c r="M765" i="13"/>
  <c r="E765" i="13"/>
  <c r="AJ761" i="13"/>
  <c r="N761" i="13"/>
  <c r="F761" i="13"/>
  <c r="AD757" i="13"/>
  <c r="K757" i="13"/>
  <c r="Y756" i="13"/>
  <c r="AB753" i="13"/>
  <c r="K753" i="13"/>
  <c r="P749" i="13"/>
  <c r="H749" i="13"/>
  <c r="Y745" i="13"/>
  <c r="K745" i="13"/>
  <c r="I741" i="13"/>
  <c r="AJ737" i="13"/>
  <c r="O737" i="13"/>
  <c r="G737" i="13"/>
  <c r="Y734" i="13"/>
  <c r="L733" i="13"/>
  <c r="N729" i="13"/>
  <c r="F729" i="13"/>
  <c r="Y726" i="13"/>
  <c r="M725" i="13"/>
  <c r="E725" i="13"/>
  <c r="AD723" i="13"/>
  <c r="J721" i="13"/>
  <c r="V720" i="13"/>
  <c r="S717" i="13"/>
  <c r="I717" i="13"/>
  <c r="M713" i="13"/>
  <c r="E713" i="13"/>
  <c r="L709" i="13"/>
  <c r="Y705" i="13"/>
  <c r="J705" i="13"/>
  <c r="V704" i="13"/>
  <c r="Y701" i="13"/>
  <c r="K701" i="13"/>
  <c r="Y700" i="13"/>
  <c r="AJ697" i="13"/>
  <c r="J697" i="13"/>
  <c r="V696" i="13"/>
  <c r="M693" i="13"/>
  <c r="E693" i="13"/>
  <c r="AJ689" i="13"/>
  <c r="P689" i="13"/>
  <c r="H689" i="13"/>
  <c r="AD687" i="13"/>
  <c r="AE687" i="13" s="1"/>
  <c r="N685" i="13"/>
  <c r="F685" i="13"/>
  <c r="Y682" i="13"/>
  <c r="O681" i="13"/>
  <c r="G681" i="13"/>
  <c r="Y678" i="13"/>
  <c r="L677" i="13"/>
  <c r="AJ673" i="13"/>
  <c r="M673" i="13"/>
  <c r="E673" i="13"/>
  <c r="AD669" i="13"/>
  <c r="K669" i="13"/>
  <c r="Y668" i="13"/>
  <c r="AD665" i="13"/>
  <c r="M665" i="13"/>
  <c r="E665" i="13"/>
  <c r="AD661" i="13"/>
  <c r="L661" i="13"/>
  <c r="Y659" i="13"/>
  <c r="R657" i="13"/>
  <c r="S657" i="13" s="1"/>
  <c r="I657" i="13"/>
  <c r="P653" i="13"/>
  <c r="H653" i="13"/>
  <c r="Y651" i="13"/>
  <c r="R649" i="13"/>
  <c r="S649" i="13" s="1"/>
  <c r="I649" i="13"/>
  <c r="AD647" i="13"/>
  <c r="AE647" i="13" s="1"/>
  <c r="N645" i="13"/>
  <c r="F645" i="13"/>
  <c r="Y643" i="13"/>
  <c r="Y641" i="13"/>
  <c r="J641" i="13"/>
  <c r="V640" i="13"/>
  <c r="S637" i="13"/>
  <c r="I637" i="13"/>
  <c r="O633" i="13"/>
  <c r="G633" i="13"/>
  <c r="Y630" i="13"/>
  <c r="P629" i="13"/>
  <c r="H629" i="13"/>
  <c r="O625" i="13"/>
  <c r="G625" i="13"/>
  <c r="Y621" i="13"/>
  <c r="J621" i="13"/>
  <c r="AJ619" i="13"/>
  <c r="N617" i="13"/>
  <c r="F617" i="13"/>
  <c r="Y614" i="13"/>
  <c r="L613" i="13"/>
  <c r="AD609" i="13"/>
  <c r="L609" i="13"/>
  <c r="S605" i="13"/>
  <c r="AD867" i="13"/>
  <c r="M861" i="13"/>
  <c r="M857" i="13"/>
  <c r="E853" i="13"/>
  <c r="P841" i="13"/>
  <c r="F837" i="13"/>
  <c r="O833" i="13"/>
  <c r="P829" i="13"/>
  <c r="I825" i="13"/>
  <c r="P821" i="13"/>
  <c r="K817" i="13"/>
  <c r="P813" i="13"/>
  <c r="Y811" i="13"/>
  <c r="I809" i="13"/>
  <c r="O805" i="13"/>
  <c r="I801" i="13"/>
  <c r="N797" i="13"/>
  <c r="AD795" i="13"/>
  <c r="P793" i="13"/>
  <c r="S789" i="13"/>
  <c r="G789" i="13"/>
  <c r="Y787" i="13"/>
  <c r="AB785" i="13"/>
  <c r="K785" i="13"/>
  <c r="AD781" i="13"/>
  <c r="K781" i="13"/>
  <c r="Y780" i="13"/>
  <c r="AJ777" i="13"/>
  <c r="R777" i="13"/>
  <c r="S777" i="13" s="1"/>
  <c r="I777" i="13"/>
  <c r="L773" i="13"/>
  <c r="N769" i="13"/>
  <c r="F769" i="13"/>
  <c r="Y766" i="13"/>
  <c r="L765" i="13"/>
  <c r="AD761" i="13"/>
  <c r="M761" i="13"/>
  <c r="E761" i="13"/>
  <c r="Y757" i="13"/>
  <c r="J757" i="13"/>
  <c r="AJ755" i="13"/>
  <c r="Y753" i="13"/>
  <c r="J753" i="13"/>
  <c r="V752" i="13"/>
  <c r="O749" i="13"/>
  <c r="G749" i="13"/>
  <c r="AD747" i="13"/>
  <c r="J745" i="13"/>
  <c r="V744" i="13"/>
  <c r="P741" i="13"/>
  <c r="H741" i="13"/>
  <c r="N737" i="13"/>
  <c r="F737" i="13"/>
  <c r="AD733" i="13"/>
  <c r="K733" i="13"/>
  <c r="Y732" i="13"/>
  <c r="AD729" i="13"/>
  <c r="M729" i="13"/>
  <c r="E729" i="13"/>
  <c r="AD725" i="13"/>
  <c r="L725" i="13"/>
  <c r="Y723" i="13"/>
  <c r="R721" i="13"/>
  <c r="S721" i="13" s="1"/>
  <c r="I721" i="13"/>
  <c r="AD719" i="13"/>
  <c r="AE719" i="13" s="1"/>
  <c r="P717" i="13"/>
  <c r="H717" i="13"/>
  <c r="AD713" i="13"/>
  <c r="L713" i="13"/>
  <c r="AD709" i="13"/>
  <c r="K709" i="13"/>
  <c r="Y708" i="13"/>
  <c r="Y706" i="13"/>
  <c r="R705" i="13"/>
  <c r="S705" i="13" s="1"/>
  <c r="I705" i="13"/>
  <c r="AD703" i="13"/>
  <c r="AE703" i="13" s="1"/>
  <c r="S701" i="13"/>
  <c r="J701" i="13"/>
  <c r="AJ699" i="13"/>
  <c r="R697" i="13"/>
  <c r="S697" i="13" s="1"/>
  <c r="I697" i="13"/>
  <c r="L693" i="13"/>
  <c r="O689" i="13"/>
  <c r="G689" i="13"/>
  <c r="M685" i="13"/>
  <c r="E685" i="13"/>
  <c r="AJ681" i="13"/>
  <c r="N681" i="13"/>
  <c r="F681" i="13"/>
  <c r="AD677" i="13"/>
  <c r="K677" i="13"/>
  <c r="Y676" i="13"/>
  <c r="AD673" i="13"/>
  <c r="L673" i="13"/>
  <c r="Y669" i="13"/>
  <c r="J669" i="13"/>
  <c r="AJ667" i="13"/>
  <c r="AB665" i="13"/>
  <c r="L665" i="13"/>
  <c r="Y661" i="13"/>
  <c r="K661" i="13"/>
  <c r="Y660" i="13"/>
  <c r="P657" i="13"/>
  <c r="H657" i="13"/>
  <c r="AD655" i="13"/>
  <c r="AE655" i="13" s="1"/>
  <c r="O653" i="13"/>
  <c r="G653" i="13"/>
  <c r="P649" i="13"/>
  <c r="H649" i="13"/>
  <c r="M645" i="13"/>
  <c r="E645" i="13"/>
  <c r="R641" i="13"/>
  <c r="S641" i="13" s="1"/>
  <c r="I641" i="13"/>
  <c r="AD639" i="13"/>
  <c r="AE639" i="13" s="1"/>
  <c r="P637" i="13"/>
  <c r="H637" i="13"/>
  <c r="N633" i="13"/>
  <c r="F633" i="13"/>
  <c r="O629" i="13"/>
  <c r="G629" i="13"/>
  <c r="AD627" i="13"/>
  <c r="N625" i="13"/>
  <c r="F625" i="13"/>
  <c r="S621" i="13"/>
  <c r="I621" i="13"/>
  <c r="L685" i="13"/>
  <c r="J677" i="13"/>
  <c r="AD667" i="13"/>
  <c r="F665" i="13"/>
  <c r="G661" i="13"/>
  <c r="O657" i="13"/>
  <c r="AB649" i="13"/>
  <c r="Y646" i="13"/>
  <c r="AD643" i="13"/>
  <c r="E641" i="13"/>
  <c r="J637" i="13"/>
  <c r="AJ633" i="13"/>
  <c r="H633" i="13"/>
  <c r="R625" i="13"/>
  <c r="S625" i="13" s="1"/>
  <c r="AD621" i="13"/>
  <c r="E621" i="13"/>
  <c r="L617" i="13"/>
  <c r="M613" i="13"/>
  <c r="AJ611" i="13"/>
  <c r="O609" i="13"/>
  <c r="E609" i="13"/>
  <c r="O605" i="13"/>
  <c r="G605" i="13"/>
  <c r="AD603" i="13"/>
  <c r="R601" i="13"/>
  <c r="S601" i="13" s="1"/>
  <c r="I601" i="13"/>
  <c r="AD599" i="13"/>
  <c r="AE599" i="13" s="1"/>
  <c r="P597" i="13"/>
  <c r="H597" i="13"/>
  <c r="Y595" i="13"/>
  <c r="AB593" i="13"/>
  <c r="L593" i="13"/>
  <c r="Y589" i="13"/>
  <c r="K589" i="13"/>
  <c r="Y588" i="13"/>
  <c r="AB585" i="13"/>
  <c r="L585" i="13"/>
  <c r="Y581" i="13"/>
  <c r="J581" i="13"/>
  <c r="AJ579" i="13"/>
  <c r="M577" i="13"/>
  <c r="E577" i="13"/>
  <c r="Y573" i="13"/>
  <c r="J573" i="13"/>
  <c r="AJ571" i="13"/>
  <c r="Y569" i="13"/>
  <c r="K569" i="13"/>
  <c r="I565" i="13"/>
  <c r="AD563" i="13"/>
  <c r="AB561" i="13"/>
  <c r="L561" i="13"/>
  <c r="AD557" i="13"/>
  <c r="K557" i="13"/>
  <c r="Y556" i="13"/>
  <c r="Y554" i="13"/>
  <c r="P553" i="13"/>
  <c r="H553" i="13"/>
  <c r="P549" i="13"/>
  <c r="H549" i="13"/>
  <c r="M545" i="13"/>
  <c r="E545" i="13"/>
  <c r="L541" i="13"/>
  <c r="AJ537" i="13"/>
  <c r="R537" i="13"/>
  <c r="S537" i="13" s="1"/>
  <c r="I537" i="13"/>
  <c r="S533" i="13"/>
  <c r="I533" i="13"/>
  <c r="AD531" i="13"/>
  <c r="Y529" i="13"/>
  <c r="K529" i="13"/>
  <c r="S525" i="13"/>
  <c r="I525" i="13"/>
  <c r="AD523" i="13"/>
  <c r="R521" i="13"/>
  <c r="S521" i="13" s="1"/>
  <c r="I521" i="13"/>
  <c r="AD519" i="13"/>
  <c r="AE519" i="13" s="1"/>
  <c r="N517" i="13"/>
  <c r="F517" i="13"/>
  <c r="R513" i="13"/>
  <c r="S513" i="13" s="1"/>
  <c r="I513" i="13"/>
  <c r="AD511" i="13"/>
  <c r="AE511" i="13" s="1"/>
  <c r="P509" i="13"/>
  <c r="H509" i="13"/>
  <c r="N505" i="13"/>
  <c r="F505" i="13"/>
  <c r="L501" i="13"/>
  <c r="O497" i="13"/>
  <c r="G497" i="13"/>
  <c r="N493" i="13"/>
  <c r="F493" i="13"/>
  <c r="P489" i="13"/>
  <c r="H489" i="13"/>
  <c r="N485" i="13"/>
  <c r="F485" i="13"/>
  <c r="Y482" i="13"/>
  <c r="P481" i="13"/>
  <c r="H481" i="13"/>
  <c r="O477" i="13"/>
  <c r="G477" i="13"/>
  <c r="Y475" i="13"/>
  <c r="Y473" i="13"/>
  <c r="J473" i="13"/>
  <c r="V472" i="13"/>
  <c r="I469" i="13"/>
  <c r="O465" i="13"/>
  <c r="G465" i="13"/>
  <c r="Y462" i="13"/>
  <c r="N461" i="13"/>
  <c r="F461" i="13"/>
  <c r="Y458" i="13"/>
  <c r="Y457" i="13"/>
  <c r="J457" i="13"/>
  <c r="V456" i="13"/>
  <c r="P453" i="13"/>
  <c r="H453" i="13"/>
  <c r="Y451" i="13"/>
  <c r="R449" i="13"/>
  <c r="S449" i="13" s="1"/>
  <c r="I449" i="13"/>
  <c r="AD447" i="13"/>
  <c r="AE447" i="13" s="1"/>
  <c r="N445" i="13"/>
  <c r="F445" i="13"/>
  <c r="Y443" i="13"/>
  <c r="P441" i="13"/>
  <c r="H441" i="13"/>
  <c r="O437" i="13"/>
  <c r="G437" i="13"/>
  <c r="Y433" i="13"/>
  <c r="J433" i="13"/>
  <c r="V432" i="13"/>
  <c r="I429" i="13"/>
  <c r="Y425" i="13"/>
  <c r="K425" i="13"/>
  <c r="G677" i="13"/>
  <c r="Y666" i="13"/>
  <c r="E661" i="13"/>
  <c r="L657" i="13"/>
  <c r="N653" i="13"/>
  <c r="S645" i="13"/>
  <c r="Y642" i="13"/>
  <c r="G637" i="13"/>
  <c r="E633" i="13"/>
  <c r="N629" i="13"/>
  <c r="Y627" i="13"/>
  <c r="P625" i="13"/>
  <c r="V624" i="13"/>
  <c r="P621" i="13"/>
  <c r="J617" i="13"/>
  <c r="AD615" i="13"/>
  <c r="AE615" i="13" s="1"/>
  <c r="K613" i="13"/>
  <c r="Y611" i="13"/>
  <c r="N609" i="13"/>
  <c r="N605" i="13"/>
  <c r="F605" i="13"/>
  <c r="Y603" i="13"/>
  <c r="P601" i="13"/>
  <c r="H601" i="13"/>
  <c r="O597" i="13"/>
  <c r="G597" i="13"/>
  <c r="Y593" i="13"/>
  <c r="K593" i="13"/>
  <c r="S589" i="13"/>
  <c r="J589" i="13"/>
  <c r="AJ587" i="13"/>
  <c r="Y585" i="13"/>
  <c r="K585" i="13"/>
  <c r="S581" i="13"/>
  <c r="I581" i="13"/>
  <c r="AD577" i="13"/>
  <c r="L577" i="13"/>
  <c r="S573" i="13"/>
  <c r="I573" i="13"/>
  <c r="AD571" i="13"/>
  <c r="J569" i="13"/>
  <c r="V568" i="13"/>
  <c r="P565" i="13"/>
  <c r="H565" i="13"/>
  <c r="Y563" i="13"/>
  <c r="Y561" i="13"/>
  <c r="K561" i="13"/>
  <c r="Y557" i="13"/>
  <c r="J557" i="13"/>
  <c r="AJ555" i="13"/>
  <c r="AJ553" i="13"/>
  <c r="O553" i="13"/>
  <c r="G553" i="13"/>
  <c r="Y550" i="13"/>
  <c r="O549" i="13"/>
  <c r="G549" i="13"/>
  <c r="AD547" i="13"/>
  <c r="AD545" i="13"/>
  <c r="L545" i="13"/>
  <c r="AD541" i="13"/>
  <c r="K541" i="13"/>
  <c r="Y540" i="13"/>
  <c r="P537" i="13"/>
  <c r="H537" i="13"/>
  <c r="P533" i="13"/>
  <c r="H533" i="13"/>
  <c r="Y531" i="13"/>
  <c r="J529" i="13"/>
  <c r="V528" i="13"/>
  <c r="P525" i="13"/>
  <c r="H525" i="13"/>
  <c r="Y523" i="13"/>
  <c r="P521" i="13"/>
  <c r="H521" i="13"/>
  <c r="M517" i="13"/>
  <c r="E517" i="13"/>
  <c r="Y514" i="13"/>
  <c r="P513" i="13"/>
  <c r="H513" i="13"/>
  <c r="O509" i="13"/>
  <c r="G509" i="13"/>
  <c r="AD505" i="13"/>
  <c r="M505" i="13"/>
  <c r="E505" i="13"/>
  <c r="AD501" i="13"/>
  <c r="K501" i="13"/>
  <c r="Y500" i="13"/>
  <c r="N497" i="13"/>
  <c r="F497" i="13"/>
  <c r="Y494" i="13"/>
  <c r="M493" i="13"/>
  <c r="E493" i="13"/>
  <c r="Y490" i="13"/>
  <c r="O489" i="13"/>
  <c r="G489" i="13"/>
  <c r="Y486" i="13"/>
  <c r="M485" i="13"/>
  <c r="E485" i="13"/>
  <c r="AJ481" i="13"/>
  <c r="O481" i="13"/>
  <c r="G481" i="13"/>
  <c r="AD479" i="13"/>
  <c r="AE479" i="13" s="1"/>
  <c r="N477" i="13"/>
  <c r="F477" i="13"/>
  <c r="R473" i="13"/>
  <c r="S473" i="13" s="1"/>
  <c r="I473" i="13"/>
  <c r="AD471" i="13"/>
  <c r="AE471" i="13" s="1"/>
  <c r="P469" i="13"/>
  <c r="H469" i="13"/>
  <c r="N465" i="13"/>
  <c r="F465" i="13"/>
  <c r="M461" i="13"/>
  <c r="E461" i="13"/>
  <c r="AJ457" i="13"/>
  <c r="R457" i="13"/>
  <c r="S457" i="13" s="1"/>
  <c r="I457" i="13"/>
  <c r="O453" i="13"/>
  <c r="G453" i="13"/>
  <c r="P449" i="13"/>
  <c r="H449" i="13"/>
  <c r="M445" i="13"/>
  <c r="E445" i="13"/>
  <c r="O441" i="13"/>
  <c r="G441" i="13"/>
  <c r="Y438" i="13"/>
  <c r="N437" i="13"/>
  <c r="F437" i="13"/>
  <c r="Y434" i="13"/>
  <c r="R433" i="13"/>
  <c r="S433" i="13" s="1"/>
  <c r="I433" i="13"/>
  <c r="P429" i="13"/>
  <c r="H429" i="13"/>
  <c r="AD427" i="13"/>
  <c r="J425" i="13"/>
  <c r="V424" i="13"/>
  <c r="O421" i="13"/>
  <c r="AD681" i="13"/>
  <c r="AJ675" i="13"/>
  <c r="S669" i="13"/>
  <c r="AD663" i="13"/>
  <c r="AE663" i="13" s="1"/>
  <c r="AJ659" i="13"/>
  <c r="J657" i="13"/>
  <c r="K653" i="13"/>
  <c r="O649" i="13"/>
  <c r="O645" i="13"/>
  <c r="E637" i="13"/>
  <c r="AB633" i="13"/>
  <c r="L629" i="13"/>
  <c r="Y626" i="13"/>
  <c r="M625" i="13"/>
  <c r="N621" i="13"/>
  <c r="Y620" i="13"/>
  <c r="AD617" i="13"/>
  <c r="I617" i="13"/>
  <c r="J613" i="13"/>
  <c r="M609" i="13"/>
  <c r="V608" i="13"/>
  <c r="M605" i="13"/>
  <c r="E605" i="13"/>
  <c r="O601" i="13"/>
  <c r="G601" i="13"/>
  <c r="Y598" i="13"/>
  <c r="N597" i="13"/>
  <c r="F597" i="13"/>
  <c r="Y594" i="13"/>
  <c r="J593" i="13"/>
  <c r="V592" i="13"/>
  <c r="I589" i="13"/>
  <c r="AD587" i="13"/>
  <c r="J585" i="13"/>
  <c r="V584" i="13"/>
  <c r="P581" i="13"/>
  <c r="H581" i="13"/>
  <c r="AB577" i="13"/>
  <c r="K577" i="13"/>
  <c r="P573" i="13"/>
  <c r="H573" i="13"/>
  <c r="Y571" i="13"/>
  <c r="R569" i="13"/>
  <c r="S569" i="13" s="1"/>
  <c r="I569" i="13"/>
  <c r="AD567" i="13"/>
  <c r="AE567" i="13" s="1"/>
  <c r="O565" i="13"/>
  <c r="G565" i="13"/>
  <c r="J561" i="13"/>
  <c r="V560" i="13"/>
  <c r="S557" i="13"/>
  <c r="I557" i="13"/>
  <c r="N553" i="13"/>
  <c r="F553" i="13"/>
  <c r="N549" i="13"/>
  <c r="F549" i="13"/>
  <c r="Y547" i="13"/>
  <c r="AB545" i="13"/>
  <c r="K545" i="13"/>
  <c r="Y541" i="13"/>
  <c r="J541" i="13"/>
  <c r="AJ539" i="13"/>
  <c r="O537" i="13"/>
  <c r="G537" i="13"/>
  <c r="AD535" i="13"/>
  <c r="AE535" i="13" s="1"/>
  <c r="O533" i="13"/>
  <c r="G533" i="13"/>
  <c r="R529" i="13"/>
  <c r="S529" i="13" s="1"/>
  <c r="I529" i="13"/>
  <c r="O525" i="13"/>
  <c r="G525" i="13"/>
  <c r="O521" i="13"/>
  <c r="G521" i="13"/>
  <c r="Y518" i="13"/>
  <c r="L517" i="13"/>
  <c r="AJ513" i="13"/>
  <c r="O513" i="13"/>
  <c r="G513" i="13"/>
  <c r="Y510" i="13"/>
  <c r="N509" i="13"/>
  <c r="F509" i="13"/>
  <c r="AD507" i="13"/>
  <c r="AB505" i="13"/>
  <c r="L505" i="13"/>
  <c r="Y501" i="13"/>
  <c r="J501" i="13"/>
  <c r="AJ499" i="13"/>
  <c r="M497" i="13"/>
  <c r="E497" i="13"/>
  <c r="AD493" i="13"/>
  <c r="L493" i="13"/>
  <c r="AJ489" i="13"/>
  <c r="N489" i="13"/>
  <c r="F489" i="13"/>
  <c r="L485" i="13"/>
  <c r="N481" i="13"/>
  <c r="F481" i="13"/>
  <c r="M477" i="13"/>
  <c r="E477" i="13"/>
  <c r="Y474" i="13"/>
  <c r="P473" i="13"/>
  <c r="H473" i="13"/>
  <c r="M681" i="13"/>
  <c r="Y675" i="13"/>
  <c r="N669" i="13"/>
  <c r="Y665" i="13"/>
  <c r="Y662" i="13"/>
  <c r="G657" i="13"/>
  <c r="I653" i="13"/>
  <c r="L649" i="13"/>
  <c r="L645" i="13"/>
  <c r="AB641" i="13"/>
  <c r="Y633" i="13"/>
  <c r="V632" i="13"/>
  <c r="K629" i="13"/>
  <c r="AJ625" i="13"/>
  <c r="K625" i="13"/>
  <c r="M621" i="13"/>
  <c r="AD619" i="13"/>
  <c r="Y617" i="13"/>
  <c r="H617" i="13"/>
  <c r="AD613" i="13"/>
  <c r="H613" i="13"/>
  <c r="Y610" i="13"/>
  <c r="K609" i="13"/>
  <c r="L605" i="13"/>
  <c r="Y602" i="13"/>
  <c r="N601" i="13"/>
  <c r="F601" i="13"/>
  <c r="M597" i="13"/>
  <c r="E597" i="13"/>
  <c r="AJ593" i="13"/>
  <c r="R593" i="13"/>
  <c r="S593" i="13" s="1"/>
  <c r="I593" i="13"/>
  <c r="P589" i="13"/>
  <c r="H589" i="13"/>
  <c r="Y587" i="13"/>
  <c r="R585" i="13"/>
  <c r="S585" i="13" s="1"/>
  <c r="I585" i="13"/>
  <c r="O581" i="13"/>
  <c r="G581" i="13"/>
  <c r="AD579" i="13"/>
  <c r="Y577" i="13"/>
  <c r="J577" i="13"/>
  <c r="V576" i="13"/>
  <c r="O573" i="13"/>
  <c r="G573" i="13"/>
  <c r="P569" i="13"/>
  <c r="H569" i="13"/>
  <c r="N565" i="13"/>
  <c r="F565" i="13"/>
  <c r="Y562" i="13"/>
  <c r="R561" i="13"/>
  <c r="S561" i="13" s="1"/>
  <c r="I561" i="13"/>
  <c r="P557" i="13"/>
  <c r="H557" i="13"/>
  <c r="M553" i="13"/>
  <c r="E553" i="13"/>
  <c r="M549" i="13"/>
  <c r="E549" i="13"/>
  <c r="Y545" i="13"/>
  <c r="J545" i="13"/>
  <c r="V544" i="13"/>
  <c r="S541" i="13"/>
  <c r="I541" i="13"/>
  <c r="N537" i="13"/>
  <c r="F537" i="13"/>
  <c r="N533" i="13"/>
  <c r="F533" i="13"/>
  <c r="Y530" i="13"/>
  <c r="P529" i="13"/>
  <c r="H529" i="13"/>
  <c r="AD527" i="13"/>
  <c r="AE527" i="13" s="1"/>
  <c r="N525" i="13"/>
  <c r="F525" i="13"/>
  <c r="Y522" i="13"/>
  <c r="N521" i="13"/>
  <c r="F521" i="13"/>
  <c r="AD517" i="13"/>
  <c r="K517" i="13"/>
  <c r="Y516" i="13"/>
  <c r="N513" i="13"/>
  <c r="F513" i="13"/>
  <c r="M509" i="13"/>
  <c r="E509" i="13"/>
  <c r="Y507" i="13"/>
  <c r="Y505" i="13"/>
  <c r="K505" i="13"/>
  <c r="S501" i="13"/>
  <c r="I501" i="13"/>
  <c r="AD499" i="13"/>
  <c r="AD497" i="13"/>
  <c r="L497" i="13"/>
  <c r="Y493" i="13"/>
  <c r="K493" i="13"/>
  <c r="Y492" i="13"/>
  <c r="AD489" i="13"/>
  <c r="M489" i="13"/>
  <c r="E489" i="13"/>
  <c r="AD485" i="13"/>
  <c r="K485" i="13"/>
  <c r="Y484" i="13"/>
  <c r="M481" i="13"/>
  <c r="E481" i="13"/>
  <c r="Y478" i="13"/>
  <c r="L477" i="13"/>
  <c r="AJ473" i="13"/>
  <c r="O473" i="13"/>
  <c r="G473" i="13"/>
  <c r="Y470" i="13"/>
  <c r="N469" i="13"/>
  <c r="E681" i="13"/>
  <c r="AB673" i="13"/>
  <c r="L669" i="13"/>
  <c r="P665" i="13"/>
  <c r="S661" i="13"/>
  <c r="AD659" i="13"/>
  <c r="F653" i="13"/>
  <c r="J649" i="13"/>
  <c r="I645" i="13"/>
  <c r="P641" i="13"/>
  <c r="Y637" i="13"/>
  <c r="AJ635" i="13"/>
  <c r="P633" i="13"/>
  <c r="I629" i="13"/>
  <c r="J625" i="13"/>
  <c r="AD623" i="13"/>
  <c r="AE623" i="13" s="1"/>
  <c r="L621" i="13"/>
  <c r="Y619" i="13"/>
  <c r="R617" i="13"/>
  <c r="S617" i="13" s="1"/>
  <c r="G617" i="13"/>
  <c r="Y613" i="13"/>
  <c r="G613" i="13"/>
  <c r="AJ609" i="13"/>
  <c r="J609" i="13"/>
  <c r="Y606" i="13"/>
  <c r="K605" i="13"/>
  <c r="Y604" i="13"/>
  <c r="AJ601" i="13"/>
  <c r="M601" i="13"/>
  <c r="E601" i="13"/>
  <c r="L597" i="13"/>
  <c r="P593" i="13"/>
  <c r="H593" i="13"/>
  <c r="AD591" i="13"/>
  <c r="AE591" i="13" s="1"/>
  <c r="O589" i="13"/>
  <c r="G589" i="13"/>
  <c r="P585" i="13"/>
  <c r="H585" i="13"/>
  <c r="AD583" i="13"/>
  <c r="AE583" i="13" s="1"/>
  <c r="N581" i="13"/>
  <c r="F581" i="13"/>
  <c r="Y579" i="13"/>
  <c r="R577" i="13"/>
  <c r="S577" i="13" s="1"/>
  <c r="I577" i="13"/>
  <c r="AD575" i="13"/>
  <c r="AE575" i="13" s="1"/>
  <c r="N573" i="13"/>
  <c r="F573" i="13"/>
  <c r="Y570" i="13"/>
  <c r="O569" i="13"/>
  <c r="G569" i="13"/>
  <c r="Y566" i="13"/>
  <c r="M565" i="13"/>
  <c r="E565" i="13"/>
  <c r="AJ561" i="13"/>
  <c r="P561" i="13"/>
  <c r="H561" i="13"/>
  <c r="O557" i="13"/>
  <c r="G557" i="13"/>
  <c r="AD553" i="13"/>
  <c r="L553" i="13"/>
  <c r="L549" i="13"/>
  <c r="Y546" i="13"/>
  <c r="R545" i="13"/>
  <c r="S545" i="13" s="1"/>
  <c r="I545" i="13"/>
  <c r="AD543" i="13"/>
  <c r="AE543" i="13" s="1"/>
  <c r="P541" i="13"/>
  <c r="H541" i="13"/>
  <c r="AD539" i="13"/>
  <c r="M537" i="13"/>
  <c r="E537" i="13"/>
  <c r="Y534" i="13"/>
  <c r="M533" i="13"/>
  <c r="E533" i="13"/>
  <c r="AJ529" i="13"/>
  <c r="O529" i="13"/>
  <c r="G529" i="13"/>
  <c r="M525" i="13"/>
  <c r="E525" i="13"/>
  <c r="AJ521" i="13"/>
  <c r="M521" i="13"/>
  <c r="E521" i="13"/>
  <c r="Y517" i="13"/>
  <c r="J517" i="13"/>
  <c r="AJ515" i="13"/>
  <c r="AD513" i="13"/>
  <c r="M513" i="13"/>
  <c r="E513" i="13"/>
  <c r="AD509" i="13"/>
  <c r="L509" i="13"/>
  <c r="J505" i="13"/>
  <c r="V504" i="13"/>
  <c r="P501" i="13"/>
  <c r="H501" i="13"/>
  <c r="Y499" i="13"/>
  <c r="AB497" i="13"/>
  <c r="K497" i="13"/>
  <c r="S493" i="13"/>
  <c r="J493" i="13"/>
  <c r="AJ491" i="13"/>
  <c r="AB489" i="13"/>
  <c r="L489" i="13"/>
  <c r="Y485" i="13"/>
  <c r="J485" i="13"/>
  <c r="AJ483" i="13"/>
  <c r="AD481" i="13"/>
  <c r="L481" i="13"/>
  <c r="AD477" i="13"/>
  <c r="K477" i="13"/>
  <c r="Y476" i="13"/>
  <c r="N473" i="13"/>
  <c r="F473" i="13"/>
  <c r="M469" i="13"/>
  <c r="E469" i="13"/>
  <c r="Y465" i="13"/>
  <c r="K465" i="13"/>
  <c r="Y461" i="13"/>
  <c r="J461" i="13"/>
  <c r="AJ459" i="13"/>
  <c r="N457" i="13"/>
  <c r="F457" i="13"/>
  <c r="Y454" i="13"/>
  <c r="L453" i="13"/>
  <c r="AD449" i="13"/>
  <c r="M449" i="13"/>
  <c r="E449" i="13"/>
  <c r="Y445" i="13"/>
  <c r="J445" i="13"/>
  <c r="AJ443" i="13"/>
  <c r="AD441" i="13"/>
  <c r="L441" i="13"/>
  <c r="AD437" i="13"/>
  <c r="K437" i="13"/>
  <c r="V680" i="13"/>
  <c r="P673" i="13"/>
  <c r="I669" i="13"/>
  <c r="N665" i="13"/>
  <c r="O661" i="13"/>
  <c r="Y658" i="13"/>
  <c r="V656" i="13"/>
  <c r="Y652" i="13"/>
  <c r="G649" i="13"/>
  <c r="G645" i="13"/>
  <c r="M641" i="13"/>
  <c r="O637" i="13"/>
  <c r="M633" i="13"/>
  <c r="F629" i="13"/>
  <c r="AD625" i="13"/>
  <c r="I625" i="13"/>
  <c r="Y622" i="13"/>
  <c r="K621" i="13"/>
  <c r="Y618" i="13"/>
  <c r="P617" i="13"/>
  <c r="E617" i="13"/>
  <c r="P613" i="13"/>
  <c r="F613" i="13"/>
  <c r="AB609" i="13"/>
  <c r="H609" i="13"/>
  <c r="AD605" i="13"/>
  <c r="J605" i="13"/>
  <c r="AJ603" i="13"/>
  <c r="AD601" i="13"/>
  <c r="L601" i="13"/>
  <c r="AD597" i="13"/>
  <c r="K597" i="13"/>
  <c r="Y596" i="13"/>
  <c r="O593" i="13"/>
  <c r="G593" i="13"/>
  <c r="N589" i="13"/>
  <c r="F589" i="13"/>
  <c r="Y586" i="13"/>
  <c r="O585" i="13"/>
  <c r="G585" i="13"/>
  <c r="M581" i="13"/>
  <c r="E581" i="13"/>
  <c r="P577" i="13"/>
  <c r="H577" i="13"/>
  <c r="M573" i="13"/>
  <c r="E573" i="13"/>
  <c r="AJ569" i="13"/>
  <c r="N569" i="13"/>
  <c r="F569" i="13"/>
  <c r="AD565" i="13"/>
  <c r="L565" i="13"/>
  <c r="O561" i="13"/>
  <c r="G561" i="13"/>
  <c r="AD559" i="13"/>
  <c r="AE559" i="13" s="1"/>
  <c r="N557" i="13"/>
  <c r="F557" i="13"/>
  <c r="AD555" i="13"/>
  <c r="AB553" i="13"/>
  <c r="K553" i="13"/>
  <c r="AD549" i="13"/>
  <c r="K549" i="13"/>
  <c r="Y548" i="13"/>
  <c r="AJ545" i="13"/>
  <c r="P545" i="13"/>
  <c r="H545" i="13"/>
  <c r="O541" i="13"/>
  <c r="G541" i="13"/>
  <c r="Y539" i="13"/>
  <c r="AD537" i="13"/>
  <c r="L537" i="13"/>
  <c r="L533" i="13"/>
  <c r="N529" i="13"/>
  <c r="F529" i="13"/>
  <c r="Y526" i="13"/>
  <c r="L525" i="13"/>
  <c r="AD521" i="13"/>
  <c r="L521" i="13"/>
  <c r="S517" i="13"/>
  <c r="I517" i="13"/>
  <c r="AB513" i="13"/>
  <c r="L513" i="13"/>
  <c r="Y509" i="13"/>
  <c r="K509" i="13"/>
  <c r="Y508" i="13"/>
  <c r="Y506" i="13"/>
  <c r="R505" i="13"/>
  <c r="S505" i="13" s="1"/>
  <c r="I505" i="13"/>
  <c r="AD503" i="13"/>
  <c r="AE503" i="13" s="1"/>
  <c r="O501" i="13"/>
  <c r="G501" i="13"/>
  <c r="Y497" i="13"/>
  <c r="J497" i="13"/>
  <c r="V496" i="13"/>
  <c r="I493" i="13"/>
  <c r="Y489" i="13"/>
  <c r="K489" i="13"/>
  <c r="S485" i="13"/>
  <c r="I485" i="13"/>
  <c r="AD483" i="13"/>
  <c r="AB481" i="13"/>
  <c r="K481" i="13"/>
  <c r="Y477" i="13"/>
  <c r="J477" i="13"/>
  <c r="AJ475" i="13"/>
  <c r="M473" i="13"/>
  <c r="E473" i="13"/>
  <c r="AD469" i="13"/>
  <c r="L469" i="13"/>
  <c r="Y466" i="13"/>
  <c r="J465" i="13"/>
  <c r="V464" i="13"/>
  <c r="S461" i="13"/>
  <c r="I461" i="13"/>
  <c r="AD459" i="13"/>
  <c r="M457" i="13"/>
  <c r="E457" i="13"/>
  <c r="AD453" i="13"/>
  <c r="K453" i="13"/>
  <c r="Y452" i="13"/>
  <c r="AB449" i="13"/>
  <c r="L449" i="13"/>
  <c r="S445" i="13"/>
  <c r="I445" i="13"/>
  <c r="AB441" i="13"/>
  <c r="K441" i="13"/>
  <c r="Y437" i="13"/>
  <c r="J437" i="13"/>
  <c r="AJ435" i="13"/>
  <c r="M433" i="13"/>
  <c r="E433" i="13"/>
  <c r="Y677" i="13"/>
  <c r="K673" i="13"/>
  <c r="F669" i="13"/>
  <c r="K665" i="13"/>
  <c r="M661" i="13"/>
  <c r="AB657" i="13"/>
  <c r="AD651" i="13"/>
  <c r="K641" i="13"/>
  <c r="M637" i="13"/>
  <c r="Y635" i="13"/>
  <c r="K633" i="13"/>
  <c r="AD629" i="13"/>
  <c r="Y625" i="13"/>
  <c r="H625" i="13"/>
  <c r="H621" i="13"/>
  <c r="AJ617" i="13"/>
  <c r="O617" i="13"/>
  <c r="O613" i="13"/>
  <c r="E613" i="13"/>
  <c r="Y609" i="13"/>
  <c r="G609" i="13"/>
  <c r="Y605" i="13"/>
  <c r="I605" i="13"/>
  <c r="AB601" i="13"/>
  <c r="K601" i="13"/>
  <c r="Y597" i="13"/>
  <c r="J597" i="13"/>
  <c r="AJ595" i="13"/>
  <c r="N593" i="13"/>
  <c r="F593" i="13"/>
  <c r="Y590" i="13"/>
  <c r="M589" i="13"/>
  <c r="E589" i="13"/>
  <c r="AJ585" i="13"/>
  <c r="N585" i="13"/>
  <c r="F585" i="13"/>
  <c r="Y582" i="13"/>
  <c r="L581" i="13"/>
  <c r="Y578" i="13"/>
  <c r="O577" i="13"/>
  <c r="G577" i="13"/>
  <c r="Y574" i="13"/>
  <c r="L573" i="13"/>
  <c r="AD569" i="13"/>
  <c r="M569" i="13"/>
  <c r="E569" i="13"/>
  <c r="Y565" i="13"/>
  <c r="K565" i="13"/>
  <c r="Y564" i="13"/>
  <c r="N561" i="13"/>
  <c r="F561" i="13"/>
  <c r="M557" i="13"/>
  <c r="E557" i="13"/>
  <c r="Y555" i="13"/>
  <c r="Y553" i="13"/>
  <c r="J553" i="13"/>
  <c r="V552" i="13"/>
  <c r="Y549" i="13"/>
  <c r="J549" i="13"/>
  <c r="AJ547" i="13"/>
  <c r="O545" i="13"/>
  <c r="G545" i="13"/>
  <c r="Y542" i="13"/>
  <c r="N541" i="13"/>
  <c r="F541" i="13"/>
  <c r="AB537" i="13"/>
  <c r="K537" i="13"/>
  <c r="AD533" i="13"/>
  <c r="K533" i="13"/>
  <c r="Y532" i="13"/>
  <c r="AD529" i="13"/>
  <c r="M529" i="13"/>
  <c r="E529" i="13"/>
  <c r="AD525" i="13"/>
  <c r="K525" i="13"/>
  <c r="Y524" i="13"/>
  <c r="AB521" i="13"/>
  <c r="K521" i="13"/>
  <c r="P517" i="13"/>
  <c r="H517" i="13"/>
  <c r="AD515" i="13"/>
  <c r="Y513" i="13"/>
  <c r="K513" i="13"/>
  <c r="S509" i="13"/>
  <c r="J509" i="13"/>
  <c r="AJ507" i="13"/>
  <c r="AJ505" i="13"/>
  <c r="P505" i="13"/>
  <c r="H505" i="13"/>
  <c r="N501" i="13"/>
  <c r="F501" i="13"/>
  <c r="Y498" i="13"/>
  <c r="R497" i="13"/>
  <c r="S497" i="13" s="1"/>
  <c r="I497" i="13"/>
  <c r="P493" i="13"/>
  <c r="H493" i="13"/>
  <c r="AD491" i="13"/>
  <c r="J489" i="13"/>
  <c r="V488" i="13"/>
  <c r="P485" i="13"/>
  <c r="H485" i="13"/>
  <c r="Y483" i="13"/>
  <c r="Y481" i="13"/>
  <c r="J481" i="13"/>
  <c r="V480" i="13"/>
  <c r="S477" i="13"/>
  <c r="I477" i="13"/>
  <c r="AD473" i="13"/>
  <c r="L473" i="13"/>
  <c r="Y469" i="13"/>
  <c r="K469" i="13"/>
  <c r="Y468" i="13"/>
  <c r="AJ465" i="13"/>
  <c r="R465" i="13"/>
  <c r="S465" i="13" s="1"/>
  <c r="I465" i="13"/>
  <c r="AD463" i="13"/>
  <c r="AE463" i="13" s="1"/>
  <c r="P461" i="13"/>
  <c r="H461" i="13"/>
  <c r="Y459" i="13"/>
  <c r="AD457" i="13"/>
  <c r="L457" i="13"/>
  <c r="Y453" i="13"/>
  <c r="J453" i="13"/>
  <c r="AJ451" i="13"/>
  <c r="Y449" i="13"/>
  <c r="K449" i="13"/>
  <c r="P445" i="13"/>
  <c r="H445" i="13"/>
  <c r="Y441" i="13"/>
  <c r="J441" i="13"/>
  <c r="V440" i="13"/>
  <c r="S437" i="13"/>
  <c r="I437" i="13"/>
  <c r="AD435" i="13"/>
  <c r="AD433" i="13"/>
  <c r="L433" i="13"/>
  <c r="Y429" i="13"/>
  <c r="K429" i="13"/>
  <c r="Y428" i="13"/>
  <c r="AD425" i="13"/>
  <c r="M425" i="13"/>
  <c r="E425" i="13"/>
  <c r="Y421" i="13"/>
  <c r="O677" i="13"/>
  <c r="V648" i="13"/>
  <c r="Y612" i="13"/>
  <c r="V600" i="13"/>
  <c r="L589" i="13"/>
  <c r="AJ577" i="13"/>
  <c r="L557" i="13"/>
  <c r="Y537" i="13"/>
  <c r="G517" i="13"/>
  <c r="H497" i="13"/>
  <c r="O485" i="13"/>
  <c r="AD475" i="13"/>
  <c r="F469" i="13"/>
  <c r="M465" i="13"/>
  <c r="O461" i="13"/>
  <c r="AD455" i="13"/>
  <c r="AE455" i="13" s="1"/>
  <c r="AD451" i="13"/>
  <c r="F449" i="13"/>
  <c r="I441" i="13"/>
  <c r="L437" i="13"/>
  <c r="F433" i="13"/>
  <c r="N429" i="13"/>
  <c r="AJ427" i="13"/>
  <c r="O425" i="13"/>
  <c r="AD423" i="13"/>
  <c r="AE423" i="13" s="1"/>
  <c r="L421" i="13"/>
  <c r="M417" i="13"/>
  <c r="E417" i="13"/>
  <c r="AD413" i="13"/>
  <c r="K413" i="13"/>
  <c r="Y412" i="13"/>
  <c r="AB409" i="13"/>
  <c r="L409" i="13"/>
  <c r="S405" i="13"/>
  <c r="I405" i="13"/>
  <c r="AD401" i="13"/>
  <c r="L401" i="13"/>
  <c r="S397" i="13"/>
  <c r="I397" i="13"/>
  <c r="O393" i="13"/>
  <c r="G393" i="13"/>
  <c r="Y390" i="13"/>
  <c r="P389" i="13"/>
  <c r="H389" i="13"/>
  <c r="O385" i="13"/>
  <c r="G385" i="13"/>
  <c r="Y382" i="13"/>
  <c r="O381" i="13"/>
  <c r="G381" i="13"/>
  <c r="AB377" i="13"/>
  <c r="K377" i="13"/>
  <c r="Y373" i="13"/>
  <c r="J373" i="13"/>
  <c r="AJ371" i="13"/>
  <c r="AJ369" i="13"/>
  <c r="N369" i="13"/>
  <c r="F369" i="13"/>
  <c r="N365" i="13"/>
  <c r="F365" i="13"/>
  <c r="Y363" i="13"/>
  <c r="AD361" i="13"/>
  <c r="L361" i="13"/>
  <c r="O357" i="13"/>
  <c r="G357" i="13"/>
  <c r="J353" i="13"/>
  <c r="V352" i="13"/>
  <c r="P349" i="13"/>
  <c r="H349" i="13"/>
  <c r="Y347" i="13"/>
  <c r="R345" i="13"/>
  <c r="S345" i="13" s="1"/>
  <c r="I345" i="13"/>
  <c r="AD343" i="13"/>
  <c r="AE343" i="13" s="1"/>
  <c r="N341" i="13"/>
  <c r="F341" i="13"/>
  <c r="Y338" i="13"/>
  <c r="O337" i="13"/>
  <c r="G337" i="13"/>
  <c r="Y334" i="13"/>
  <c r="L333" i="13"/>
  <c r="N329" i="13"/>
  <c r="F329" i="13"/>
  <c r="Y326" i="13"/>
  <c r="M325" i="13"/>
  <c r="E325" i="13"/>
  <c r="P321" i="13"/>
  <c r="H321" i="13"/>
  <c r="O317" i="13"/>
  <c r="G317" i="13"/>
  <c r="AD315" i="13"/>
  <c r="AB313" i="13"/>
  <c r="K313" i="13"/>
  <c r="Y309" i="13"/>
  <c r="J309" i="13"/>
  <c r="AJ307" i="13"/>
  <c r="AJ305" i="13"/>
  <c r="P305" i="13"/>
  <c r="H305" i="13"/>
  <c r="I301" i="13"/>
  <c r="R297" i="13"/>
  <c r="S297" i="13" s="1"/>
  <c r="I297" i="13"/>
  <c r="M293" i="13"/>
  <c r="E293" i="13"/>
  <c r="AJ289" i="13"/>
  <c r="R289" i="13"/>
  <c r="S289" i="13" s="1"/>
  <c r="I289" i="13"/>
  <c r="O285" i="13"/>
  <c r="G285" i="13"/>
  <c r="Y283" i="13"/>
  <c r="R281" i="13"/>
  <c r="S281" i="13" s="1"/>
  <c r="I281" i="13"/>
  <c r="AD279" i="13"/>
  <c r="AE279" i="13" s="1"/>
  <c r="O277" i="13"/>
  <c r="G277" i="13"/>
  <c r="Y275" i="13"/>
  <c r="J273" i="13"/>
  <c r="V272" i="13"/>
  <c r="P269" i="13"/>
  <c r="H269" i="13"/>
  <c r="Y267" i="13"/>
  <c r="J265" i="13"/>
  <c r="V264" i="13"/>
  <c r="I261" i="13"/>
  <c r="AJ257" i="13"/>
  <c r="N257" i="13"/>
  <c r="F257" i="13"/>
  <c r="AD253" i="13"/>
  <c r="K253" i="13"/>
  <c r="Y252" i="13"/>
  <c r="N249" i="13"/>
  <c r="F249" i="13"/>
  <c r="M245" i="13"/>
  <c r="E245" i="13"/>
  <c r="Y243" i="13"/>
  <c r="Y241" i="13"/>
  <c r="H673" i="13"/>
  <c r="E625" i="13"/>
  <c r="P609" i="13"/>
  <c r="S597" i="13"/>
  <c r="N577" i="13"/>
  <c r="S565" i="13"/>
  <c r="J537" i="13"/>
  <c r="Y525" i="13"/>
  <c r="Y515" i="13"/>
  <c r="O505" i="13"/>
  <c r="AD495" i="13"/>
  <c r="AE495" i="13" s="1"/>
  <c r="G485" i="13"/>
  <c r="AB473" i="13"/>
  <c r="AJ467" i="13"/>
  <c r="L465" i="13"/>
  <c r="L461" i="13"/>
  <c r="AB457" i="13"/>
  <c r="Y450" i="13"/>
  <c r="V448" i="13"/>
  <c r="Y444" i="13"/>
  <c r="F441" i="13"/>
  <c r="H437" i="13"/>
  <c r="AB433" i="13"/>
  <c r="M429" i="13"/>
  <c r="Y427" i="13"/>
  <c r="N425" i="13"/>
  <c r="K421" i="13"/>
  <c r="Y420" i="13"/>
  <c r="AD417" i="13"/>
  <c r="L417" i="13"/>
  <c r="Y413" i="13"/>
  <c r="J413" i="13"/>
  <c r="AJ411" i="13"/>
  <c r="Y409" i="13"/>
  <c r="K409" i="13"/>
  <c r="P405" i="13"/>
  <c r="H405" i="13"/>
  <c r="AB401" i="13"/>
  <c r="K401" i="13"/>
  <c r="P397" i="13"/>
  <c r="H397" i="13"/>
  <c r="N393" i="13"/>
  <c r="F393" i="13"/>
  <c r="O389" i="13"/>
  <c r="G389" i="13"/>
  <c r="N385" i="13"/>
  <c r="F385" i="13"/>
  <c r="N381" i="13"/>
  <c r="F381" i="13"/>
  <c r="Y378" i="13"/>
  <c r="Y377" i="13"/>
  <c r="J377" i="13"/>
  <c r="V376" i="13"/>
  <c r="S373" i="13"/>
  <c r="I373" i="13"/>
  <c r="M369" i="13"/>
  <c r="E369" i="13"/>
  <c r="M365" i="13"/>
  <c r="E365" i="13"/>
  <c r="AB361" i="13"/>
  <c r="K361" i="13"/>
  <c r="Y358" i="13"/>
  <c r="N357" i="13"/>
  <c r="F357" i="13"/>
  <c r="Y354" i="13"/>
  <c r="R353" i="13"/>
  <c r="S353" i="13" s="1"/>
  <c r="I353" i="13"/>
  <c r="O349" i="13"/>
  <c r="G349" i="13"/>
  <c r="P345" i="13"/>
  <c r="H345" i="13"/>
  <c r="M341" i="13"/>
  <c r="E341" i="13"/>
  <c r="AJ337" i="13"/>
  <c r="N337" i="13"/>
  <c r="F337" i="13"/>
  <c r="AD333" i="13"/>
  <c r="K333" i="13"/>
  <c r="Y332" i="13"/>
  <c r="AD329" i="13"/>
  <c r="M329" i="13"/>
  <c r="E329" i="13"/>
  <c r="AD325" i="13"/>
  <c r="L325" i="13"/>
  <c r="Y322" i="13"/>
  <c r="O321" i="13"/>
  <c r="G321" i="13"/>
  <c r="Y318" i="13"/>
  <c r="N317" i="13"/>
  <c r="F317" i="13"/>
  <c r="Y315" i="13"/>
  <c r="Y313" i="13"/>
  <c r="J313" i="13"/>
  <c r="V312" i="13"/>
  <c r="S309" i="13"/>
  <c r="I309" i="13"/>
  <c r="O305" i="13"/>
  <c r="G305" i="13"/>
  <c r="Y302" i="13"/>
  <c r="P301" i="13"/>
  <c r="H301" i="13"/>
  <c r="P297" i="13"/>
  <c r="H297" i="13"/>
  <c r="L293" i="13"/>
  <c r="P289" i="13"/>
  <c r="H289" i="13"/>
  <c r="AD287" i="13"/>
  <c r="AE287" i="13" s="1"/>
  <c r="N285" i="13"/>
  <c r="F285" i="13"/>
  <c r="P281" i="13"/>
  <c r="H281" i="13"/>
  <c r="N277" i="13"/>
  <c r="F277" i="13"/>
  <c r="R273" i="13"/>
  <c r="S273" i="13" s="1"/>
  <c r="I273" i="13"/>
  <c r="AD271" i="13"/>
  <c r="AE271" i="13" s="1"/>
  <c r="O269" i="13"/>
  <c r="G269" i="13"/>
  <c r="R265" i="13"/>
  <c r="S265" i="13" s="1"/>
  <c r="I265" i="13"/>
  <c r="P261" i="13"/>
  <c r="H261" i="13"/>
  <c r="AD257" i="13"/>
  <c r="M257" i="13"/>
  <c r="E257" i="13"/>
  <c r="Y253" i="13"/>
  <c r="J253" i="13"/>
  <c r="AJ251" i="13"/>
  <c r="AD249" i="13"/>
  <c r="M249" i="13"/>
  <c r="E249" i="13"/>
  <c r="AD245" i="13"/>
  <c r="L245" i="13"/>
  <c r="H641" i="13"/>
  <c r="F609" i="13"/>
  <c r="I597" i="13"/>
  <c r="AD585" i="13"/>
  <c r="F577" i="13"/>
  <c r="J565" i="13"/>
  <c r="N545" i="13"/>
  <c r="V536" i="13"/>
  <c r="J525" i="13"/>
  <c r="G505" i="13"/>
  <c r="O493" i="13"/>
  <c r="K473" i="13"/>
  <c r="AD467" i="13"/>
  <c r="H465" i="13"/>
  <c r="K461" i="13"/>
  <c r="P457" i="13"/>
  <c r="S453" i="13"/>
  <c r="AJ449" i="13"/>
  <c r="Y446" i="13"/>
  <c r="AD443" i="13"/>
  <c r="E441" i="13"/>
  <c r="E437" i="13"/>
  <c r="P433" i="13"/>
  <c r="AD431" i="13"/>
  <c r="AE431" i="13" s="1"/>
  <c r="L429" i="13"/>
  <c r="L425" i="13"/>
  <c r="Y422" i="13"/>
  <c r="J421" i="13"/>
  <c r="AJ419" i="13"/>
  <c r="AB417" i="13"/>
  <c r="K417" i="13"/>
  <c r="S413" i="13"/>
  <c r="I413" i="13"/>
  <c r="AD411" i="13"/>
  <c r="J409" i="13"/>
  <c r="V408" i="13"/>
  <c r="O405" i="13"/>
  <c r="G405" i="13"/>
  <c r="AD403" i="13"/>
  <c r="Y401" i="13"/>
  <c r="J401" i="13"/>
  <c r="V400" i="13"/>
  <c r="O397" i="13"/>
  <c r="G397" i="13"/>
  <c r="AD393" i="13"/>
  <c r="M393" i="13"/>
  <c r="E393" i="13"/>
  <c r="N389" i="13"/>
  <c r="F389" i="13"/>
  <c r="AD387" i="13"/>
  <c r="AD385" i="13"/>
  <c r="M385" i="13"/>
  <c r="E385" i="13"/>
  <c r="M381" i="13"/>
  <c r="E381" i="13"/>
  <c r="AJ377" i="13"/>
  <c r="R377" i="13"/>
  <c r="S377" i="13" s="1"/>
  <c r="I377" i="13"/>
  <c r="P373" i="13"/>
  <c r="H373" i="13"/>
  <c r="AD369" i="13"/>
  <c r="L369" i="13"/>
  <c r="L365" i="13"/>
  <c r="Y362" i="13"/>
  <c r="Y361" i="13"/>
  <c r="J361" i="13"/>
  <c r="V360" i="13"/>
  <c r="M357" i="13"/>
  <c r="E357" i="13"/>
  <c r="AJ353" i="13"/>
  <c r="P353" i="13"/>
  <c r="H353" i="13"/>
  <c r="AD351" i="13"/>
  <c r="AE351" i="13" s="1"/>
  <c r="N349" i="13"/>
  <c r="F349" i="13"/>
  <c r="Y346" i="13"/>
  <c r="O345" i="13"/>
  <c r="G345" i="13"/>
  <c r="Y342" i="13"/>
  <c r="L341" i="13"/>
  <c r="M337" i="13"/>
  <c r="E337" i="13"/>
  <c r="Y333" i="13"/>
  <c r="J333" i="13"/>
  <c r="AJ331" i="13"/>
  <c r="AB329" i="13"/>
  <c r="L329" i="13"/>
  <c r="Y325" i="13"/>
  <c r="K325" i="13"/>
  <c r="Y324" i="13"/>
  <c r="AJ321" i="13"/>
  <c r="N321" i="13"/>
  <c r="F321" i="13"/>
  <c r="M317" i="13"/>
  <c r="E317" i="13"/>
  <c r="R313" i="13"/>
  <c r="S313" i="13" s="1"/>
  <c r="I313" i="13"/>
  <c r="AD311" i="13"/>
  <c r="AE311" i="13" s="1"/>
  <c r="P309" i="13"/>
  <c r="H309" i="13"/>
  <c r="H665" i="13"/>
  <c r="L637" i="13"/>
  <c r="F621" i="13"/>
  <c r="P605" i="13"/>
  <c r="AD595" i="13"/>
  <c r="M585" i="13"/>
  <c r="AD573" i="13"/>
  <c r="AJ563" i="13"/>
  <c r="R553" i="13"/>
  <c r="S553" i="13" s="1"/>
  <c r="F545" i="13"/>
  <c r="Y533" i="13"/>
  <c r="AJ523" i="13"/>
  <c r="J513" i="13"/>
  <c r="Y502" i="13"/>
  <c r="G493" i="13"/>
  <c r="R481" i="13"/>
  <c r="S481" i="13" s="1"/>
  <c r="Y467" i="13"/>
  <c r="E465" i="13"/>
  <c r="G461" i="13"/>
  <c r="O457" i="13"/>
  <c r="N453" i="13"/>
  <c r="AD445" i="13"/>
  <c r="Y442" i="13"/>
  <c r="AD439" i="13"/>
  <c r="AE439" i="13" s="1"/>
  <c r="O433" i="13"/>
  <c r="J429" i="13"/>
  <c r="Y426" i="13"/>
  <c r="I425" i="13"/>
  <c r="AD421" i="13"/>
  <c r="I421" i="13"/>
  <c r="AD419" i="13"/>
  <c r="Y417" i="13"/>
  <c r="J417" i="13"/>
  <c r="V416" i="13"/>
  <c r="P413" i="13"/>
  <c r="H413" i="13"/>
  <c r="Y411" i="13"/>
  <c r="R409" i="13"/>
  <c r="S409" i="13" s="1"/>
  <c r="I409" i="13"/>
  <c r="AD407" i="13"/>
  <c r="AE407" i="13" s="1"/>
  <c r="N405" i="13"/>
  <c r="F405" i="13"/>
  <c r="Y403" i="13"/>
  <c r="R401" i="13"/>
  <c r="S401" i="13" s="1"/>
  <c r="I401" i="13"/>
  <c r="AD399" i="13"/>
  <c r="AE399" i="13" s="1"/>
  <c r="N397" i="13"/>
  <c r="F397" i="13"/>
  <c r="AD395" i="13"/>
  <c r="AB393" i="13"/>
  <c r="L393" i="13"/>
  <c r="M389" i="13"/>
  <c r="E389" i="13"/>
  <c r="Y387" i="13"/>
  <c r="AB385" i="13"/>
  <c r="L385" i="13"/>
  <c r="L381" i="13"/>
  <c r="P377" i="13"/>
  <c r="H377" i="13"/>
  <c r="O373" i="13"/>
  <c r="G373" i="13"/>
  <c r="AB369" i="13"/>
  <c r="K369" i="13"/>
  <c r="AD365" i="13"/>
  <c r="K365" i="13"/>
  <c r="Y364" i="13"/>
  <c r="AJ361" i="13"/>
  <c r="R361" i="13"/>
  <c r="S361" i="13" s="1"/>
  <c r="I361" i="13"/>
  <c r="L357" i="13"/>
  <c r="O353" i="13"/>
  <c r="G353" i="13"/>
  <c r="M349" i="13"/>
  <c r="E349" i="13"/>
  <c r="AJ345" i="13"/>
  <c r="N345" i="13"/>
  <c r="F345" i="13"/>
  <c r="AD341" i="13"/>
  <c r="K341" i="13"/>
  <c r="Y340" i="13"/>
  <c r="AD337" i="13"/>
  <c r="L337" i="13"/>
  <c r="S333" i="13"/>
  <c r="I333" i="13"/>
  <c r="AD331" i="13"/>
  <c r="Y329" i="13"/>
  <c r="K329" i="13"/>
  <c r="S325" i="13"/>
  <c r="J325" i="13"/>
  <c r="AJ323" i="13"/>
  <c r="AD321" i="13"/>
  <c r="M321" i="13"/>
  <c r="E321" i="13"/>
  <c r="L317" i="13"/>
  <c r="Y314" i="13"/>
  <c r="P313" i="13"/>
  <c r="H313" i="13"/>
  <c r="O309" i="13"/>
  <c r="G309" i="13"/>
  <c r="J661" i="13"/>
  <c r="H605" i="13"/>
  <c r="AD593" i="13"/>
  <c r="E585" i="13"/>
  <c r="K573" i="13"/>
  <c r="AD561" i="13"/>
  <c r="I553" i="13"/>
  <c r="J533" i="13"/>
  <c r="Y521" i="13"/>
  <c r="V512" i="13"/>
  <c r="M501" i="13"/>
  <c r="Y491" i="13"/>
  <c r="I481" i="13"/>
  <c r="S469" i="13"/>
  <c r="K457" i="13"/>
  <c r="M453" i="13"/>
  <c r="O449" i="13"/>
  <c r="O445" i="13"/>
  <c r="AJ441" i="13"/>
  <c r="Y436" i="13"/>
  <c r="N433" i="13"/>
  <c r="Y430" i="13"/>
  <c r="G429" i="13"/>
  <c r="AJ425" i="13"/>
  <c r="H425" i="13"/>
  <c r="S421" i="13"/>
  <c r="H421" i="13"/>
  <c r="Y419" i="13"/>
  <c r="R417" i="13"/>
  <c r="S417" i="13" s="1"/>
  <c r="I417" i="13"/>
  <c r="O413" i="13"/>
  <c r="G413" i="13"/>
  <c r="P409" i="13"/>
  <c r="H409" i="13"/>
  <c r="M405" i="13"/>
  <c r="E405" i="13"/>
  <c r="P401" i="13"/>
  <c r="H401" i="13"/>
  <c r="M397" i="13"/>
  <c r="E397" i="13"/>
  <c r="Y395" i="13"/>
  <c r="Y393" i="13"/>
  <c r="K393" i="13"/>
  <c r="AD389" i="13"/>
  <c r="L389" i="13"/>
  <c r="Y385" i="13"/>
  <c r="K385" i="13"/>
  <c r="AD381" i="13"/>
  <c r="K381" i="13"/>
  <c r="Y380" i="13"/>
  <c r="O377" i="13"/>
  <c r="G377" i="13"/>
  <c r="AD375" i="13"/>
  <c r="AE375" i="13" s="1"/>
  <c r="N373" i="13"/>
  <c r="F373" i="13"/>
  <c r="AD371" i="13"/>
  <c r="Y369" i="13"/>
  <c r="J369" i="13"/>
  <c r="V368" i="13"/>
  <c r="Y365" i="13"/>
  <c r="J365" i="13"/>
  <c r="AJ363" i="13"/>
  <c r="P361" i="13"/>
  <c r="H361" i="13"/>
  <c r="AD357" i="13"/>
  <c r="K357" i="13"/>
  <c r="Y356" i="13"/>
  <c r="N353" i="13"/>
  <c r="F353" i="13"/>
  <c r="Y350" i="13"/>
  <c r="L349" i="13"/>
  <c r="AD345" i="13"/>
  <c r="M345" i="13"/>
  <c r="E345" i="13"/>
  <c r="Y341" i="13"/>
  <c r="J341" i="13"/>
  <c r="AJ339" i="13"/>
  <c r="AB337" i="13"/>
  <c r="K337" i="13"/>
  <c r="P333" i="13"/>
  <c r="H333" i="13"/>
  <c r="Y331" i="13"/>
  <c r="J329" i="13"/>
  <c r="V328" i="13"/>
  <c r="I325" i="13"/>
  <c r="AB321" i="13"/>
  <c r="L321" i="13"/>
  <c r="AD317" i="13"/>
  <c r="K317" i="13"/>
  <c r="Y316" i="13"/>
  <c r="AJ313" i="13"/>
  <c r="O313" i="13"/>
  <c r="G313" i="13"/>
  <c r="Y310" i="13"/>
  <c r="N309" i="13"/>
  <c r="F309" i="13"/>
  <c r="AD307" i="13"/>
  <c r="AD305" i="13"/>
  <c r="L305" i="13"/>
  <c r="M301" i="13"/>
  <c r="E301" i="13"/>
  <c r="Y299" i="13"/>
  <c r="AD297" i="13"/>
  <c r="M297" i="13"/>
  <c r="E297" i="13"/>
  <c r="AD295" i="13"/>
  <c r="AE295" i="13" s="1"/>
  <c r="S293" i="13"/>
  <c r="I293" i="13"/>
  <c r="AD291" i="13"/>
  <c r="M289" i="13"/>
  <c r="E289" i="13"/>
  <c r="AD285" i="13"/>
  <c r="K285" i="13"/>
  <c r="Y284" i="13"/>
  <c r="AD281" i="13"/>
  <c r="M281" i="13"/>
  <c r="E281" i="13"/>
  <c r="AD277" i="13"/>
  <c r="K277" i="13"/>
  <c r="Y276" i="13"/>
  <c r="N273" i="13"/>
  <c r="F273" i="13"/>
  <c r="L269" i="13"/>
  <c r="N265" i="13"/>
  <c r="F265" i="13"/>
  <c r="Y262" i="13"/>
  <c r="M261" i="13"/>
  <c r="E261" i="13"/>
  <c r="AD259" i="13"/>
  <c r="J257" i="13"/>
  <c r="V256" i="13"/>
  <c r="O253" i="13"/>
  <c r="J633" i="13"/>
  <c r="M617" i="13"/>
  <c r="M593" i="13"/>
  <c r="AD581" i="13"/>
  <c r="Y572" i="13"/>
  <c r="M561" i="13"/>
  <c r="AD551" i="13"/>
  <c r="AE551" i="13" s="1"/>
  <c r="M541" i="13"/>
  <c r="AJ531" i="13"/>
  <c r="J521" i="13"/>
  <c r="E501" i="13"/>
  <c r="R489" i="13"/>
  <c r="S489" i="13" s="1"/>
  <c r="O469" i="13"/>
  <c r="AD465" i="13"/>
  <c r="Y460" i="13"/>
  <c r="H457" i="13"/>
  <c r="I453" i="13"/>
  <c r="N449" i="13"/>
  <c r="L445" i="13"/>
  <c r="R441" i="13"/>
  <c r="S441" i="13" s="1"/>
  <c r="Y435" i="13"/>
  <c r="K433" i="13"/>
  <c r="AD429" i="13"/>
  <c r="F429" i="13"/>
  <c r="AB425" i="13"/>
  <c r="G425" i="13"/>
  <c r="P421" i="13"/>
  <c r="G421" i="13"/>
  <c r="P417" i="13"/>
  <c r="H417" i="13"/>
  <c r="AD415" i="13"/>
  <c r="AE415" i="13" s="1"/>
  <c r="N413" i="13"/>
  <c r="F413" i="13"/>
  <c r="Y410" i="13"/>
  <c r="O409" i="13"/>
  <c r="G409" i="13"/>
  <c r="Y406" i="13"/>
  <c r="L405" i="13"/>
  <c r="Y402" i="13"/>
  <c r="O401" i="13"/>
  <c r="G401" i="13"/>
  <c r="Y398" i="13"/>
  <c r="L397" i="13"/>
  <c r="J393" i="13"/>
  <c r="V392" i="13"/>
  <c r="Y389" i="13"/>
  <c r="K389" i="13"/>
  <c r="Y388" i="13"/>
  <c r="Y386" i="13"/>
  <c r="J385" i="13"/>
  <c r="V384" i="13"/>
  <c r="Y381" i="13"/>
  <c r="J381" i="13"/>
  <c r="AJ379" i="13"/>
  <c r="N377" i="13"/>
  <c r="F377" i="13"/>
  <c r="M373" i="13"/>
  <c r="E373" i="13"/>
  <c r="Y371" i="13"/>
  <c r="R369" i="13"/>
  <c r="S369" i="13" s="1"/>
  <c r="I369" i="13"/>
  <c r="AD367" i="13"/>
  <c r="AE367" i="13" s="1"/>
  <c r="S365" i="13"/>
  <c r="I365" i="13"/>
  <c r="O361" i="13"/>
  <c r="G361" i="13"/>
  <c r="Y357" i="13"/>
  <c r="J357" i="13"/>
  <c r="AJ355" i="13"/>
  <c r="AD353" i="13"/>
  <c r="M353" i="13"/>
  <c r="E353" i="13"/>
  <c r="AD349" i="13"/>
  <c r="K349" i="13"/>
  <c r="Y348" i="13"/>
  <c r="AB345" i="13"/>
  <c r="L345" i="13"/>
  <c r="S341" i="13"/>
  <c r="I341" i="13"/>
  <c r="AD339" i="13"/>
  <c r="Y337" i="13"/>
  <c r="J337" i="13"/>
  <c r="V336" i="13"/>
  <c r="O333" i="13"/>
  <c r="G333" i="13"/>
  <c r="R329" i="13"/>
  <c r="S329" i="13" s="1"/>
  <c r="I329" i="13"/>
  <c r="P325" i="13"/>
  <c r="H325" i="13"/>
  <c r="Y321" i="13"/>
  <c r="K321" i="13"/>
  <c r="Y317" i="13"/>
  <c r="J317" i="13"/>
  <c r="AJ315" i="13"/>
  <c r="N313" i="13"/>
  <c r="F313" i="13"/>
  <c r="M309" i="13"/>
  <c r="E309" i="13"/>
  <c r="Y307" i="13"/>
  <c r="AB305" i="13"/>
  <c r="K305" i="13"/>
  <c r="AD301" i="13"/>
  <c r="L301" i="13"/>
  <c r="AB297" i="13"/>
  <c r="L297" i="13"/>
  <c r="P293" i="13"/>
  <c r="H293" i="13"/>
  <c r="Y291" i="13"/>
  <c r="AD289" i="13"/>
  <c r="L289" i="13"/>
  <c r="Y285" i="13"/>
  <c r="J285" i="13"/>
  <c r="AJ283" i="13"/>
  <c r="AB281" i="13"/>
  <c r="L281" i="13"/>
  <c r="Y277" i="13"/>
  <c r="J277" i="13"/>
  <c r="AJ275" i="13"/>
  <c r="AD273" i="13"/>
  <c r="M273" i="13"/>
  <c r="E273" i="13"/>
  <c r="AD269" i="13"/>
  <c r="K269" i="13"/>
  <c r="Y268" i="13"/>
  <c r="AD265" i="13"/>
  <c r="M265" i="13"/>
  <c r="E265" i="13"/>
  <c r="AD261" i="13"/>
  <c r="Y653" i="13"/>
  <c r="Y629" i="13"/>
  <c r="V616" i="13"/>
  <c r="Y601" i="13"/>
  <c r="E593" i="13"/>
  <c r="K581" i="13"/>
  <c r="AB569" i="13"/>
  <c r="E561" i="13"/>
  <c r="S549" i="13"/>
  <c r="E541" i="13"/>
  <c r="AB529" i="13"/>
  <c r="V520" i="13"/>
  <c r="I509" i="13"/>
  <c r="AJ497" i="13"/>
  <c r="I489" i="13"/>
  <c r="P477" i="13"/>
  <c r="J469" i="13"/>
  <c r="AB465" i="13"/>
  <c r="G457" i="13"/>
  <c r="F453" i="13"/>
  <c r="J449" i="13"/>
  <c r="K445" i="13"/>
  <c r="N441" i="13"/>
  <c r="P437" i="13"/>
  <c r="AJ433" i="13"/>
  <c r="H433" i="13"/>
  <c r="S429" i="13"/>
  <c r="E429" i="13"/>
  <c r="R425" i="13"/>
  <c r="S425" i="13" s="1"/>
  <c r="F425" i="13"/>
  <c r="N421" i="13"/>
  <c r="F421" i="13"/>
  <c r="Y418" i="13"/>
  <c r="O417" i="13"/>
  <c r="G417" i="13"/>
  <c r="M413" i="13"/>
  <c r="E413" i="13"/>
  <c r="AJ409" i="13"/>
  <c r="N409" i="13"/>
  <c r="F409" i="13"/>
  <c r="AD405" i="13"/>
  <c r="K405" i="13"/>
  <c r="Y404" i="13"/>
  <c r="AJ401" i="13"/>
  <c r="N401" i="13"/>
  <c r="F401" i="13"/>
  <c r="AD397" i="13"/>
  <c r="K397" i="13"/>
  <c r="Y396" i="13"/>
  <c r="Y394" i="13"/>
  <c r="R393" i="13"/>
  <c r="S393" i="13" s="1"/>
  <c r="I393" i="13"/>
  <c r="AD391" i="13"/>
  <c r="AE391" i="13" s="1"/>
  <c r="S389" i="13"/>
  <c r="J389" i="13"/>
  <c r="AJ387" i="13"/>
  <c r="AJ385" i="13"/>
  <c r="R385" i="13"/>
  <c r="S385" i="13" s="1"/>
  <c r="I385" i="13"/>
  <c r="AD383" i="13"/>
  <c r="AE383" i="13" s="1"/>
  <c r="S381" i="13"/>
  <c r="I381" i="13"/>
  <c r="AD379" i="13"/>
  <c r="M377" i="13"/>
  <c r="E377" i="13"/>
  <c r="Y374" i="13"/>
  <c r="L373" i="13"/>
  <c r="P369" i="13"/>
  <c r="H369" i="13"/>
  <c r="P365" i="13"/>
  <c r="H365" i="13"/>
  <c r="N361" i="13"/>
  <c r="F361" i="13"/>
  <c r="S357" i="13"/>
  <c r="I357" i="13"/>
  <c r="AD355" i="13"/>
  <c r="AB353" i="13"/>
  <c r="L353" i="13"/>
  <c r="Y349" i="13"/>
  <c r="J349" i="13"/>
  <c r="AJ347" i="13"/>
  <c r="Y345" i="13"/>
  <c r="K345" i="13"/>
  <c r="P341" i="13"/>
  <c r="H341" i="13"/>
  <c r="Y339" i="13"/>
  <c r="R337" i="13"/>
  <c r="S337" i="13" s="1"/>
  <c r="I337" i="13"/>
  <c r="AD335" i="13"/>
  <c r="AE335" i="13" s="1"/>
  <c r="N333" i="13"/>
  <c r="F333" i="13"/>
  <c r="Y330" i="13"/>
  <c r="P329" i="13"/>
  <c r="H329" i="13"/>
  <c r="AD327" i="13"/>
  <c r="AE327" i="13" s="1"/>
  <c r="O325" i="13"/>
  <c r="G325" i="13"/>
  <c r="AD323" i="13"/>
  <c r="J321" i="13"/>
  <c r="V320" i="13"/>
  <c r="S317" i="13"/>
  <c r="I317" i="13"/>
  <c r="M313" i="13"/>
  <c r="E313" i="13"/>
  <c r="L309" i="13"/>
  <c r="Y305" i="13"/>
  <c r="J305" i="13"/>
  <c r="V304" i="13"/>
  <c r="Y301" i="13"/>
  <c r="K301" i="13"/>
  <c r="Y300" i="13"/>
  <c r="Y298" i="13"/>
  <c r="Y297" i="13"/>
  <c r="K297" i="13"/>
  <c r="Y294" i="13"/>
  <c r="O293" i="13"/>
  <c r="G293" i="13"/>
  <c r="AB289" i="13"/>
  <c r="K289" i="13"/>
  <c r="S285" i="13"/>
  <c r="I285" i="13"/>
  <c r="Y281" i="13"/>
  <c r="K281" i="13"/>
  <c r="S277" i="13"/>
  <c r="I277" i="13"/>
  <c r="AB273" i="13"/>
  <c r="L273" i="13"/>
  <c r="Y269" i="13"/>
  <c r="J269" i="13"/>
  <c r="AJ267" i="13"/>
  <c r="AB265" i="13"/>
  <c r="L265" i="13"/>
  <c r="Y261" i="13"/>
  <c r="K261" i="13"/>
  <c r="Y260" i="13"/>
  <c r="P257" i="13"/>
  <c r="H257" i="13"/>
  <c r="M253" i="13"/>
  <c r="E253" i="13"/>
  <c r="Y250" i="13"/>
  <c r="P249" i="13"/>
  <c r="H249" i="13"/>
  <c r="Y650" i="13"/>
  <c r="I549" i="13"/>
  <c r="G469" i="13"/>
  <c r="M441" i="13"/>
  <c r="M421" i="13"/>
  <c r="AD409" i="13"/>
  <c r="E401" i="13"/>
  <c r="H381" i="13"/>
  <c r="Y370" i="13"/>
  <c r="M361" i="13"/>
  <c r="G341" i="13"/>
  <c r="O329" i="13"/>
  <c r="AD319" i="13"/>
  <c r="AE319" i="13" s="1"/>
  <c r="K309" i="13"/>
  <c r="M305" i="13"/>
  <c r="O301" i="13"/>
  <c r="AJ297" i="13"/>
  <c r="F297" i="13"/>
  <c r="K293" i="13"/>
  <c r="Y289" i="13"/>
  <c r="Y286" i="13"/>
  <c r="Y282" i="13"/>
  <c r="V280" i="13"/>
  <c r="H273" i="13"/>
  <c r="I269" i="13"/>
  <c r="O265" i="13"/>
  <c r="O261" i="13"/>
  <c r="L257" i="13"/>
  <c r="S253" i="13"/>
  <c r="G245" i="13"/>
  <c r="R241" i="13"/>
  <c r="S241" i="13" s="1"/>
  <c r="I241" i="13"/>
  <c r="AD239" i="13"/>
  <c r="AE239" i="13" s="1"/>
  <c r="S237" i="13"/>
  <c r="I237" i="13"/>
  <c r="AD235" i="13"/>
  <c r="AD233" i="13"/>
  <c r="L233" i="13"/>
  <c r="S229" i="13"/>
  <c r="J229" i="13"/>
  <c r="AJ227" i="13"/>
  <c r="AJ225" i="13"/>
  <c r="R225" i="13"/>
  <c r="S225" i="13" s="1"/>
  <c r="I225" i="13"/>
  <c r="AD223" i="13"/>
  <c r="AE223" i="13" s="1"/>
  <c r="S221" i="13"/>
  <c r="I221" i="13"/>
  <c r="O217" i="13"/>
  <c r="G217" i="13"/>
  <c r="Y213" i="13"/>
  <c r="K213" i="13"/>
  <c r="Y212" i="13"/>
  <c r="O209" i="13"/>
  <c r="G209" i="13"/>
  <c r="M205" i="13"/>
  <c r="E205" i="13"/>
  <c r="Y202" i="13"/>
  <c r="N201" i="13"/>
  <c r="F201" i="13"/>
  <c r="L197" i="13"/>
  <c r="M193" i="13"/>
  <c r="E193" i="13"/>
  <c r="AD189" i="13"/>
  <c r="K189" i="13"/>
  <c r="Y188" i="13"/>
  <c r="Y186" i="13"/>
  <c r="O185" i="13"/>
  <c r="G185" i="13"/>
  <c r="Y182" i="13"/>
  <c r="P181" i="13"/>
  <c r="H181" i="13"/>
  <c r="Y179" i="13"/>
  <c r="AD177" i="13"/>
  <c r="M177" i="13"/>
  <c r="E177" i="13"/>
  <c r="Y173" i="13"/>
  <c r="J173" i="13"/>
  <c r="AJ171" i="13"/>
  <c r="Y169" i="13"/>
  <c r="K169" i="13"/>
  <c r="I165" i="13"/>
  <c r="AD163" i="13"/>
  <c r="J161" i="13"/>
  <c r="V160" i="13"/>
  <c r="O157" i="13"/>
  <c r="G157" i="13"/>
  <c r="AD155" i="13"/>
  <c r="AB153" i="13"/>
  <c r="K153" i="13"/>
  <c r="Y628" i="13"/>
  <c r="Y538" i="13"/>
  <c r="P465" i="13"/>
  <c r="M437" i="13"/>
  <c r="E421" i="13"/>
  <c r="M409" i="13"/>
  <c r="Y397" i="13"/>
  <c r="I389" i="13"/>
  <c r="Y379" i="13"/>
  <c r="O369" i="13"/>
  <c r="E361" i="13"/>
  <c r="S349" i="13"/>
  <c r="G329" i="13"/>
  <c r="P317" i="13"/>
  <c r="Y308" i="13"/>
  <c r="I305" i="13"/>
  <c r="N301" i="13"/>
  <c r="V296" i="13"/>
  <c r="J293" i="13"/>
  <c r="O289" i="13"/>
  <c r="P285" i="13"/>
  <c r="AJ281" i="13"/>
  <c r="Y278" i="13"/>
  <c r="AD275" i="13"/>
  <c r="G273" i="13"/>
  <c r="F269" i="13"/>
  <c r="K265" i="13"/>
  <c r="N261" i="13"/>
  <c r="K257" i="13"/>
  <c r="P253" i="13"/>
  <c r="R249" i="13"/>
  <c r="S249" i="13" s="1"/>
  <c r="P245" i="13"/>
  <c r="F245" i="13"/>
  <c r="Y242" i="13"/>
  <c r="P241" i="13"/>
  <c r="H241" i="13"/>
  <c r="P237" i="13"/>
  <c r="H237" i="13"/>
  <c r="Y235" i="13"/>
  <c r="AB233" i="13"/>
  <c r="K233" i="13"/>
  <c r="I229" i="13"/>
  <c r="P225" i="13"/>
  <c r="H225" i="13"/>
  <c r="P221" i="13"/>
  <c r="H221" i="13"/>
  <c r="N217" i="13"/>
  <c r="N613" i="13"/>
  <c r="L529" i="13"/>
  <c r="AD461" i="13"/>
  <c r="AJ417" i="13"/>
  <c r="E409" i="13"/>
  <c r="J397" i="13"/>
  <c r="AD377" i="13"/>
  <c r="G369" i="13"/>
  <c r="AD359" i="13"/>
  <c r="AE359" i="13" s="1"/>
  <c r="I349" i="13"/>
  <c r="P337" i="13"/>
  <c r="H317" i="13"/>
  <c r="F305" i="13"/>
  <c r="J301" i="13"/>
  <c r="F293" i="13"/>
  <c r="N289" i="13"/>
  <c r="M285" i="13"/>
  <c r="Y274" i="13"/>
  <c r="E269" i="13"/>
  <c r="H265" i="13"/>
  <c r="L261" i="13"/>
  <c r="Y259" i="13"/>
  <c r="I257" i="13"/>
  <c r="N253" i="13"/>
  <c r="AD251" i="13"/>
  <c r="O249" i="13"/>
  <c r="V248" i="13"/>
  <c r="O245" i="13"/>
  <c r="Y244" i="13"/>
  <c r="AJ241" i="13"/>
  <c r="O241" i="13"/>
  <c r="G241" i="13"/>
  <c r="Y238" i="13"/>
  <c r="O237" i="13"/>
  <c r="G237" i="13"/>
  <c r="Y233" i="13"/>
  <c r="J233" i="13"/>
  <c r="V232" i="13"/>
  <c r="P229" i="13"/>
  <c r="H229" i="13"/>
  <c r="O225" i="13"/>
  <c r="G225" i="13"/>
  <c r="Y222" i="13"/>
  <c r="O221" i="13"/>
  <c r="G221" i="13"/>
  <c r="AD219" i="13"/>
  <c r="M217" i="13"/>
  <c r="E217" i="13"/>
  <c r="AD215" i="13"/>
  <c r="AE215" i="13" s="1"/>
  <c r="I213" i="13"/>
  <c r="AD211" i="13"/>
  <c r="AD209" i="13"/>
  <c r="M209" i="13"/>
  <c r="E209" i="13"/>
  <c r="AD205" i="13"/>
  <c r="K205" i="13"/>
  <c r="Y204" i="13"/>
  <c r="AD201" i="13"/>
  <c r="L201" i="13"/>
  <c r="Y197" i="13"/>
  <c r="J197" i="13"/>
  <c r="AJ195" i="13"/>
  <c r="AB193" i="13"/>
  <c r="K193" i="13"/>
  <c r="S189" i="13"/>
  <c r="I189" i="13"/>
  <c r="AD185" i="13"/>
  <c r="M185" i="13"/>
  <c r="E185" i="13"/>
  <c r="N181" i="13"/>
  <c r="F181" i="13"/>
  <c r="Y178" i="13"/>
  <c r="Y177" i="13"/>
  <c r="K177" i="13"/>
  <c r="P173" i="13"/>
  <c r="H173" i="13"/>
  <c r="Y171" i="13"/>
  <c r="R169" i="13"/>
  <c r="S169" i="13" s="1"/>
  <c r="I169" i="13"/>
  <c r="AD167" i="13"/>
  <c r="AE167" i="13" s="1"/>
  <c r="O165" i="13"/>
  <c r="G165" i="13"/>
  <c r="P161" i="13"/>
  <c r="H161" i="13"/>
  <c r="M157" i="13"/>
  <c r="E157" i="13"/>
  <c r="R153" i="13"/>
  <c r="S153" i="13" s="1"/>
  <c r="I153" i="13"/>
  <c r="AD151" i="13"/>
  <c r="AE151" i="13" s="1"/>
  <c r="P149" i="13"/>
  <c r="H149" i="13"/>
  <c r="N145" i="13"/>
  <c r="F145" i="13"/>
  <c r="O141" i="13"/>
  <c r="G141" i="13"/>
  <c r="AD139" i="13"/>
  <c r="N137" i="13"/>
  <c r="F137" i="13"/>
  <c r="S133" i="13"/>
  <c r="I133" i="13"/>
  <c r="AD131" i="13"/>
  <c r="M129" i="13"/>
  <c r="E129" i="13"/>
  <c r="AD125" i="13"/>
  <c r="K125" i="13"/>
  <c r="Y124" i="13"/>
  <c r="AB121" i="13"/>
  <c r="K121" i="13"/>
  <c r="P117" i="13"/>
  <c r="H117" i="13"/>
  <c r="AD115" i="13"/>
  <c r="J113" i="13"/>
  <c r="V112" i="13"/>
  <c r="P109" i="13"/>
  <c r="H109" i="13"/>
  <c r="Y107" i="13"/>
  <c r="J105" i="13"/>
  <c r="V104" i="13"/>
  <c r="I101" i="13"/>
  <c r="AD99" i="13"/>
  <c r="J97" i="13"/>
  <c r="V96" i="13"/>
  <c r="P93" i="13"/>
  <c r="H93" i="13"/>
  <c r="Y91" i="13"/>
  <c r="J89" i="13"/>
  <c r="V88" i="13"/>
  <c r="O85" i="13"/>
  <c r="G85" i="13"/>
  <c r="AD83" i="13"/>
  <c r="Y81" i="13"/>
  <c r="K81" i="13"/>
  <c r="C81" i="13"/>
  <c r="P77" i="13"/>
  <c r="H77" i="13"/>
  <c r="AD75" i="13"/>
  <c r="J601" i="13"/>
  <c r="O517" i="13"/>
  <c r="G433" i="13"/>
  <c r="N417" i="13"/>
  <c r="Y405" i="13"/>
  <c r="AJ395" i="13"/>
  <c r="L377" i="13"/>
  <c r="Y366" i="13"/>
  <c r="P357" i="13"/>
  <c r="AD347" i="13"/>
  <c r="H337" i="13"/>
  <c r="N325" i="13"/>
  <c r="Y306" i="13"/>
  <c r="E305" i="13"/>
  <c r="G301" i="13"/>
  <c r="Y292" i="13"/>
  <c r="J289" i="13"/>
  <c r="L285" i="13"/>
  <c r="O281" i="13"/>
  <c r="P277" i="13"/>
  <c r="AJ273" i="13"/>
  <c r="AD267" i="13"/>
  <c r="G265" i="13"/>
  <c r="J261" i="13"/>
  <c r="Y258" i="13"/>
  <c r="G257" i="13"/>
  <c r="L253" i="13"/>
  <c r="Y251" i="13"/>
  <c r="L249" i="13"/>
  <c r="AD247" i="13"/>
  <c r="AE247" i="13" s="1"/>
  <c r="N245" i="13"/>
  <c r="AJ243" i="13"/>
  <c r="N241" i="13"/>
  <c r="F241" i="13"/>
  <c r="N237" i="13"/>
  <c r="F237" i="13"/>
  <c r="Y234" i="13"/>
  <c r="R233" i="13"/>
  <c r="S233" i="13" s="1"/>
  <c r="I233" i="13"/>
  <c r="AD231" i="13"/>
  <c r="AE231" i="13" s="1"/>
  <c r="O229" i="13"/>
  <c r="G229" i="13"/>
  <c r="N225" i="13"/>
  <c r="F225" i="13"/>
  <c r="N221" i="13"/>
  <c r="F221" i="13"/>
  <c r="Y219" i="13"/>
  <c r="AD217" i="13"/>
  <c r="L217" i="13"/>
  <c r="P213" i="13"/>
  <c r="H213" i="13"/>
  <c r="Y211" i="13"/>
  <c r="AB209" i="13"/>
  <c r="L209" i="13"/>
  <c r="Y205" i="13"/>
  <c r="J205" i="13"/>
  <c r="AJ203" i="13"/>
  <c r="AB201" i="13"/>
  <c r="K201" i="13"/>
  <c r="S197" i="13"/>
  <c r="I197" i="13"/>
  <c r="AD195" i="13"/>
  <c r="Y193" i="13"/>
  <c r="J193" i="13"/>
  <c r="V192" i="13"/>
  <c r="P189" i="13"/>
  <c r="H189" i="13"/>
  <c r="AB185" i="13"/>
  <c r="L185" i="13"/>
  <c r="M181" i="13"/>
  <c r="E181" i="13"/>
  <c r="AJ177" i="13"/>
  <c r="J177" i="13"/>
  <c r="V176" i="13"/>
  <c r="O173" i="13"/>
  <c r="G173" i="13"/>
  <c r="P169" i="13"/>
  <c r="H169" i="13"/>
  <c r="N165" i="13"/>
  <c r="F165" i="13"/>
  <c r="Y162" i="13"/>
  <c r="O161" i="13"/>
  <c r="G161" i="13"/>
  <c r="Y158" i="13"/>
  <c r="L157" i="13"/>
  <c r="Y154" i="13"/>
  <c r="P153" i="13"/>
  <c r="H153" i="13"/>
  <c r="O149" i="13"/>
  <c r="G149" i="13"/>
  <c r="M145" i="13"/>
  <c r="E145" i="13"/>
  <c r="N141" i="13"/>
  <c r="F141" i="13"/>
  <c r="Y139" i="13"/>
  <c r="AD137" i="13"/>
  <c r="M137" i="13"/>
  <c r="E137" i="13"/>
  <c r="AD135" i="13"/>
  <c r="AE135" i="13" s="1"/>
  <c r="P133" i="13"/>
  <c r="H133" i="13"/>
  <c r="Y131" i="13"/>
  <c r="AD129" i="13"/>
  <c r="L129" i="13"/>
  <c r="Y125" i="13"/>
  <c r="J125" i="13"/>
  <c r="AJ123" i="13"/>
  <c r="Y121" i="13"/>
  <c r="J121" i="13"/>
  <c r="V120" i="13"/>
  <c r="O117" i="13"/>
  <c r="G117" i="13"/>
  <c r="Y115" i="13"/>
  <c r="R113" i="13"/>
  <c r="S113" i="13" s="1"/>
  <c r="I113" i="13"/>
  <c r="AD111" i="13"/>
  <c r="AE111" i="13" s="1"/>
  <c r="O109" i="13"/>
  <c r="G109" i="13"/>
  <c r="R105" i="13"/>
  <c r="S105" i="13" s="1"/>
  <c r="I105" i="13"/>
  <c r="P101" i="13"/>
  <c r="H101" i="13"/>
  <c r="Y99" i="13"/>
  <c r="R97" i="13"/>
  <c r="S97" i="13" s="1"/>
  <c r="I97" i="13"/>
  <c r="AD95" i="13"/>
  <c r="AE95" i="13" s="1"/>
  <c r="O93" i="13"/>
  <c r="G93" i="13"/>
  <c r="C91" i="13"/>
  <c r="R89" i="13"/>
  <c r="S89" i="13" s="1"/>
  <c r="I89" i="13"/>
  <c r="AD87" i="13"/>
  <c r="AE87" i="13" s="1"/>
  <c r="N85" i="13"/>
  <c r="F85" i="13"/>
  <c r="Y83" i="13"/>
  <c r="J81" i="13"/>
  <c r="V80" i="13"/>
  <c r="O77" i="13"/>
  <c r="G77" i="13"/>
  <c r="Y75" i="13"/>
  <c r="AD589" i="13"/>
  <c r="O429" i="13"/>
  <c r="F417" i="13"/>
  <c r="J405" i="13"/>
  <c r="AJ393" i="13"/>
  <c r="P385" i="13"/>
  <c r="O365" i="13"/>
  <c r="H357" i="13"/>
  <c r="F325" i="13"/>
  <c r="AD313" i="13"/>
  <c r="AD303" i="13"/>
  <c r="AE303" i="13" s="1"/>
  <c r="F301" i="13"/>
  <c r="O297" i="13"/>
  <c r="AJ291" i="13"/>
  <c r="G289" i="13"/>
  <c r="H285" i="13"/>
  <c r="N281" i="13"/>
  <c r="M277" i="13"/>
  <c r="Y273" i="13"/>
  <c r="Y270" i="13"/>
  <c r="Y266" i="13"/>
  <c r="G261" i="13"/>
  <c r="AB257" i="13"/>
  <c r="I253" i="13"/>
  <c r="K249" i="13"/>
  <c r="K245" i="13"/>
  <c r="M241" i="13"/>
  <c r="E241" i="13"/>
  <c r="M237" i="13"/>
  <c r="E237" i="13"/>
  <c r="AJ233" i="13"/>
  <c r="P233" i="13"/>
  <c r="H233" i="13"/>
  <c r="N229" i="13"/>
  <c r="F229" i="13"/>
  <c r="AD227" i="13"/>
  <c r="AD225" i="13"/>
  <c r="M225" i="13"/>
  <c r="E225" i="13"/>
  <c r="M221" i="13"/>
  <c r="E221" i="13"/>
  <c r="AB217" i="13"/>
  <c r="K217" i="13"/>
  <c r="Y214" i="13"/>
  <c r="O213" i="13"/>
  <c r="G213" i="13"/>
  <c r="Y209" i="13"/>
  <c r="K209" i="13"/>
  <c r="S205" i="13"/>
  <c r="I205" i="13"/>
  <c r="Y201" i="13"/>
  <c r="J201" i="13"/>
  <c r="V200" i="13"/>
  <c r="P197" i="13"/>
  <c r="H197" i="13"/>
  <c r="Y195" i="13"/>
  <c r="R193" i="13"/>
  <c r="S193" i="13" s="1"/>
  <c r="I193" i="13"/>
  <c r="O189" i="13"/>
  <c r="G189" i="13"/>
  <c r="Y185" i="13"/>
  <c r="K185" i="13"/>
  <c r="AD181" i="13"/>
  <c r="L181" i="13"/>
  <c r="R177" i="13"/>
  <c r="S177" i="13" s="1"/>
  <c r="I177" i="13"/>
  <c r="AD175" i="13"/>
  <c r="AE175" i="13" s="1"/>
  <c r="N173" i="13"/>
  <c r="F173" i="13"/>
  <c r="Y170" i="13"/>
  <c r="O169" i="13"/>
  <c r="G169" i="13"/>
  <c r="Y166" i="13"/>
  <c r="M165" i="13"/>
  <c r="E165" i="13"/>
  <c r="AJ161" i="13"/>
  <c r="N161" i="13"/>
  <c r="Y580" i="13"/>
  <c r="P497" i="13"/>
  <c r="E453" i="13"/>
  <c r="Y414" i="13"/>
  <c r="AJ403" i="13"/>
  <c r="P393" i="13"/>
  <c r="H385" i="13"/>
  <c r="AD373" i="13"/>
  <c r="G365" i="13"/>
  <c r="Y355" i="13"/>
  <c r="J345" i="13"/>
  <c r="M333" i="13"/>
  <c r="Y323" i="13"/>
  <c r="L313" i="13"/>
  <c r="AJ299" i="13"/>
  <c r="N297" i="13"/>
  <c r="AD293" i="13"/>
  <c r="Y290" i="13"/>
  <c r="F289" i="13"/>
  <c r="E285" i="13"/>
  <c r="J281" i="13"/>
  <c r="L277" i="13"/>
  <c r="P273" i="13"/>
  <c r="S269" i="13"/>
  <c r="AJ265" i="13"/>
  <c r="AD263" i="13"/>
  <c r="AE263" i="13" s="1"/>
  <c r="F261" i="13"/>
  <c r="Y257" i="13"/>
  <c r="H253" i="13"/>
  <c r="AJ249" i="13"/>
  <c r="J249" i="13"/>
  <c r="Y246" i="13"/>
  <c r="J245" i="13"/>
  <c r="AD241" i="13"/>
  <c r="L241" i="13"/>
  <c r="L237" i="13"/>
  <c r="O233" i="13"/>
  <c r="G233" i="13"/>
  <c r="Y230" i="13"/>
  <c r="M229" i="13"/>
  <c r="E229" i="13"/>
  <c r="Y227" i="13"/>
  <c r="AB225" i="13"/>
  <c r="L225" i="13"/>
  <c r="Y558" i="13"/>
  <c r="H477" i="13"/>
  <c r="G445" i="13"/>
  <c r="M401" i="13"/>
  <c r="P381" i="13"/>
  <c r="Y372" i="13"/>
  <c r="K353" i="13"/>
  <c r="O341" i="13"/>
  <c r="AJ329" i="13"/>
  <c r="I321" i="13"/>
  <c r="AD309" i="13"/>
  <c r="N305" i="13"/>
  <c r="S301" i="13"/>
  <c r="AD299" i="13"/>
  <c r="G297" i="13"/>
  <c r="N293" i="13"/>
  <c r="AD283" i="13"/>
  <c r="F281" i="13"/>
  <c r="E277" i="13"/>
  <c r="K273" i="13"/>
  <c r="M269" i="13"/>
  <c r="P265" i="13"/>
  <c r="S261" i="13"/>
  <c r="AJ259" i="13"/>
  <c r="O257" i="13"/>
  <c r="Y254" i="13"/>
  <c r="F253" i="13"/>
  <c r="Y249" i="13"/>
  <c r="G249" i="13"/>
  <c r="S245" i="13"/>
  <c r="H245" i="13"/>
  <c r="AD243" i="13"/>
  <c r="J241" i="13"/>
  <c r="V240" i="13"/>
  <c r="Y237" i="13"/>
  <c r="J237" i="13"/>
  <c r="AJ235" i="13"/>
  <c r="M233" i="13"/>
  <c r="E233" i="13"/>
  <c r="Y229" i="13"/>
  <c r="K229" i="13"/>
  <c r="Y228" i="13"/>
  <c r="Y226" i="13"/>
  <c r="J225" i="13"/>
  <c r="V224" i="13"/>
  <c r="Y221" i="13"/>
  <c r="J221" i="13"/>
  <c r="AJ219" i="13"/>
  <c r="P217" i="13"/>
  <c r="H217" i="13"/>
  <c r="AD213" i="13"/>
  <c r="L213" i="13"/>
  <c r="P209" i="13"/>
  <c r="H209" i="13"/>
  <c r="AD207" i="13"/>
  <c r="AE207" i="13" s="1"/>
  <c r="N205" i="13"/>
  <c r="F205" i="13"/>
  <c r="O201" i="13"/>
  <c r="G201" i="13"/>
  <c r="Y198" i="13"/>
  <c r="M197" i="13"/>
  <c r="E197" i="13"/>
  <c r="AJ193" i="13"/>
  <c r="N193" i="13"/>
  <c r="F193" i="13"/>
  <c r="Y190" i="13"/>
  <c r="L189" i="13"/>
  <c r="P185" i="13"/>
  <c r="H185" i="13"/>
  <c r="I181" i="13"/>
  <c r="AD179" i="13"/>
  <c r="N177" i="13"/>
  <c r="F177" i="13"/>
  <c r="AD173" i="13"/>
  <c r="K173" i="13"/>
  <c r="Y172" i="13"/>
  <c r="AB169" i="13"/>
  <c r="L169" i="13"/>
  <c r="S165" i="13"/>
  <c r="J165" i="13"/>
  <c r="AJ163" i="13"/>
  <c r="Y161" i="13"/>
  <c r="K161" i="13"/>
  <c r="P157" i="13"/>
  <c r="H157" i="13"/>
  <c r="AD153" i="13"/>
  <c r="L153" i="13"/>
  <c r="AD149" i="13"/>
  <c r="K149" i="13"/>
  <c r="Y148" i="13"/>
  <c r="Y146" i="13"/>
  <c r="R145" i="13"/>
  <c r="S145" i="13" s="1"/>
  <c r="I145" i="13"/>
  <c r="AD143" i="13"/>
  <c r="AE143" i="13" s="1"/>
  <c r="S141" i="13"/>
  <c r="J141" i="13"/>
  <c r="AJ139" i="13"/>
  <c r="R137" i="13"/>
  <c r="S137" i="13" s="1"/>
  <c r="I137" i="13"/>
  <c r="L133" i="13"/>
  <c r="P129" i="13"/>
  <c r="H129" i="13"/>
  <c r="AD127" i="13"/>
  <c r="AE127" i="13" s="1"/>
  <c r="N125" i="13"/>
  <c r="F125" i="13"/>
  <c r="Y122" i="13"/>
  <c r="N121" i="13"/>
  <c r="F121" i="13"/>
  <c r="AD117" i="13"/>
  <c r="K117" i="13"/>
  <c r="Y116" i="13"/>
  <c r="AD113" i="13"/>
  <c r="M113" i="13"/>
  <c r="E113" i="13"/>
  <c r="AD109" i="13"/>
  <c r="K109" i="13"/>
  <c r="Y108" i="13"/>
  <c r="AD105" i="13"/>
  <c r="M105" i="13"/>
  <c r="E105" i="13"/>
  <c r="AD101" i="13"/>
  <c r="L101" i="13"/>
  <c r="AD97" i="13"/>
  <c r="M97" i="13"/>
  <c r="E97" i="13"/>
  <c r="Y93" i="13"/>
  <c r="K93" i="13"/>
  <c r="Y92" i="13"/>
  <c r="AD89" i="13"/>
  <c r="M89" i="13"/>
  <c r="E89" i="13"/>
  <c r="Y85" i="13"/>
  <c r="J85" i="13"/>
  <c r="AJ83" i="13"/>
  <c r="N81" i="13"/>
  <c r="F81" i="13"/>
  <c r="AD77" i="13"/>
  <c r="K77" i="13"/>
  <c r="L569" i="13"/>
  <c r="K373" i="13"/>
  <c r="H277" i="13"/>
  <c r="G253" i="13"/>
  <c r="L229" i="13"/>
  <c r="L221" i="13"/>
  <c r="J217" i="13"/>
  <c r="S213" i="13"/>
  <c r="AJ209" i="13"/>
  <c r="V208" i="13"/>
  <c r="H201" i="13"/>
  <c r="G197" i="13"/>
  <c r="L193" i="13"/>
  <c r="M189" i="13"/>
  <c r="AJ179" i="13"/>
  <c r="H177" i="13"/>
  <c r="I173" i="13"/>
  <c r="M169" i="13"/>
  <c r="L165" i="13"/>
  <c r="R161" i="13"/>
  <c r="S161" i="13" s="1"/>
  <c r="AD157" i="13"/>
  <c r="Y156" i="13"/>
  <c r="O153" i="13"/>
  <c r="Y150" i="13"/>
  <c r="J149" i="13"/>
  <c r="Y147" i="13"/>
  <c r="O145" i="13"/>
  <c r="V144" i="13"/>
  <c r="M141" i="13"/>
  <c r="Y137" i="13"/>
  <c r="G137" i="13"/>
  <c r="G133" i="13"/>
  <c r="J129" i="13"/>
  <c r="Y126" i="13"/>
  <c r="G125" i="13"/>
  <c r="R121" i="13"/>
  <c r="S121" i="13" s="1"/>
  <c r="E121" i="13"/>
  <c r="M117" i="13"/>
  <c r="N113" i="13"/>
  <c r="J109" i="13"/>
  <c r="AJ105" i="13"/>
  <c r="K105" i="13"/>
  <c r="Y102" i="13"/>
  <c r="G101" i="13"/>
  <c r="AB97" i="13"/>
  <c r="G97" i="13"/>
  <c r="C93" i="13"/>
  <c r="P89" i="13"/>
  <c r="D89" i="13"/>
  <c r="L85" i="13"/>
  <c r="O81" i="13"/>
  <c r="AD79" i="13"/>
  <c r="AE79" i="13" s="1"/>
  <c r="J77" i="13"/>
  <c r="C75" i="13"/>
  <c r="P73" i="13"/>
  <c r="H73" i="13"/>
  <c r="M69" i="13"/>
  <c r="E69" i="13"/>
  <c r="AJ65" i="13"/>
  <c r="O65" i="13"/>
  <c r="G65" i="13"/>
  <c r="Y62" i="13"/>
  <c r="L61" i="13"/>
  <c r="C61" i="13"/>
  <c r="AD57" i="13"/>
  <c r="M57" i="13"/>
  <c r="E57" i="13"/>
  <c r="Y53" i="13"/>
  <c r="J53" i="13"/>
  <c r="AJ51" i="13"/>
  <c r="AB49" i="13"/>
  <c r="L49" i="13"/>
  <c r="D49" i="13"/>
  <c r="S45" i="13"/>
  <c r="I45" i="13"/>
  <c r="AD43" i="13"/>
  <c r="J41" i="13"/>
  <c r="V40" i="13"/>
  <c r="I37" i="13"/>
  <c r="AD35" i="13"/>
  <c r="J33" i="13"/>
  <c r="V32" i="13"/>
  <c r="O29" i="13"/>
  <c r="G29" i="13"/>
  <c r="C27" i="13"/>
  <c r="P25" i="13"/>
  <c r="H25" i="13"/>
  <c r="Y217" i="13"/>
  <c r="N197" i="13"/>
  <c r="O177" i="13"/>
  <c r="I157" i="13"/>
  <c r="Y130" i="13"/>
  <c r="AJ121" i="13"/>
  <c r="AD107" i="13"/>
  <c r="AD93" i="13"/>
  <c r="Y84" i="13"/>
  <c r="J73" i="13"/>
  <c r="AD63" i="13"/>
  <c r="AE63" i="13" s="1"/>
  <c r="G57" i="13"/>
  <c r="F49" i="13"/>
  <c r="K37" i="13"/>
  <c r="AD487" i="13"/>
  <c r="AE487" i="13" s="1"/>
  <c r="AD363" i="13"/>
  <c r="O273" i="13"/>
  <c r="AB249" i="13"/>
  <c r="AD237" i="13"/>
  <c r="K221" i="13"/>
  <c r="I217" i="13"/>
  <c r="N213" i="13"/>
  <c r="AD203" i="13"/>
  <c r="E201" i="13"/>
  <c r="F197" i="13"/>
  <c r="H193" i="13"/>
  <c r="J189" i="13"/>
  <c r="R185" i="13"/>
  <c r="S185" i="13" s="1"/>
  <c r="Y181" i="13"/>
  <c r="G177" i="13"/>
  <c r="E173" i="13"/>
  <c r="J169" i="13"/>
  <c r="K165" i="13"/>
  <c r="M161" i="13"/>
  <c r="Y157" i="13"/>
  <c r="AJ155" i="13"/>
  <c r="N153" i="13"/>
  <c r="I149" i="13"/>
  <c r="L145" i="13"/>
  <c r="L141" i="13"/>
  <c r="AD133" i="13"/>
  <c r="F133" i="13"/>
  <c r="I129" i="13"/>
  <c r="S125" i="13"/>
  <c r="E125" i="13"/>
  <c r="P121" i="13"/>
  <c r="L117" i="13"/>
  <c r="L113" i="13"/>
  <c r="Y110" i="13"/>
  <c r="I109" i="13"/>
  <c r="H105" i="13"/>
  <c r="Y101" i="13"/>
  <c r="F101" i="13"/>
  <c r="Y97" i="13"/>
  <c r="F97" i="13"/>
  <c r="N93" i="13"/>
  <c r="AJ91" i="13"/>
  <c r="O89" i="13"/>
  <c r="C89" i="13"/>
  <c r="K85" i="13"/>
  <c r="C83" i="13"/>
  <c r="M81" i="13"/>
  <c r="I77" i="13"/>
  <c r="Y74" i="13"/>
  <c r="O73" i="13"/>
  <c r="G73" i="13"/>
  <c r="Y70" i="13"/>
  <c r="L69" i="13"/>
  <c r="C69" i="13"/>
  <c r="N65" i="13"/>
  <c r="F65" i="13"/>
  <c r="AD61" i="13"/>
  <c r="K61" i="13"/>
  <c r="Y60" i="13"/>
  <c r="AB57" i="13"/>
  <c r="L57" i="13"/>
  <c r="D57" i="13"/>
  <c r="S53" i="13"/>
  <c r="I53" i="13"/>
  <c r="AD51" i="13"/>
  <c r="Y49" i="13"/>
  <c r="K49" i="13"/>
  <c r="C49" i="13"/>
  <c r="P45" i="13"/>
  <c r="H45" i="13"/>
  <c r="Y43" i="13"/>
  <c r="R41" i="13"/>
  <c r="S41" i="13" s="1"/>
  <c r="I41" i="13"/>
  <c r="P37" i="13"/>
  <c r="H37" i="13"/>
  <c r="Y35" i="13"/>
  <c r="R33" i="13"/>
  <c r="S33" i="13" s="1"/>
  <c r="I33" i="13"/>
  <c r="AD31" i="13"/>
  <c r="AE31" i="13" s="1"/>
  <c r="N29" i="13"/>
  <c r="F29" i="13"/>
  <c r="Y26" i="13"/>
  <c r="O25" i="13"/>
  <c r="G25" i="13"/>
  <c r="AB241" i="13"/>
  <c r="I209" i="13"/>
  <c r="Y187" i="13"/>
  <c r="AD161" i="13"/>
  <c r="Y145" i="13"/>
  <c r="N129" i="13"/>
  <c r="M109" i="13"/>
  <c r="F93" i="13"/>
  <c r="R81" i="13"/>
  <c r="S81" i="13" s="1"/>
  <c r="V72" i="13"/>
  <c r="N61" i="13"/>
  <c r="AD45" i="13"/>
  <c r="Y37" i="13"/>
  <c r="D33" i="13"/>
  <c r="G449" i="13"/>
  <c r="Y353" i="13"/>
  <c r="J297" i="13"/>
  <c r="N269" i="13"/>
  <c r="I249" i="13"/>
  <c r="K237" i="13"/>
  <c r="F217" i="13"/>
  <c r="M213" i="13"/>
  <c r="Y206" i="13"/>
  <c r="Y203" i="13"/>
  <c r="AD199" i="13"/>
  <c r="AE199" i="13" s="1"/>
  <c r="Y196" i="13"/>
  <c r="G193" i="13"/>
  <c r="F189" i="13"/>
  <c r="N185" i="13"/>
  <c r="S181" i="13"/>
  <c r="F169" i="13"/>
  <c r="H165" i="13"/>
  <c r="L161" i="13"/>
  <c r="S157" i="13"/>
  <c r="M153" i="13"/>
  <c r="F149" i="13"/>
  <c r="AJ145" i="13"/>
  <c r="K145" i="13"/>
  <c r="Y142" i="13"/>
  <c r="K141" i="13"/>
  <c r="P137" i="13"/>
  <c r="Y133" i="13"/>
  <c r="E133" i="13"/>
  <c r="AB129" i="13"/>
  <c r="G129" i="13"/>
  <c r="P125" i="13"/>
  <c r="O121" i="13"/>
  <c r="AD119" i="13"/>
  <c r="AE119" i="13" s="1"/>
  <c r="J117" i="13"/>
  <c r="Y114" i="13"/>
  <c r="K113" i="13"/>
  <c r="F109" i="13"/>
  <c r="AB105" i="13"/>
  <c r="G105" i="13"/>
  <c r="S101" i="13"/>
  <c r="E101" i="13"/>
  <c r="P97" i="13"/>
  <c r="M93" i="13"/>
  <c r="AD91" i="13"/>
  <c r="N89" i="13"/>
  <c r="I85" i="13"/>
  <c r="Y82" i="13"/>
  <c r="L81" i="13"/>
  <c r="Y78" i="13"/>
  <c r="F77" i="13"/>
  <c r="AJ73" i="13"/>
  <c r="N73" i="13"/>
  <c r="F73" i="13"/>
  <c r="AD69" i="13"/>
  <c r="K69" i="13"/>
  <c r="Y68" i="13"/>
  <c r="AD65" i="13"/>
  <c r="M65" i="13"/>
  <c r="E65" i="13"/>
  <c r="Y61" i="13"/>
  <c r="J61" i="13"/>
  <c r="AJ59" i="13"/>
  <c r="Y57" i="13"/>
  <c r="K57" i="13"/>
  <c r="C57" i="13"/>
  <c r="P53" i="13"/>
  <c r="H53" i="13"/>
  <c r="Y51" i="13"/>
  <c r="J49" i="13"/>
  <c r="V48" i="13"/>
  <c r="O45" i="13"/>
  <c r="G45" i="13"/>
  <c r="C43" i="13"/>
  <c r="P41" i="13"/>
  <c r="H41" i="13"/>
  <c r="AD39" i="13"/>
  <c r="AE39" i="13" s="1"/>
  <c r="O37" i="13"/>
  <c r="G37" i="13"/>
  <c r="C35" i="13"/>
  <c r="P33" i="13"/>
  <c r="H33" i="13"/>
  <c r="M29" i="13"/>
  <c r="E29" i="13"/>
  <c r="AJ25" i="13"/>
  <c r="N25" i="13"/>
  <c r="F25" i="13"/>
  <c r="F233" i="13"/>
  <c r="P193" i="13"/>
  <c r="V184" i="13"/>
  <c r="Y165" i="13"/>
  <c r="M149" i="13"/>
  <c r="J137" i="13"/>
  <c r="I125" i="13"/>
  <c r="AD103" i="13"/>
  <c r="AE103" i="13" s="1"/>
  <c r="G89" i="13"/>
  <c r="Y73" i="13"/>
  <c r="C67" i="13"/>
  <c r="F61" i="13"/>
  <c r="C53" i="13"/>
  <c r="K45" i="13"/>
  <c r="Y36" i="13"/>
  <c r="AD27" i="13"/>
  <c r="P425" i="13"/>
  <c r="V344" i="13"/>
  <c r="Y293" i="13"/>
  <c r="Y265" i="13"/>
  <c r="Y245" i="13"/>
  <c r="Y236" i="13"/>
  <c r="Y225" i="13"/>
  <c r="Y220" i="13"/>
  <c r="V216" i="13"/>
  <c r="J213" i="13"/>
  <c r="R209" i="13"/>
  <c r="S209" i="13" s="1"/>
  <c r="P205" i="13"/>
  <c r="AJ201" i="13"/>
  <c r="E189" i="13"/>
  <c r="J185" i="13"/>
  <c r="O181" i="13"/>
  <c r="AD171" i="13"/>
  <c r="E169" i="13"/>
  <c r="I161" i="13"/>
  <c r="N157" i="13"/>
  <c r="Y155" i="13"/>
  <c r="J153" i="13"/>
  <c r="Y149" i="13"/>
  <c r="E149" i="13"/>
  <c r="J145" i="13"/>
  <c r="I141" i="13"/>
  <c r="Y138" i="13"/>
  <c r="O137" i="13"/>
  <c r="V136" i="13"/>
  <c r="O133" i="13"/>
  <c r="Y132" i="13"/>
  <c r="Y129" i="13"/>
  <c r="F129" i="13"/>
  <c r="O125" i="13"/>
  <c r="AD123" i="13"/>
  <c r="M121" i="13"/>
  <c r="I117" i="13"/>
  <c r="AJ113" i="13"/>
  <c r="H113" i="13"/>
  <c r="Y109" i="13"/>
  <c r="E109" i="13"/>
  <c r="Y105" i="13"/>
  <c r="F105" i="13"/>
  <c r="O101" i="13"/>
  <c r="Y100" i="13"/>
  <c r="O97" i="13"/>
  <c r="L93" i="13"/>
  <c r="Y90" i="13"/>
  <c r="L89" i="13"/>
  <c r="Y86" i="13"/>
  <c r="H85" i="13"/>
  <c r="AJ81" i="13"/>
  <c r="I81" i="13"/>
  <c r="Y77" i="13"/>
  <c r="E77" i="13"/>
  <c r="M73" i="13"/>
  <c r="E73" i="13"/>
  <c r="Y69" i="13"/>
  <c r="J69" i="13"/>
  <c r="AJ67" i="13"/>
  <c r="AB65" i="13"/>
  <c r="L65" i="13"/>
  <c r="D65" i="13"/>
  <c r="S61" i="13"/>
  <c r="I61" i="13"/>
  <c r="AD59" i="13"/>
  <c r="J57" i="13"/>
  <c r="V56" i="13"/>
  <c r="O53" i="13"/>
  <c r="G53" i="13"/>
  <c r="C51" i="13"/>
  <c r="R49" i="13"/>
  <c r="S49" i="13" s="1"/>
  <c r="I49" i="13"/>
  <c r="AD47" i="13"/>
  <c r="AE47" i="13" s="1"/>
  <c r="N45" i="13"/>
  <c r="F45" i="13"/>
  <c r="Y42" i="13"/>
  <c r="O41" i="13"/>
  <c r="G41" i="13"/>
  <c r="N37" i="13"/>
  <c r="F37" i="13"/>
  <c r="Y34" i="13"/>
  <c r="O33" i="13"/>
  <c r="G33" i="13"/>
  <c r="Y30" i="13"/>
  <c r="L29" i="13"/>
  <c r="C29" i="13"/>
  <c r="AD25" i="13"/>
  <c r="M25" i="13"/>
  <c r="E25" i="13"/>
  <c r="AJ211" i="13"/>
  <c r="Y189" i="13"/>
  <c r="N105" i="13"/>
  <c r="AB89" i="13"/>
  <c r="AJ75" i="13"/>
  <c r="G69" i="13"/>
  <c r="Y58" i="13"/>
  <c r="N49" i="13"/>
  <c r="AB41" i="13"/>
  <c r="AB33" i="13"/>
  <c r="J25" i="13"/>
  <c r="L413" i="13"/>
  <c r="E333" i="13"/>
  <c r="I245" i="13"/>
  <c r="K225" i="13"/>
  <c r="Y218" i="13"/>
  <c r="F213" i="13"/>
  <c r="N209" i="13"/>
  <c r="O205" i="13"/>
  <c r="R201" i="13"/>
  <c r="S201" i="13" s="1"/>
  <c r="AD197" i="13"/>
  <c r="Y194" i="13"/>
  <c r="AD191" i="13"/>
  <c r="AE191" i="13" s="1"/>
  <c r="AJ187" i="13"/>
  <c r="I185" i="13"/>
  <c r="K181" i="13"/>
  <c r="AB177" i="13"/>
  <c r="Y174" i="13"/>
  <c r="AJ169" i="13"/>
  <c r="V168" i="13"/>
  <c r="Y164" i="13"/>
  <c r="F161" i="13"/>
  <c r="K157" i="13"/>
  <c r="AJ153" i="13"/>
  <c r="G153" i="13"/>
  <c r="S149" i="13"/>
  <c r="AD145" i="13"/>
  <c r="H145" i="13"/>
  <c r="AD141" i="13"/>
  <c r="H141" i="13"/>
  <c r="AJ137" i="13"/>
  <c r="L137" i="13"/>
  <c r="N133" i="13"/>
  <c r="AJ131" i="13"/>
  <c r="R129" i="13"/>
  <c r="S129" i="13" s="1"/>
  <c r="M125" i="13"/>
  <c r="Y123" i="13"/>
  <c r="L121" i="13"/>
  <c r="Y118" i="13"/>
  <c r="F117" i="13"/>
  <c r="AB113" i="13"/>
  <c r="G113" i="13"/>
  <c r="S109" i="13"/>
  <c r="P105" i="13"/>
  <c r="N101" i="13"/>
  <c r="AJ99" i="13"/>
  <c r="N97" i="13"/>
  <c r="J93" i="13"/>
  <c r="AJ89" i="13"/>
  <c r="K89" i="13"/>
  <c r="AD85" i="13"/>
  <c r="E85" i="13"/>
  <c r="AD81" i="13"/>
  <c r="H81" i="13"/>
  <c r="S77" i="13"/>
  <c r="C77" i="13"/>
  <c r="AD73" i="13"/>
  <c r="L73" i="13"/>
  <c r="D73" i="13"/>
  <c r="S69" i="13"/>
  <c r="I69" i="13"/>
  <c r="AD67" i="13"/>
  <c r="Y65" i="13"/>
  <c r="K65" i="13"/>
  <c r="C65" i="13"/>
  <c r="P61" i="13"/>
  <c r="H61" i="13"/>
  <c r="Y59" i="13"/>
  <c r="R57" i="13"/>
  <c r="S57" i="13" s="1"/>
  <c r="I57" i="13"/>
  <c r="AD55" i="13"/>
  <c r="AE55" i="13" s="1"/>
  <c r="N53" i="13"/>
  <c r="F53" i="13"/>
  <c r="Y50" i="13"/>
  <c r="P49" i="13"/>
  <c r="H49" i="13"/>
  <c r="M45" i="13"/>
  <c r="E45" i="13"/>
  <c r="AJ41" i="13"/>
  <c r="N41" i="13"/>
  <c r="F41" i="13"/>
  <c r="Y38" i="13"/>
  <c r="M37" i="13"/>
  <c r="E37" i="13"/>
  <c r="AJ33" i="13"/>
  <c r="N33" i="13"/>
  <c r="F33" i="13"/>
  <c r="AD29" i="13"/>
  <c r="K29" i="13"/>
  <c r="Y28" i="13"/>
  <c r="AB25" i="13"/>
  <c r="L25" i="13"/>
  <c r="D25" i="13"/>
  <c r="H393" i="13"/>
  <c r="M201" i="13"/>
  <c r="M173" i="13"/>
  <c r="E153" i="13"/>
  <c r="P113" i="13"/>
  <c r="K101" i="13"/>
  <c r="P85" i="13"/>
  <c r="O69" i="13"/>
  <c r="O57" i="13"/>
  <c r="Y44" i="13"/>
  <c r="S29" i="13"/>
  <c r="R321" i="13"/>
  <c r="S321" i="13" s="1"/>
  <c r="V288" i="13"/>
  <c r="N233" i="13"/>
  <c r="AJ217" i="13"/>
  <c r="E213" i="13"/>
  <c r="J209" i="13"/>
  <c r="L205" i="13"/>
  <c r="P201" i="13"/>
  <c r="O197" i="13"/>
  <c r="AD193" i="13"/>
  <c r="AD187" i="13"/>
  <c r="F185" i="13"/>
  <c r="J181" i="13"/>
  <c r="P177" i="13"/>
  <c r="S173" i="13"/>
  <c r="AD169" i="13"/>
  <c r="AD165" i="13"/>
  <c r="Y163" i="13"/>
  <c r="E161" i="13"/>
  <c r="J157" i="13"/>
  <c r="F153" i="13"/>
  <c r="N149" i="13"/>
  <c r="AJ147" i="13"/>
  <c r="AB145" i="13"/>
  <c r="G145" i="13"/>
  <c r="Y141" i="13"/>
  <c r="E141" i="13"/>
  <c r="K137" i="13"/>
  <c r="M133" i="13"/>
  <c r="O129" i="13"/>
  <c r="V128" i="13"/>
  <c r="L125" i="13"/>
  <c r="I121" i="13"/>
  <c r="Y117" i="13"/>
  <c r="E117" i="13"/>
  <c r="Y113" i="13"/>
  <c r="F113" i="13"/>
  <c r="N109" i="13"/>
  <c r="AJ107" i="13"/>
  <c r="O105" i="13"/>
  <c r="M101" i="13"/>
  <c r="L97" i="13"/>
  <c r="Y94" i="13"/>
  <c r="I93" i="13"/>
  <c r="H89" i="13"/>
  <c r="S85" i="13"/>
  <c r="C85" i="13"/>
  <c r="AB81" i="13"/>
  <c r="G81" i="13"/>
  <c r="N77" i="13"/>
  <c r="Y76" i="13"/>
  <c r="AB73" i="13"/>
  <c r="K73" i="13"/>
  <c r="C73" i="13"/>
  <c r="P69" i="13"/>
  <c r="H69" i="13"/>
  <c r="Y67" i="13"/>
  <c r="J65" i="13"/>
  <c r="V64" i="13"/>
  <c r="O61" i="13"/>
  <c r="G61" i="13"/>
  <c r="C59" i="13"/>
  <c r="P57" i="13"/>
  <c r="H57" i="13"/>
  <c r="M53" i="13"/>
  <c r="E53" i="13"/>
  <c r="AJ49" i="13"/>
  <c r="O49" i="13"/>
  <c r="G49" i="13"/>
  <c r="Y46" i="13"/>
  <c r="L45" i="13"/>
  <c r="C45" i="13"/>
  <c r="AD41" i="13"/>
  <c r="M41" i="13"/>
  <c r="E41" i="13"/>
  <c r="AD37" i="13"/>
  <c r="L37" i="13"/>
  <c r="C37" i="13"/>
  <c r="AD33" i="13"/>
  <c r="M33" i="13"/>
  <c r="E33" i="13"/>
  <c r="Y29" i="13"/>
  <c r="J29" i="13"/>
  <c r="AJ27" i="13"/>
  <c r="Y25" i="13"/>
  <c r="K25" i="13"/>
  <c r="C25" i="13"/>
  <c r="S117" i="13"/>
  <c r="K97" i="13"/>
  <c r="E81" i="13"/>
  <c r="I65" i="13"/>
  <c r="L53" i="13"/>
  <c r="D41" i="13"/>
  <c r="I29" i="13"/>
  <c r="R305" i="13"/>
  <c r="S305" i="13" s="1"/>
  <c r="G281" i="13"/>
  <c r="AD255" i="13"/>
  <c r="AE255" i="13" s="1"/>
  <c r="K241" i="13"/>
  <c r="AD229" i="13"/>
  <c r="AD221" i="13"/>
  <c r="R217" i="13"/>
  <c r="S217" i="13" s="1"/>
  <c r="Y210" i="13"/>
  <c r="F209" i="13"/>
  <c r="G205" i="13"/>
  <c r="I201" i="13"/>
  <c r="K197" i="13"/>
  <c r="O193" i="13"/>
  <c r="N189" i="13"/>
  <c r="AJ185" i="13"/>
  <c r="AD183" i="13"/>
  <c r="AE183" i="13" s="1"/>
  <c r="Y180" i="13"/>
  <c r="L177" i="13"/>
  <c r="L173" i="13"/>
  <c r="N169" i="13"/>
  <c r="P165" i="13"/>
  <c r="AB161" i="13"/>
  <c r="AD159" i="13"/>
  <c r="AE159" i="13" s="1"/>
  <c r="F157" i="13"/>
  <c r="Y153" i="13"/>
  <c r="V152" i="13"/>
  <c r="L149" i="13"/>
  <c r="AD147" i="13"/>
  <c r="P145" i="13"/>
  <c r="P141" i="13"/>
  <c r="Y140" i="13"/>
  <c r="AB137" i="13"/>
  <c r="H137" i="13"/>
  <c r="Y134" i="13"/>
  <c r="J133" i="13"/>
  <c r="AJ129" i="13"/>
  <c r="K129" i="13"/>
  <c r="H125" i="13"/>
  <c r="AD121" i="13"/>
  <c r="G121" i="13"/>
  <c r="N117" i="13"/>
  <c r="AJ115" i="13"/>
  <c r="O113" i="13"/>
  <c r="L109" i="13"/>
  <c r="Y106" i="13"/>
  <c r="L105" i="13"/>
  <c r="J101" i="13"/>
  <c r="AJ97" i="13"/>
  <c r="H97" i="13"/>
  <c r="S93" i="13"/>
  <c r="E93" i="13"/>
  <c r="Y89" i="13"/>
  <c r="F89" i="13"/>
  <c r="M85" i="13"/>
  <c r="P81" i="13"/>
  <c r="D81" i="13"/>
  <c r="L77" i="13"/>
  <c r="R73" i="13"/>
  <c r="S73" i="13" s="1"/>
  <c r="I73" i="13"/>
  <c r="AD71" i="13"/>
  <c r="AE71" i="13" s="1"/>
  <c r="N69" i="13"/>
  <c r="F69" i="13"/>
  <c r="Y66" i="13"/>
  <c r="P65" i="13"/>
  <c r="H65" i="13"/>
  <c r="M61" i="13"/>
  <c r="E61" i="13"/>
  <c r="AJ57" i="13"/>
  <c r="N57" i="13"/>
  <c r="F57" i="13"/>
  <c r="AD53" i="13"/>
  <c r="K53" i="13"/>
  <c r="Y52" i="13"/>
  <c r="AD49" i="13"/>
  <c r="M49" i="13"/>
  <c r="E49" i="13"/>
  <c r="Y45" i="13"/>
  <c r="J45" i="13"/>
  <c r="AJ43" i="13"/>
  <c r="Y41" i="13"/>
  <c r="K41" i="13"/>
  <c r="C41" i="13"/>
  <c r="S37" i="13"/>
  <c r="J37" i="13"/>
  <c r="AJ35" i="13"/>
  <c r="Y33" i="13"/>
  <c r="K33" i="13"/>
  <c r="C33" i="13"/>
  <c r="P29" i="13"/>
  <c r="H29" i="13"/>
  <c r="Y27" i="13"/>
  <c r="R25" i="13"/>
  <c r="S25" i="13" s="1"/>
  <c r="I25" i="13"/>
  <c r="R257" i="13"/>
  <c r="S257" i="13" s="1"/>
  <c r="H205" i="13"/>
  <c r="G181" i="13"/>
  <c r="K133" i="13"/>
  <c r="H121" i="13"/>
  <c r="Y98" i="13"/>
  <c r="M77" i="13"/>
  <c r="R65" i="13"/>
  <c r="S65" i="13" s="1"/>
  <c r="Y54" i="13"/>
  <c r="L41" i="13"/>
  <c r="L33" i="13"/>
  <c r="AB17" i="13"/>
  <c r="Y17" i="13"/>
  <c r="V24" i="13"/>
  <c r="Y22" i="13"/>
  <c r="Y21" i="13"/>
  <c r="Y20" i="13"/>
  <c r="Y19" i="13"/>
  <c r="Y18" i="13"/>
  <c r="P21" i="13"/>
  <c r="O21" i="13"/>
  <c r="N21" i="13"/>
  <c r="M21" i="13"/>
  <c r="C19" i="13"/>
  <c r="R17" i="13"/>
  <c r="S17" i="13" s="1"/>
  <c r="P17" i="13"/>
  <c r="O17" i="13"/>
  <c r="N17" i="13"/>
  <c r="M17" i="13"/>
  <c r="AG14" i="17"/>
  <c r="AH14" i="17" s="1"/>
  <c r="B1589" i="13"/>
  <c r="B1461" i="13"/>
  <c r="B1397" i="13"/>
  <c r="B1333" i="13"/>
  <c r="B1269" i="13"/>
  <c r="B1205" i="13"/>
  <c r="B1077" i="13"/>
  <c r="B1013" i="13"/>
  <c r="B885" i="13"/>
  <c r="B629" i="13"/>
  <c r="B1357" i="13"/>
  <c r="B845" i="13"/>
  <c r="B717" i="13"/>
  <c r="B1189" i="13"/>
  <c r="B613" i="13"/>
  <c r="B861" i="13"/>
  <c r="B1085" i="13"/>
  <c r="B1597" i="13"/>
  <c r="AG22" i="17"/>
  <c r="AG30" i="17"/>
  <c r="AG38" i="17"/>
  <c r="AG46" i="17"/>
  <c r="AG54" i="17"/>
  <c r="AG62" i="17"/>
  <c r="AG70" i="17"/>
  <c r="AG78" i="17"/>
  <c r="AG86" i="17"/>
  <c r="AG94" i="17"/>
  <c r="AG102" i="17"/>
  <c r="AG110" i="17"/>
  <c r="AG118" i="17"/>
  <c r="AG126" i="17"/>
  <c r="AG134" i="17"/>
  <c r="AG142" i="17"/>
  <c r="AG150" i="17"/>
  <c r="AG158" i="17"/>
  <c r="AG166" i="17"/>
  <c r="AG174" i="17"/>
  <c r="AG182" i="17"/>
  <c r="AG190" i="17"/>
  <c r="AG198" i="17"/>
  <c r="AG206" i="17"/>
  <c r="AG15" i="17"/>
  <c r="AH15" i="17" s="1"/>
  <c r="AG23" i="17"/>
  <c r="AH23" i="17" s="1"/>
  <c r="AG31" i="17"/>
  <c r="AG39" i="17"/>
  <c r="AG47" i="17"/>
  <c r="AG55" i="17"/>
  <c r="AG63" i="17"/>
  <c r="AG71" i="17"/>
  <c r="AG79" i="17"/>
  <c r="AG87" i="17"/>
  <c r="AG95" i="17"/>
  <c r="AG103" i="17"/>
  <c r="AG111" i="17"/>
  <c r="AG119" i="17"/>
  <c r="AG127" i="17"/>
  <c r="AG135" i="17"/>
  <c r="AG143" i="17"/>
  <c r="AG151" i="17"/>
  <c r="AG159" i="17"/>
  <c r="AG167" i="17"/>
  <c r="AG175" i="17"/>
  <c r="AG183" i="17"/>
  <c r="AG191" i="17"/>
  <c r="AG199" i="17"/>
  <c r="AG207" i="17"/>
  <c r="AG16" i="17"/>
  <c r="AG24" i="17"/>
  <c r="AG32" i="17"/>
  <c r="AG40" i="17"/>
  <c r="AG48" i="17"/>
  <c r="AG56" i="17"/>
  <c r="AG64" i="17"/>
  <c r="AG72" i="17"/>
  <c r="AG80" i="17"/>
  <c r="AG88" i="17"/>
  <c r="AG96" i="17"/>
  <c r="AG104" i="17"/>
  <c r="AG112" i="17"/>
  <c r="AG120" i="17"/>
  <c r="AG128" i="17"/>
  <c r="AG136" i="17"/>
  <c r="AG144" i="17"/>
  <c r="AG152" i="17"/>
  <c r="AG160" i="17"/>
  <c r="AG168" i="17"/>
  <c r="AG176" i="17"/>
  <c r="AG184" i="17"/>
  <c r="AG192" i="17"/>
  <c r="AG200" i="17"/>
  <c r="AG17" i="17"/>
  <c r="AG25" i="17"/>
  <c r="AG33" i="17"/>
  <c r="AG41" i="17"/>
  <c r="AG49" i="17"/>
  <c r="AG57" i="17"/>
  <c r="AG65" i="17"/>
  <c r="AG73" i="17"/>
  <c r="AG81" i="17"/>
  <c r="AG89" i="17"/>
  <c r="AG97" i="17"/>
  <c r="AG105" i="17"/>
  <c r="AG113" i="17"/>
  <c r="AG121" i="17"/>
  <c r="AG129" i="17"/>
  <c r="AG137" i="17"/>
  <c r="AG145" i="17"/>
  <c r="AG153" i="17"/>
  <c r="AG161" i="17"/>
  <c r="AG169" i="17"/>
  <c r="AG177" i="17"/>
  <c r="AG185" i="17"/>
  <c r="AG193" i="17"/>
  <c r="AG201" i="17"/>
  <c r="AG18" i="17"/>
  <c r="AG26" i="17"/>
  <c r="AG34" i="17"/>
  <c r="AG42" i="17"/>
  <c r="AG50" i="17"/>
  <c r="AG58" i="17"/>
  <c r="AG66" i="17"/>
  <c r="AG74" i="17"/>
  <c r="AG82" i="17"/>
  <c r="AG90" i="17"/>
  <c r="AG98" i="17"/>
  <c r="AG106" i="17"/>
  <c r="AG114" i="17"/>
  <c r="AG122" i="17"/>
  <c r="AG130" i="17"/>
  <c r="AG138" i="17"/>
  <c r="AG146" i="17"/>
  <c r="AG154" i="17"/>
  <c r="AG162" i="17"/>
  <c r="AG170" i="17"/>
  <c r="AG178" i="17"/>
  <c r="AG186" i="17"/>
  <c r="AG194" i="17"/>
  <c r="AG202" i="17"/>
  <c r="AG19" i="17"/>
  <c r="AG27" i="17"/>
  <c r="AG35" i="17"/>
  <c r="AG43" i="17"/>
  <c r="AG51" i="17"/>
  <c r="AG59" i="17"/>
  <c r="AG67" i="17"/>
  <c r="AG75" i="17"/>
  <c r="AG83" i="17"/>
  <c r="AG91" i="17"/>
  <c r="AG99" i="17"/>
  <c r="AG107" i="17"/>
  <c r="AG115" i="17"/>
  <c r="AG123" i="17"/>
  <c r="AG131" i="17"/>
  <c r="AG139" i="17"/>
  <c r="AG147" i="17"/>
  <c r="AG155" i="17"/>
  <c r="AG163" i="17"/>
  <c r="AG171" i="17"/>
  <c r="AG179" i="17"/>
  <c r="AG187" i="17"/>
  <c r="AG195" i="17"/>
  <c r="AG203" i="17"/>
  <c r="AG20" i="17"/>
  <c r="AG28" i="17"/>
  <c r="AG36" i="17"/>
  <c r="AG44" i="17"/>
  <c r="AG52" i="17"/>
  <c r="AG60" i="17"/>
  <c r="AG68" i="17"/>
  <c r="AG76" i="17"/>
  <c r="AG84" i="17"/>
  <c r="AG92" i="17"/>
  <c r="AG100" i="17"/>
  <c r="AG108" i="17"/>
  <c r="AG116" i="17"/>
  <c r="AG124" i="17"/>
  <c r="AG132" i="17"/>
  <c r="AG140" i="17"/>
  <c r="AG148" i="17"/>
  <c r="AG156" i="17"/>
  <c r="AG164" i="17"/>
  <c r="AG172" i="17"/>
  <c r="AG180" i="17"/>
  <c r="AG188" i="17"/>
  <c r="AG196" i="17"/>
  <c r="AG204" i="17"/>
  <c r="AG21" i="17"/>
  <c r="AG29" i="17"/>
  <c r="AG37" i="17"/>
  <c r="AH37" i="17" s="1"/>
  <c r="AG45" i="17"/>
  <c r="AG53" i="17"/>
  <c r="AG61" i="17"/>
  <c r="AG69" i="17"/>
  <c r="AG77" i="17"/>
  <c r="AG85" i="17"/>
  <c r="AG93" i="17"/>
  <c r="AG101" i="17"/>
  <c r="AG109" i="17"/>
  <c r="AG117" i="17"/>
  <c r="AG125" i="17"/>
  <c r="AG133" i="17"/>
  <c r="AG141" i="17"/>
  <c r="AG149" i="17"/>
  <c r="AG157" i="17"/>
  <c r="AG165" i="17"/>
  <c r="AG173" i="17"/>
  <c r="AG181" i="17"/>
  <c r="AG189" i="17"/>
  <c r="AG197" i="17"/>
  <c r="AG205" i="17"/>
  <c r="R1069" i="13" l="1"/>
  <c r="R1517" i="13"/>
  <c r="R1005" i="13"/>
  <c r="R1053" i="13"/>
  <c r="R1373" i="13"/>
  <c r="R661" i="13"/>
  <c r="R765" i="13"/>
  <c r="R429" i="13"/>
  <c r="R413" i="13"/>
  <c r="R469" i="13"/>
  <c r="B181" i="13"/>
  <c r="R1293" i="13"/>
  <c r="R269" i="13"/>
  <c r="R445" i="13"/>
  <c r="R949" i="13"/>
  <c r="R1101" i="13"/>
  <c r="R1125" i="13"/>
  <c r="B1141" i="13"/>
  <c r="R1501" i="13"/>
  <c r="R1469" i="13"/>
  <c r="B309" i="13"/>
  <c r="R701" i="13"/>
  <c r="B269" i="13"/>
  <c r="R293" i="13"/>
  <c r="R509" i="13"/>
  <c r="R1141" i="13"/>
  <c r="R117" i="13"/>
  <c r="R1149" i="13"/>
  <c r="R1341" i="13"/>
  <c r="B117" i="13"/>
  <c r="R973" i="13"/>
  <c r="R1285" i="13"/>
  <c r="R1197" i="13"/>
  <c r="R1221" i="13"/>
  <c r="R565" i="13"/>
  <c r="R1429" i="13"/>
  <c r="R773" i="13"/>
  <c r="R981" i="13"/>
  <c r="R1253" i="13"/>
  <c r="B797" i="13"/>
  <c r="B1509" i="13"/>
  <c r="B565" i="13"/>
  <c r="B141" i="13"/>
  <c r="R485" i="13"/>
  <c r="R213" i="13"/>
  <c r="R373" i="13"/>
  <c r="R685" i="13"/>
  <c r="R1333" i="13"/>
  <c r="R1381" i="13"/>
  <c r="R597" i="13"/>
  <c r="R533" i="13"/>
  <c r="R997" i="13"/>
  <c r="R1157" i="13"/>
  <c r="R1277" i="13"/>
  <c r="R1413" i="13"/>
  <c r="R93" i="13"/>
  <c r="R317" i="13"/>
  <c r="R797" i="13"/>
  <c r="R1397" i="13"/>
  <c r="R941" i="13"/>
  <c r="R1445" i="13"/>
  <c r="R245" i="13"/>
  <c r="R301" i="13"/>
  <c r="R421" i="13"/>
  <c r="R125" i="13"/>
  <c r="R205" i="13"/>
  <c r="R365" i="13"/>
  <c r="R501" i="13"/>
  <c r="R541" i="13"/>
  <c r="R285" i="13"/>
  <c r="R389" i="13"/>
  <c r="R261" i="13"/>
  <c r="R717" i="13"/>
  <c r="R85" i="13"/>
  <c r="R669" i="13"/>
  <c r="R381" i="13"/>
  <c r="R157" i="13"/>
  <c r="R37" i="13"/>
  <c r="R181" i="13"/>
  <c r="AH169" i="13"/>
  <c r="AF169" i="13"/>
  <c r="AG169" i="13"/>
  <c r="AE169" i="13"/>
  <c r="AH81" i="13"/>
  <c r="AG81" i="13"/>
  <c r="AF81" i="13"/>
  <c r="AE81" i="13"/>
  <c r="R149" i="13"/>
  <c r="AF91" i="13"/>
  <c r="AH91" i="13" s="1"/>
  <c r="AE91" i="13"/>
  <c r="AG91" i="13" s="1"/>
  <c r="AF199" i="13"/>
  <c r="AH199" i="13"/>
  <c r="AG199" i="13"/>
  <c r="AH31" i="13"/>
  <c r="AG31" i="13"/>
  <c r="AF31" i="13"/>
  <c r="R53" i="13"/>
  <c r="AE133" i="13"/>
  <c r="AG133" i="13" s="1"/>
  <c r="AF133" i="13"/>
  <c r="AH133" i="13" s="1"/>
  <c r="AG97" i="13"/>
  <c r="AE97" i="13"/>
  <c r="AH97" i="13"/>
  <c r="AF97" i="13"/>
  <c r="AF153" i="13"/>
  <c r="AH153" i="13"/>
  <c r="AG153" i="13"/>
  <c r="AE153" i="13"/>
  <c r="R165" i="13"/>
  <c r="AF299" i="13"/>
  <c r="AH299" i="13" s="1"/>
  <c r="AE299" i="13"/>
  <c r="AG299" i="13" s="1"/>
  <c r="AF293" i="13"/>
  <c r="AH293" i="13" s="1"/>
  <c r="AE293" i="13"/>
  <c r="AG293" i="13" s="1"/>
  <c r="AE225" i="13"/>
  <c r="AH225" i="13"/>
  <c r="AG225" i="13"/>
  <c r="AF225" i="13"/>
  <c r="AF313" i="13"/>
  <c r="AH313" i="13"/>
  <c r="AG313" i="13"/>
  <c r="AE313" i="13"/>
  <c r="AH135" i="13"/>
  <c r="AG135" i="13"/>
  <c r="AF135" i="13"/>
  <c r="AH209" i="13"/>
  <c r="AF209" i="13"/>
  <c r="AG209" i="13"/>
  <c r="AE209" i="13"/>
  <c r="AH377" i="13"/>
  <c r="AG377" i="13"/>
  <c r="AF377" i="13"/>
  <c r="AE377" i="13"/>
  <c r="AF239" i="13"/>
  <c r="AG239" i="13"/>
  <c r="AH239" i="13"/>
  <c r="AH319" i="13"/>
  <c r="AG319" i="13"/>
  <c r="AF319" i="13"/>
  <c r="AH409" i="13"/>
  <c r="AE409" i="13"/>
  <c r="AF409" i="13"/>
  <c r="AG409" i="13"/>
  <c r="AH265" i="13"/>
  <c r="AE265" i="13"/>
  <c r="AF265" i="13"/>
  <c r="AG265" i="13"/>
  <c r="R341" i="13"/>
  <c r="AF259" i="13"/>
  <c r="AH259" i="13" s="1"/>
  <c r="AE259" i="13"/>
  <c r="AG259" i="13" s="1"/>
  <c r="AH295" i="13"/>
  <c r="AG295" i="13"/>
  <c r="AF295" i="13"/>
  <c r="AH399" i="13"/>
  <c r="AG399" i="13"/>
  <c r="AF399" i="13"/>
  <c r="AG439" i="13"/>
  <c r="AF439" i="13"/>
  <c r="AH439" i="13"/>
  <c r="AF387" i="13"/>
  <c r="AH387" i="13" s="1"/>
  <c r="AE387" i="13"/>
  <c r="AG387" i="13" s="1"/>
  <c r="AF411" i="13"/>
  <c r="AH411" i="13" s="1"/>
  <c r="AE411" i="13"/>
  <c r="AG411" i="13" s="1"/>
  <c r="AF443" i="13"/>
  <c r="AH443" i="13" s="1"/>
  <c r="AE443" i="13"/>
  <c r="AG443" i="13" s="1"/>
  <c r="AF325" i="13"/>
  <c r="AH325" i="13" s="1"/>
  <c r="AE325" i="13"/>
  <c r="AG325" i="13" s="1"/>
  <c r="AH361" i="13"/>
  <c r="AG361" i="13"/>
  <c r="AF361" i="13"/>
  <c r="AE361" i="13"/>
  <c r="AH425" i="13"/>
  <c r="AE425" i="13"/>
  <c r="AG425" i="13"/>
  <c r="AF425" i="13"/>
  <c r="AE459" i="13"/>
  <c r="AG459" i="13" s="1"/>
  <c r="AF459" i="13"/>
  <c r="AH459" i="13" s="1"/>
  <c r="AE469" i="13"/>
  <c r="AG469" i="13" s="1"/>
  <c r="AF469" i="13"/>
  <c r="AH469" i="13" s="1"/>
  <c r="AF549" i="13"/>
  <c r="AH549" i="13" s="1"/>
  <c r="AE549" i="13"/>
  <c r="AG549" i="13" s="1"/>
  <c r="AF477" i="13"/>
  <c r="AH477" i="13" s="1"/>
  <c r="AE477" i="13"/>
  <c r="AG477" i="13" s="1"/>
  <c r="AE509" i="13"/>
  <c r="AG509" i="13" s="1"/>
  <c r="AF509" i="13"/>
  <c r="AH509" i="13" s="1"/>
  <c r="AG543" i="13"/>
  <c r="AH543" i="13"/>
  <c r="AF543" i="13"/>
  <c r="AF553" i="13"/>
  <c r="AH553" i="13"/>
  <c r="AG553" i="13"/>
  <c r="AE553" i="13"/>
  <c r="AH527" i="13"/>
  <c r="AF527" i="13"/>
  <c r="AG527" i="13"/>
  <c r="AF567" i="13"/>
  <c r="AG567" i="13"/>
  <c r="AH567" i="13"/>
  <c r="AF617" i="13"/>
  <c r="AG617" i="13"/>
  <c r="AE617" i="13"/>
  <c r="AH617" i="13"/>
  <c r="AE545" i="13"/>
  <c r="AF545" i="13"/>
  <c r="AH545" i="13"/>
  <c r="AG545" i="13"/>
  <c r="AG577" i="13"/>
  <c r="AH577" i="13"/>
  <c r="AF577" i="13"/>
  <c r="AE577" i="13"/>
  <c r="R589" i="13"/>
  <c r="AH511" i="13"/>
  <c r="AG511" i="13"/>
  <c r="AF511" i="13"/>
  <c r="AH719" i="13"/>
  <c r="AF719" i="13"/>
  <c r="AG719" i="13"/>
  <c r="R605" i="13"/>
  <c r="AF687" i="13"/>
  <c r="AH687" i="13"/>
  <c r="AG687" i="13"/>
  <c r="AF723" i="13"/>
  <c r="AH723" i="13" s="1"/>
  <c r="AE723" i="13"/>
  <c r="AG723" i="13" s="1"/>
  <c r="R741" i="13"/>
  <c r="AH753" i="13"/>
  <c r="AG753" i="13"/>
  <c r="AF753" i="13"/>
  <c r="AE753" i="13"/>
  <c r="R629" i="13"/>
  <c r="AH745" i="13"/>
  <c r="AE745" i="13"/>
  <c r="AG745" i="13"/>
  <c r="AF745" i="13"/>
  <c r="AH807" i="13"/>
  <c r="AG807" i="13"/>
  <c r="AF807" i="13"/>
  <c r="AF675" i="13"/>
  <c r="AH675" i="13" s="1"/>
  <c r="AE675" i="13"/>
  <c r="AG675" i="13" s="1"/>
  <c r="AF711" i="13"/>
  <c r="AH711" i="13"/>
  <c r="AG711" i="13"/>
  <c r="AF635" i="13"/>
  <c r="AH635" i="13" s="1"/>
  <c r="AE635" i="13"/>
  <c r="AG635" i="13" s="1"/>
  <c r="AE715" i="13"/>
  <c r="AG715" i="13" s="1"/>
  <c r="AF715" i="13"/>
  <c r="AH715" i="13" s="1"/>
  <c r="R757" i="13"/>
  <c r="AF821" i="13"/>
  <c r="AH821" i="13" s="1"/>
  <c r="AE821" i="13"/>
  <c r="AG821" i="13" s="1"/>
  <c r="AE843" i="13"/>
  <c r="AG843" i="13" s="1"/>
  <c r="AF843" i="13"/>
  <c r="AH843" i="13" s="1"/>
  <c r="AF877" i="13"/>
  <c r="AH877" i="13" s="1"/>
  <c r="AE877" i="13"/>
  <c r="AG877" i="13" s="1"/>
  <c r="AF899" i="13"/>
  <c r="AH899" i="13" s="1"/>
  <c r="AE899" i="13"/>
  <c r="AG899" i="13" s="1"/>
  <c r="AH889" i="13"/>
  <c r="AE889" i="13"/>
  <c r="AF889" i="13"/>
  <c r="AG889" i="13"/>
  <c r="AE937" i="13"/>
  <c r="AH937" i="13"/>
  <c r="AG937" i="13"/>
  <c r="AF937" i="13"/>
  <c r="AH911" i="13"/>
  <c r="AG911" i="13"/>
  <c r="AF911" i="13"/>
  <c r="AH921" i="13"/>
  <c r="AE921" i="13"/>
  <c r="AG921" i="13"/>
  <c r="AF921" i="13"/>
  <c r="AE1025" i="13"/>
  <c r="AG1025" i="13"/>
  <c r="AH1025" i="13"/>
  <c r="AF1025" i="13"/>
  <c r="AF851" i="13"/>
  <c r="AH851" i="13" s="1"/>
  <c r="AE851" i="13"/>
  <c r="AG851" i="13" s="1"/>
  <c r="AG961" i="13"/>
  <c r="AH961" i="13"/>
  <c r="AF961" i="13"/>
  <c r="AE961" i="13"/>
  <c r="AE837" i="13"/>
  <c r="AG837" i="13" s="1"/>
  <c r="AF837" i="13"/>
  <c r="AH837" i="13" s="1"/>
  <c r="AE869" i="13"/>
  <c r="AG869" i="13" s="1"/>
  <c r="AF869" i="13"/>
  <c r="AH869" i="13" s="1"/>
  <c r="AE883" i="13"/>
  <c r="AG883" i="13" s="1"/>
  <c r="AF883" i="13"/>
  <c r="AH883" i="13" s="1"/>
  <c r="AF931" i="13"/>
  <c r="AH931" i="13" s="1"/>
  <c r="AE931" i="13"/>
  <c r="AG931" i="13" s="1"/>
  <c r="AF909" i="13"/>
  <c r="AH909" i="13" s="1"/>
  <c r="AE909" i="13"/>
  <c r="AG909" i="13" s="1"/>
  <c r="AF1011" i="13"/>
  <c r="AH1011" i="13" s="1"/>
  <c r="AE1011" i="13"/>
  <c r="AG1011" i="13" s="1"/>
  <c r="AG977" i="13"/>
  <c r="AF977" i="13"/>
  <c r="AH977" i="13"/>
  <c r="AE977" i="13"/>
  <c r="AH1097" i="13"/>
  <c r="AF1097" i="13"/>
  <c r="AE1097" i="13"/>
  <c r="AG1097" i="13"/>
  <c r="AF1053" i="13"/>
  <c r="AH1053" i="13" s="1"/>
  <c r="AE1053" i="13"/>
  <c r="AG1053" i="13" s="1"/>
  <c r="AH1167" i="13"/>
  <c r="AG1167" i="13"/>
  <c r="AF1167" i="13"/>
  <c r="AF1021" i="13"/>
  <c r="AH1021" i="13" s="1"/>
  <c r="AE1021" i="13"/>
  <c r="AG1021" i="13" s="1"/>
  <c r="AH1073" i="13"/>
  <c r="AG1073" i="13"/>
  <c r="AE1073" i="13"/>
  <c r="AF1073" i="13"/>
  <c r="AE1109" i="13"/>
  <c r="AG1109" i="13" s="1"/>
  <c r="AF1109" i="13"/>
  <c r="AH1109" i="13" s="1"/>
  <c r="AF1133" i="13"/>
  <c r="AH1133" i="13" s="1"/>
  <c r="AE1133" i="13"/>
  <c r="AG1133" i="13" s="1"/>
  <c r="AF1141" i="13"/>
  <c r="AH1141" i="13" s="1"/>
  <c r="AE1141" i="13"/>
  <c r="AG1141" i="13" s="1"/>
  <c r="AF1091" i="13"/>
  <c r="AH1091" i="13" s="1"/>
  <c r="AE1091" i="13"/>
  <c r="AG1091" i="13" s="1"/>
  <c r="AH1161" i="13"/>
  <c r="AG1161" i="13"/>
  <c r="AE1161" i="13"/>
  <c r="AF1161" i="13"/>
  <c r="AH1215" i="13"/>
  <c r="AG1215" i="13"/>
  <c r="AF1215" i="13"/>
  <c r="AE1105" i="13"/>
  <c r="AH1105" i="13"/>
  <c r="AG1105" i="13"/>
  <c r="AF1105" i="13"/>
  <c r="AE1157" i="13"/>
  <c r="AG1157" i="13" s="1"/>
  <c r="AF1157" i="13"/>
  <c r="AH1157" i="13" s="1"/>
  <c r="AF1067" i="13"/>
  <c r="AH1067" i="13" s="1"/>
  <c r="AE1067" i="13"/>
  <c r="AG1067" i="13" s="1"/>
  <c r="AF1131" i="13"/>
  <c r="AH1131" i="13" s="1"/>
  <c r="AE1131" i="13"/>
  <c r="AG1131" i="13" s="1"/>
  <c r="AE1195" i="13"/>
  <c r="AG1195" i="13" s="1"/>
  <c r="AF1195" i="13"/>
  <c r="AH1195" i="13" s="1"/>
  <c r="AE1187" i="13"/>
  <c r="AG1187" i="13" s="1"/>
  <c r="AF1187" i="13"/>
  <c r="AH1187" i="13" s="1"/>
  <c r="R1213" i="13"/>
  <c r="AE1269" i="13"/>
  <c r="AG1269" i="13" s="1"/>
  <c r="AF1269" i="13"/>
  <c r="AH1269" i="13" s="1"/>
  <c r="AF1293" i="13"/>
  <c r="AH1293" i="13" s="1"/>
  <c r="AE1293" i="13"/>
  <c r="AG1293" i="13" s="1"/>
  <c r="R1189" i="13"/>
  <c r="AH1209" i="13"/>
  <c r="AE1209" i="13"/>
  <c r="AF1209" i="13"/>
  <c r="AG1209" i="13"/>
  <c r="AF1245" i="13"/>
  <c r="AH1245" i="13" s="1"/>
  <c r="AE1245" i="13"/>
  <c r="AG1245" i="13" s="1"/>
  <c r="R1181" i="13"/>
  <c r="AG1233" i="13"/>
  <c r="AF1233" i="13"/>
  <c r="AH1233" i="13"/>
  <c r="AE1233" i="13"/>
  <c r="R1245" i="13"/>
  <c r="AF1259" i="13"/>
  <c r="AH1259" i="13" s="1"/>
  <c r="AE1259" i="13"/>
  <c r="AG1259" i="13" s="1"/>
  <c r="AF1229" i="13"/>
  <c r="AH1229" i="13" s="1"/>
  <c r="AE1229" i="13"/>
  <c r="AG1229" i="13" s="1"/>
  <c r="AH1255" i="13"/>
  <c r="AG1255" i="13"/>
  <c r="AF1255" i="13"/>
  <c r="AF1253" i="13"/>
  <c r="AH1253" i="13" s="1"/>
  <c r="AE1253" i="13"/>
  <c r="AG1253" i="13" s="1"/>
  <c r="AE1355" i="13"/>
  <c r="AG1355" i="13" s="1"/>
  <c r="AF1355" i="13"/>
  <c r="AH1355" i="13" s="1"/>
  <c r="AF1319" i="13"/>
  <c r="AG1319" i="13"/>
  <c r="AH1319" i="13"/>
  <c r="AH1327" i="13"/>
  <c r="AF1327" i="13"/>
  <c r="AG1327" i="13"/>
  <c r="AH1449" i="13"/>
  <c r="AE1449" i="13"/>
  <c r="AF1449" i="13"/>
  <c r="AG1449" i="13"/>
  <c r="AG1377" i="13"/>
  <c r="AE1377" i="13"/>
  <c r="AF1377" i="13"/>
  <c r="AH1377" i="13"/>
  <c r="AE1395" i="13"/>
  <c r="AG1395" i="13" s="1"/>
  <c r="AF1395" i="13"/>
  <c r="AH1395" i="13" s="1"/>
  <c r="AF1411" i="13"/>
  <c r="AH1411" i="13" s="1"/>
  <c r="AE1411" i="13"/>
  <c r="AG1411" i="13" s="1"/>
  <c r="AG1457" i="13"/>
  <c r="AH1457" i="13"/>
  <c r="AF1457" i="13"/>
  <c r="AE1457" i="13"/>
  <c r="R1485" i="13"/>
  <c r="AG1465" i="13"/>
  <c r="AH1465" i="13"/>
  <c r="AE1465" i="13"/>
  <c r="AF1465" i="13"/>
  <c r="AG1479" i="13"/>
  <c r="AF1479" i="13"/>
  <c r="AH1479" i="13"/>
  <c r="AH1481" i="13"/>
  <c r="AE1481" i="13"/>
  <c r="AG1481" i="13"/>
  <c r="AF1481" i="13"/>
  <c r="AH1535" i="13"/>
  <c r="AG1535" i="13"/>
  <c r="AF1535" i="13"/>
  <c r="AH1577" i="13"/>
  <c r="AG1577" i="13"/>
  <c r="AF1577" i="13"/>
  <c r="AE1577" i="13"/>
  <c r="R1565" i="13"/>
  <c r="AF1613" i="13"/>
  <c r="AH1613" i="13" s="1"/>
  <c r="AE1613" i="13"/>
  <c r="AG1613" i="13" s="1"/>
  <c r="AH1599" i="13"/>
  <c r="AG1599" i="13"/>
  <c r="AF1599" i="13"/>
  <c r="AE1515" i="13"/>
  <c r="AG1515" i="13" s="1"/>
  <c r="AF1515" i="13"/>
  <c r="AH1515" i="13" s="1"/>
  <c r="R1581" i="13"/>
  <c r="AE121" i="13"/>
  <c r="AH121" i="13"/>
  <c r="AG121" i="13"/>
  <c r="AF121" i="13"/>
  <c r="R173" i="13"/>
  <c r="R69" i="13"/>
  <c r="AF43" i="13"/>
  <c r="AH43" i="13" s="1"/>
  <c r="AE43" i="13"/>
  <c r="AG43" i="13" s="1"/>
  <c r="AF109" i="13"/>
  <c r="AH109" i="13" s="1"/>
  <c r="AE109" i="13"/>
  <c r="AG109" i="13" s="1"/>
  <c r="AF179" i="13"/>
  <c r="AH179" i="13" s="1"/>
  <c r="AE179" i="13"/>
  <c r="AG179" i="13" s="1"/>
  <c r="AF373" i="13"/>
  <c r="AH373" i="13" s="1"/>
  <c r="AE373" i="13"/>
  <c r="AG373" i="13" s="1"/>
  <c r="AF181" i="13"/>
  <c r="AH181" i="13" s="1"/>
  <c r="AE181" i="13"/>
  <c r="AG181" i="13" s="1"/>
  <c r="AF227" i="13"/>
  <c r="AH227" i="13" s="1"/>
  <c r="AE227" i="13"/>
  <c r="AG227" i="13" s="1"/>
  <c r="AF131" i="13"/>
  <c r="AH131" i="13" s="1"/>
  <c r="AE131" i="13"/>
  <c r="AG131" i="13" s="1"/>
  <c r="AH167" i="13"/>
  <c r="AG167" i="13"/>
  <c r="AF167" i="13"/>
  <c r="R189" i="13"/>
  <c r="AF211" i="13"/>
  <c r="AH211" i="13" s="1"/>
  <c r="AE211" i="13"/>
  <c r="AG211" i="13" s="1"/>
  <c r="R229" i="13"/>
  <c r="AH353" i="13"/>
  <c r="AF353" i="13"/>
  <c r="AE353" i="13"/>
  <c r="AG353" i="13"/>
  <c r="AH367" i="13"/>
  <c r="AF367" i="13"/>
  <c r="AG367" i="13"/>
  <c r="AF581" i="13"/>
  <c r="AH581" i="13" s="1"/>
  <c r="AE581" i="13"/>
  <c r="AG581" i="13" s="1"/>
  <c r="AE305" i="13"/>
  <c r="AH305" i="13"/>
  <c r="AG305" i="13"/>
  <c r="AF305" i="13"/>
  <c r="AG375" i="13"/>
  <c r="AH375" i="13"/>
  <c r="AF375" i="13"/>
  <c r="AF421" i="13"/>
  <c r="AH421" i="13" s="1"/>
  <c r="AE421" i="13"/>
  <c r="AG421" i="13" s="1"/>
  <c r="AE245" i="13"/>
  <c r="AG245" i="13" s="1"/>
  <c r="AF245" i="13"/>
  <c r="AH245" i="13" s="1"/>
  <c r="R397" i="13"/>
  <c r="AF423" i="13"/>
  <c r="AG423" i="13"/>
  <c r="AH423" i="13"/>
  <c r="R437" i="13"/>
  <c r="AE515" i="13"/>
  <c r="AG515" i="13" s="1"/>
  <c r="AF515" i="13"/>
  <c r="AH515" i="13" s="1"/>
  <c r="AF525" i="13"/>
  <c r="AH525" i="13" s="1"/>
  <c r="AE525" i="13"/>
  <c r="AG525" i="13" s="1"/>
  <c r="AF483" i="13"/>
  <c r="AH483" i="13" s="1"/>
  <c r="AE483" i="13"/>
  <c r="AG483" i="13" s="1"/>
  <c r="R517" i="13"/>
  <c r="AF605" i="13"/>
  <c r="AH605" i="13" s="1"/>
  <c r="AE605" i="13"/>
  <c r="AG605" i="13" s="1"/>
  <c r="AE659" i="13"/>
  <c r="AG659" i="13" s="1"/>
  <c r="AF659" i="13"/>
  <c r="AH659" i="13" s="1"/>
  <c r="AE613" i="13"/>
  <c r="AG613" i="13" s="1"/>
  <c r="AF613" i="13"/>
  <c r="AH613" i="13" s="1"/>
  <c r="AG479" i="13"/>
  <c r="AH479" i="13"/>
  <c r="AF479" i="13"/>
  <c r="AE547" i="13"/>
  <c r="AG547" i="13" s="1"/>
  <c r="AF547" i="13"/>
  <c r="AH547" i="13" s="1"/>
  <c r="AF615" i="13"/>
  <c r="AG615" i="13"/>
  <c r="AH615" i="13"/>
  <c r="AF523" i="13"/>
  <c r="AH523" i="13" s="1"/>
  <c r="AE523" i="13"/>
  <c r="AG523" i="13" s="1"/>
  <c r="AF557" i="13"/>
  <c r="AH557" i="13" s="1"/>
  <c r="AE557" i="13"/>
  <c r="AG557" i="13" s="1"/>
  <c r="AF603" i="13"/>
  <c r="AH603" i="13" s="1"/>
  <c r="AE603" i="13"/>
  <c r="AG603" i="13" s="1"/>
  <c r="AE643" i="13"/>
  <c r="AG643" i="13" s="1"/>
  <c r="AF643" i="13"/>
  <c r="AH643" i="13" s="1"/>
  <c r="AH673" i="13"/>
  <c r="AE673" i="13"/>
  <c r="AG673" i="13"/>
  <c r="AF673" i="13"/>
  <c r="AH729" i="13"/>
  <c r="AE729" i="13"/>
  <c r="AF729" i="13"/>
  <c r="AG729" i="13"/>
  <c r="AH665" i="13"/>
  <c r="AE665" i="13"/>
  <c r="AG665" i="13"/>
  <c r="AF665" i="13"/>
  <c r="AH767" i="13"/>
  <c r="AG767" i="13"/>
  <c r="AF767" i="13"/>
  <c r="AE789" i="13"/>
  <c r="AG789" i="13" s="1"/>
  <c r="AF789" i="13"/>
  <c r="AH789" i="13" s="1"/>
  <c r="AH631" i="13"/>
  <c r="AF631" i="13"/>
  <c r="AG631" i="13"/>
  <c r="AE705" i="13"/>
  <c r="AH705" i="13"/>
  <c r="AG705" i="13"/>
  <c r="AF705" i="13"/>
  <c r="AH727" i="13"/>
  <c r="AF727" i="13"/>
  <c r="AG727" i="13"/>
  <c r="AE853" i="13"/>
  <c r="AG853" i="13" s="1"/>
  <c r="AF853" i="13"/>
  <c r="AH853" i="13" s="1"/>
  <c r="AF699" i="13"/>
  <c r="AH699" i="13" s="1"/>
  <c r="AE699" i="13"/>
  <c r="AG699" i="13" s="1"/>
  <c r="AF771" i="13"/>
  <c r="AH771" i="13" s="1"/>
  <c r="AE771" i="13"/>
  <c r="AG771" i="13" s="1"/>
  <c r="AF645" i="13"/>
  <c r="AH645" i="13" s="1"/>
  <c r="AE645" i="13"/>
  <c r="AG645" i="13" s="1"/>
  <c r="R709" i="13"/>
  <c r="AG801" i="13"/>
  <c r="AH801" i="13"/>
  <c r="AE801" i="13"/>
  <c r="AF801" i="13"/>
  <c r="AG871" i="13"/>
  <c r="AF871" i="13"/>
  <c r="AH871" i="13"/>
  <c r="AF939" i="13"/>
  <c r="AH939" i="13" s="1"/>
  <c r="AE939" i="13"/>
  <c r="AG939" i="13" s="1"/>
  <c r="R853" i="13"/>
  <c r="R861" i="13"/>
  <c r="AH895" i="13"/>
  <c r="AG895" i="13"/>
  <c r="AF895" i="13"/>
  <c r="AF951" i="13"/>
  <c r="AH951" i="13"/>
  <c r="AG951" i="13"/>
  <c r="R909" i="13"/>
  <c r="AE901" i="13"/>
  <c r="AG901" i="13" s="1"/>
  <c r="AF901" i="13"/>
  <c r="AH901" i="13" s="1"/>
  <c r="R925" i="13"/>
  <c r="AF923" i="13"/>
  <c r="AH923" i="13" s="1"/>
  <c r="AE923" i="13"/>
  <c r="AG923" i="13" s="1"/>
  <c r="AF933" i="13"/>
  <c r="AH933" i="13" s="1"/>
  <c r="AE933" i="13"/>
  <c r="AG933" i="13" s="1"/>
  <c r="AF1033" i="13"/>
  <c r="AH1033" i="13"/>
  <c r="AE1033" i="13"/>
  <c r="AG1033" i="13"/>
  <c r="R965" i="13"/>
  <c r="AF1093" i="13"/>
  <c r="AH1093" i="13" s="1"/>
  <c r="AE1093" i="13"/>
  <c r="AG1093" i="13" s="1"/>
  <c r="AE1115" i="13"/>
  <c r="AG1115" i="13" s="1"/>
  <c r="AF1115" i="13"/>
  <c r="AH1115" i="13" s="1"/>
  <c r="AF1147" i="13"/>
  <c r="AH1147" i="13" s="1"/>
  <c r="AE1147" i="13"/>
  <c r="AG1147" i="13" s="1"/>
  <c r="R1013" i="13"/>
  <c r="AG1121" i="13"/>
  <c r="AH1121" i="13"/>
  <c r="AE1121" i="13"/>
  <c r="AF1121" i="13"/>
  <c r="AH1153" i="13"/>
  <c r="AF1153" i="13"/>
  <c r="AG1153" i="13"/>
  <c r="AE1153" i="13"/>
  <c r="AF1107" i="13"/>
  <c r="AH1107" i="13" s="1"/>
  <c r="AE1107" i="13"/>
  <c r="AG1107" i="13" s="1"/>
  <c r="AG1169" i="13"/>
  <c r="AF1169" i="13"/>
  <c r="AE1169" i="13"/>
  <c r="AH1169" i="13"/>
  <c r="AF1181" i="13"/>
  <c r="AH1181" i="13" s="1"/>
  <c r="AE1181" i="13"/>
  <c r="AG1181" i="13" s="1"/>
  <c r="AH1047" i="13"/>
  <c r="AG1047" i="13"/>
  <c r="AF1047" i="13"/>
  <c r="AF1173" i="13"/>
  <c r="AH1173" i="13" s="1"/>
  <c r="AE1173" i="13"/>
  <c r="AG1173" i="13" s="1"/>
  <c r="AH1279" i="13"/>
  <c r="AF1279" i="13"/>
  <c r="AG1279" i="13"/>
  <c r="AH1183" i="13"/>
  <c r="AG1183" i="13"/>
  <c r="AF1183" i="13"/>
  <c r="AF1325" i="13"/>
  <c r="AH1325" i="13" s="1"/>
  <c r="AE1325" i="13"/>
  <c r="AG1325" i="13" s="1"/>
  <c r="AE1275" i="13"/>
  <c r="AG1275" i="13" s="1"/>
  <c r="AF1275" i="13"/>
  <c r="AH1275" i="13" s="1"/>
  <c r="AH1287" i="13"/>
  <c r="AG1287" i="13"/>
  <c r="AF1287" i="13"/>
  <c r="AF1291" i="13"/>
  <c r="AH1291" i="13" s="1"/>
  <c r="AE1291" i="13"/>
  <c r="AG1291" i="13" s="1"/>
  <c r="AH1303" i="13"/>
  <c r="AG1303" i="13"/>
  <c r="AF1303" i="13"/>
  <c r="AH1305" i="13"/>
  <c r="AG1305" i="13"/>
  <c r="AE1305" i="13"/>
  <c r="AF1305" i="13"/>
  <c r="AF1261" i="13"/>
  <c r="AH1261" i="13" s="1"/>
  <c r="AE1261" i="13"/>
  <c r="AG1261" i="13" s="1"/>
  <c r="AH1375" i="13"/>
  <c r="AG1375" i="13"/>
  <c r="AF1375" i="13"/>
  <c r="AG1441" i="13"/>
  <c r="AH1441" i="13"/>
  <c r="AE1441" i="13"/>
  <c r="AF1441" i="13"/>
  <c r="AG1343" i="13"/>
  <c r="AH1343" i="13"/>
  <c r="AF1343" i="13"/>
  <c r="R1389" i="13"/>
  <c r="AH1487" i="13"/>
  <c r="AF1487" i="13"/>
  <c r="AG1487" i="13"/>
  <c r="AF1307" i="13"/>
  <c r="AH1307" i="13" s="1"/>
  <c r="AE1307" i="13"/>
  <c r="AG1307" i="13" s="1"/>
  <c r="R1317" i="13"/>
  <c r="AF1419" i="13"/>
  <c r="AH1419" i="13" s="1"/>
  <c r="AE1419" i="13"/>
  <c r="AG1419" i="13" s="1"/>
  <c r="AH1463" i="13"/>
  <c r="AG1463" i="13"/>
  <c r="AF1463" i="13"/>
  <c r="AE1429" i="13"/>
  <c r="AG1429" i="13" s="1"/>
  <c r="AF1429" i="13"/>
  <c r="AH1429" i="13" s="1"/>
  <c r="AF1445" i="13"/>
  <c r="AH1445" i="13" s="1"/>
  <c r="AE1445" i="13"/>
  <c r="AG1445" i="13" s="1"/>
  <c r="AE1493" i="13"/>
  <c r="AG1493" i="13" s="1"/>
  <c r="AF1493" i="13"/>
  <c r="AH1493" i="13" s="1"/>
  <c r="R1405" i="13"/>
  <c r="AF1435" i="13"/>
  <c r="AH1435" i="13" s="1"/>
  <c r="AE1435" i="13"/>
  <c r="AG1435" i="13" s="1"/>
  <c r="AE1443" i="13"/>
  <c r="AG1443" i="13" s="1"/>
  <c r="AF1443" i="13"/>
  <c r="AH1443" i="13" s="1"/>
  <c r="AG1505" i="13"/>
  <c r="AE1505" i="13"/>
  <c r="AH1505" i="13"/>
  <c r="AF1505" i="13"/>
  <c r="R1493" i="13"/>
  <c r="AE1611" i="13"/>
  <c r="AG1611" i="13" s="1"/>
  <c r="AF1611" i="13"/>
  <c r="AH1611" i="13" s="1"/>
  <c r="AF1527" i="13"/>
  <c r="AH1527" i="13"/>
  <c r="AG1527" i="13"/>
  <c r="AG1601" i="13"/>
  <c r="AE1601" i="13"/>
  <c r="AF1601" i="13"/>
  <c r="AH1601" i="13"/>
  <c r="R1613" i="13"/>
  <c r="AF1579" i="13"/>
  <c r="AH1579" i="13" s="1"/>
  <c r="AE1579" i="13"/>
  <c r="AG1579" i="13" s="1"/>
  <c r="AF1563" i="13"/>
  <c r="AH1563" i="13" s="1"/>
  <c r="AE1563" i="13"/>
  <c r="AG1563" i="13" s="1"/>
  <c r="R1589" i="13"/>
  <c r="AF1525" i="13"/>
  <c r="AH1525" i="13" s="1"/>
  <c r="AE1525" i="13"/>
  <c r="AG1525" i="13" s="1"/>
  <c r="AG1537" i="13"/>
  <c r="AE1537" i="13"/>
  <c r="AH1537" i="13"/>
  <c r="AF1537" i="13"/>
  <c r="AE1549" i="13"/>
  <c r="AG1549" i="13" s="1"/>
  <c r="AF1549" i="13"/>
  <c r="AH1549" i="13" s="1"/>
  <c r="AH1583" i="13"/>
  <c r="AF1583" i="13"/>
  <c r="AG1583" i="13"/>
  <c r="AH41" i="13"/>
  <c r="AE41" i="13"/>
  <c r="AF41" i="13"/>
  <c r="AG41" i="13"/>
  <c r="AG47" i="13"/>
  <c r="AH47" i="13"/>
  <c r="AF47" i="13"/>
  <c r="AF59" i="13"/>
  <c r="AH59" i="13" s="1"/>
  <c r="AE59" i="13"/>
  <c r="AG59" i="13" s="1"/>
  <c r="AH65" i="13"/>
  <c r="AE65" i="13"/>
  <c r="AF65" i="13"/>
  <c r="AG65" i="13"/>
  <c r="AH79" i="13"/>
  <c r="AG79" i="13"/>
  <c r="AF79" i="13"/>
  <c r="AF157" i="13"/>
  <c r="AH157" i="13" s="1"/>
  <c r="AE157" i="13"/>
  <c r="AG157" i="13" s="1"/>
  <c r="AF77" i="13"/>
  <c r="AH77" i="13" s="1"/>
  <c r="AE77" i="13"/>
  <c r="AG77" i="13" s="1"/>
  <c r="AH89" i="13"/>
  <c r="AE89" i="13"/>
  <c r="AF89" i="13"/>
  <c r="AG89" i="13"/>
  <c r="AF213" i="13"/>
  <c r="AH213" i="13" s="1"/>
  <c r="AE213" i="13"/>
  <c r="AG213" i="13" s="1"/>
  <c r="AF195" i="13"/>
  <c r="AH195" i="13" s="1"/>
  <c r="AE195" i="13"/>
  <c r="AG195" i="13" s="1"/>
  <c r="AH201" i="13"/>
  <c r="AE201" i="13"/>
  <c r="AG201" i="13"/>
  <c r="AF201" i="13"/>
  <c r="AF275" i="13"/>
  <c r="AH275" i="13" s="1"/>
  <c r="AE275" i="13"/>
  <c r="AG275" i="13" s="1"/>
  <c r="R221" i="13"/>
  <c r="AF405" i="13"/>
  <c r="AH405" i="13" s="1"/>
  <c r="AE405" i="13"/>
  <c r="AG405" i="13" s="1"/>
  <c r="AH289" i="13"/>
  <c r="AE289" i="13"/>
  <c r="AF289" i="13"/>
  <c r="AG289" i="13"/>
  <c r="AF285" i="13"/>
  <c r="AH285" i="13" s="1"/>
  <c r="AE285" i="13"/>
  <c r="AG285" i="13" s="1"/>
  <c r="AF307" i="13"/>
  <c r="AH307" i="13" s="1"/>
  <c r="AE307" i="13"/>
  <c r="AG307" i="13" s="1"/>
  <c r="AG561" i="13"/>
  <c r="AH561" i="13"/>
  <c r="AE561" i="13"/>
  <c r="AF561" i="13"/>
  <c r="AF331" i="13"/>
  <c r="AH331" i="13" s="1"/>
  <c r="AE331" i="13"/>
  <c r="AG331" i="13" s="1"/>
  <c r="AF341" i="13"/>
  <c r="AH341" i="13" s="1"/>
  <c r="AE341" i="13"/>
  <c r="AG341" i="13" s="1"/>
  <c r="AF365" i="13"/>
  <c r="AH365" i="13" s="1"/>
  <c r="AE365" i="13"/>
  <c r="AG365" i="13" s="1"/>
  <c r="AF445" i="13"/>
  <c r="AH445" i="13" s="1"/>
  <c r="AE445" i="13"/>
  <c r="AG445" i="13" s="1"/>
  <c r="AF573" i="13"/>
  <c r="AH573" i="13" s="1"/>
  <c r="AE573" i="13"/>
  <c r="AG573" i="13" s="1"/>
  <c r="AH585" i="13"/>
  <c r="AF585" i="13"/>
  <c r="AG585" i="13"/>
  <c r="AE585" i="13"/>
  <c r="AG257" i="13"/>
  <c r="AE257" i="13"/>
  <c r="AF257" i="13"/>
  <c r="AH257" i="13"/>
  <c r="AH271" i="13"/>
  <c r="AF271" i="13"/>
  <c r="AG271" i="13"/>
  <c r="AH495" i="13"/>
  <c r="AG495" i="13"/>
  <c r="AF495" i="13"/>
  <c r="AH343" i="13"/>
  <c r="AG343" i="13"/>
  <c r="AF343" i="13"/>
  <c r="AF451" i="13"/>
  <c r="AH451" i="13" s="1"/>
  <c r="AE451" i="13"/>
  <c r="AG451" i="13" s="1"/>
  <c r="AH569" i="13"/>
  <c r="AE569" i="13"/>
  <c r="AF569" i="13"/>
  <c r="AG569" i="13"/>
  <c r="R461" i="13"/>
  <c r="AH591" i="13"/>
  <c r="AF591" i="13"/>
  <c r="AG591" i="13"/>
  <c r="AF517" i="13"/>
  <c r="AH517" i="13" s="1"/>
  <c r="AE517" i="13"/>
  <c r="AG517" i="13" s="1"/>
  <c r="R581" i="13"/>
  <c r="AH681" i="13"/>
  <c r="AG681" i="13"/>
  <c r="AF681" i="13"/>
  <c r="AE681" i="13"/>
  <c r="AF501" i="13"/>
  <c r="AH501" i="13" s="1"/>
  <c r="AE501" i="13"/>
  <c r="AG501" i="13" s="1"/>
  <c r="R549" i="13"/>
  <c r="AF621" i="13"/>
  <c r="AH621" i="13" s="1"/>
  <c r="AE621" i="13"/>
  <c r="AG621" i="13" s="1"/>
  <c r="AH655" i="13"/>
  <c r="AG655" i="13"/>
  <c r="AF655" i="13"/>
  <c r="AE709" i="13"/>
  <c r="AG709" i="13" s="1"/>
  <c r="AF709" i="13"/>
  <c r="AH709" i="13" s="1"/>
  <c r="AF641" i="13"/>
  <c r="AH641" i="13"/>
  <c r="AG641" i="13"/>
  <c r="AE641" i="13"/>
  <c r="R653" i="13"/>
  <c r="AF707" i="13"/>
  <c r="AH707" i="13" s="1"/>
  <c r="AE707" i="13"/>
  <c r="AG707" i="13" s="1"/>
  <c r="AG697" i="13"/>
  <c r="AF697" i="13"/>
  <c r="AE697" i="13"/>
  <c r="AH697" i="13"/>
  <c r="AG721" i="13"/>
  <c r="AE721" i="13"/>
  <c r="AF721" i="13"/>
  <c r="AH721" i="13"/>
  <c r="AF779" i="13"/>
  <c r="AH779" i="13" s="1"/>
  <c r="AE779" i="13"/>
  <c r="AG779" i="13" s="1"/>
  <c r="AF653" i="13"/>
  <c r="AH653" i="13" s="1"/>
  <c r="AE653" i="13"/>
  <c r="AG653" i="13" s="1"/>
  <c r="AF739" i="13"/>
  <c r="AH739" i="13" s="1"/>
  <c r="AE739" i="13"/>
  <c r="AG739" i="13" s="1"/>
  <c r="AF607" i="13"/>
  <c r="AG607" i="13"/>
  <c r="AH607" i="13"/>
  <c r="AF731" i="13"/>
  <c r="AH731" i="13" s="1"/>
  <c r="AE731" i="13"/>
  <c r="AG731" i="13" s="1"/>
  <c r="AF693" i="13"/>
  <c r="AH693" i="13" s="1"/>
  <c r="AE693" i="13"/>
  <c r="AG693" i="13" s="1"/>
  <c r="AG737" i="13"/>
  <c r="AH737" i="13"/>
  <c r="AE737" i="13"/>
  <c r="AF737" i="13"/>
  <c r="AF835" i="13"/>
  <c r="AH835" i="13" s="1"/>
  <c r="AE835" i="13"/>
  <c r="AG835" i="13" s="1"/>
  <c r="AH1001" i="13"/>
  <c r="AF1001" i="13"/>
  <c r="AE1001" i="13"/>
  <c r="AG1001" i="13"/>
  <c r="AE1029" i="13"/>
  <c r="AG1029" i="13" s="1"/>
  <c r="AF1029" i="13"/>
  <c r="AH1029" i="13" s="1"/>
  <c r="AF797" i="13"/>
  <c r="AH797" i="13" s="1"/>
  <c r="AE797" i="13"/>
  <c r="AG797" i="13" s="1"/>
  <c r="AG903" i="13"/>
  <c r="AF903" i="13"/>
  <c r="AH903" i="13"/>
  <c r="AE819" i="13"/>
  <c r="AG819" i="13" s="1"/>
  <c r="AF819" i="13"/>
  <c r="AH819" i="13" s="1"/>
  <c r="AH841" i="13"/>
  <c r="AE841" i="13"/>
  <c r="AF841" i="13"/>
  <c r="AG841" i="13"/>
  <c r="AE947" i="13"/>
  <c r="AG947" i="13" s="1"/>
  <c r="AF947" i="13"/>
  <c r="AH947" i="13" s="1"/>
  <c r="AF863" i="13"/>
  <c r="AH863" i="13"/>
  <c r="AG863" i="13"/>
  <c r="R917" i="13"/>
  <c r="R933" i="13"/>
  <c r="AF995" i="13"/>
  <c r="AH995" i="13" s="1"/>
  <c r="AE995" i="13"/>
  <c r="AG995" i="13" s="1"/>
  <c r="AE1013" i="13"/>
  <c r="AG1013" i="13" s="1"/>
  <c r="AF1013" i="13"/>
  <c r="AH1013" i="13" s="1"/>
  <c r="AH1009" i="13"/>
  <c r="AG1009" i="13"/>
  <c r="AE1009" i="13"/>
  <c r="AF1009" i="13"/>
  <c r="R957" i="13"/>
  <c r="AF1079" i="13"/>
  <c r="AG1079" i="13"/>
  <c r="AH1079" i="13"/>
  <c r="AH969" i="13"/>
  <c r="AG969" i="13"/>
  <c r="AE969" i="13"/>
  <c r="AF969" i="13"/>
  <c r="R1045" i="13"/>
  <c r="R1085" i="13"/>
  <c r="AG1137" i="13"/>
  <c r="AE1137" i="13"/>
  <c r="AF1137" i="13"/>
  <c r="AH1137" i="13"/>
  <c r="AH1159" i="13"/>
  <c r="AG1159" i="13"/>
  <c r="AF1159" i="13"/>
  <c r="AG1015" i="13"/>
  <c r="AH1015" i="13"/>
  <c r="AF1015" i="13"/>
  <c r="R1077" i="13"/>
  <c r="R1229" i="13"/>
  <c r="R1029" i="13"/>
  <c r="AF1063" i="13"/>
  <c r="AG1063" i="13"/>
  <c r="AH1063" i="13"/>
  <c r="AF1117" i="13"/>
  <c r="AH1117" i="13" s="1"/>
  <c r="AE1117" i="13"/>
  <c r="AG1117" i="13" s="1"/>
  <c r="AF1059" i="13"/>
  <c r="AH1059" i="13" s="1"/>
  <c r="AE1059" i="13"/>
  <c r="AG1059" i="13" s="1"/>
  <c r="AF1171" i="13"/>
  <c r="AH1171" i="13" s="1"/>
  <c r="AE1171" i="13"/>
  <c r="AG1171" i="13" s="1"/>
  <c r="R1109" i="13"/>
  <c r="R1205" i="13"/>
  <c r="AF1301" i="13"/>
  <c r="AH1301" i="13" s="1"/>
  <c r="AE1301" i="13"/>
  <c r="AG1301" i="13" s="1"/>
  <c r="AF1193" i="13"/>
  <c r="AH1193" i="13"/>
  <c r="AG1193" i="13"/>
  <c r="AE1193" i="13"/>
  <c r="AH1225" i="13"/>
  <c r="AE1225" i="13"/>
  <c r="AF1225" i="13"/>
  <c r="AG1225" i="13"/>
  <c r="R1237" i="13"/>
  <c r="AE1357" i="13"/>
  <c r="AG1357" i="13" s="1"/>
  <c r="AF1357" i="13"/>
  <c r="AH1357" i="13" s="1"/>
  <c r="AF1413" i="13"/>
  <c r="AH1413" i="13" s="1"/>
  <c r="AE1413" i="13"/>
  <c r="AG1413" i="13" s="1"/>
  <c r="AE1339" i="13"/>
  <c r="AG1339" i="13" s="1"/>
  <c r="AF1339" i="13"/>
  <c r="AH1339" i="13" s="1"/>
  <c r="R1357" i="13"/>
  <c r="AG1495" i="13"/>
  <c r="AH1495" i="13"/>
  <c r="AF1495" i="13"/>
  <c r="AE1349" i="13"/>
  <c r="AG1349" i="13" s="1"/>
  <c r="AF1349" i="13"/>
  <c r="AH1349" i="13" s="1"/>
  <c r="AH1399" i="13"/>
  <c r="AG1399" i="13"/>
  <c r="AF1399" i="13"/>
  <c r="AF1389" i="13"/>
  <c r="AH1389" i="13" s="1"/>
  <c r="AE1389" i="13"/>
  <c r="AG1389" i="13" s="1"/>
  <c r="AH1401" i="13"/>
  <c r="AF1401" i="13"/>
  <c r="AG1401" i="13"/>
  <c r="AE1401" i="13"/>
  <c r="AF1437" i="13"/>
  <c r="AH1437" i="13" s="1"/>
  <c r="AE1437" i="13"/>
  <c r="AG1437" i="13" s="1"/>
  <c r="AG1497" i="13"/>
  <c r="AE1497" i="13"/>
  <c r="AH1497" i="13"/>
  <c r="AF1497" i="13"/>
  <c r="R1461" i="13"/>
  <c r="AF1455" i="13"/>
  <c r="AG1455" i="13"/>
  <c r="AH1455" i="13"/>
  <c r="R1437" i="13"/>
  <c r="AH1473" i="13"/>
  <c r="AF1473" i="13"/>
  <c r="AG1473" i="13"/>
  <c r="AE1473" i="13"/>
  <c r="AF1581" i="13"/>
  <c r="AH1581" i="13" s="1"/>
  <c r="AE1581" i="13"/>
  <c r="AG1581" i="13" s="1"/>
  <c r="AF1571" i="13"/>
  <c r="AH1571" i="13" s="1"/>
  <c r="AE1571" i="13"/>
  <c r="AG1571" i="13" s="1"/>
  <c r="AF1591" i="13"/>
  <c r="AH1591" i="13"/>
  <c r="AG1591" i="13"/>
  <c r="AG1521" i="13"/>
  <c r="AH1521" i="13"/>
  <c r="AE1521" i="13"/>
  <c r="AF1521" i="13"/>
  <c r="AH1545" i="13"/>
  <c r="AG1545" i="13"/>
  <c r="AF1545" i="13"/>
  <c r="AE1545" i="13"/>
  <c r="R1557" i="13"/>
  <c r="AH1543" i="13"/>
  <c r="AG1543" i="13"/>
  <c r="AF1543" i="13"/>
  <c r="AG1519" i="13"/>
  <c r="AF1519" i="13"/>
  <c r="AH1519" i="13"/>
  <c r="AF1593" i="13"/>
  <c r="AH1593" i="13"/>
  <c r="AG1593" i="13"/>
  <c r="AE1593" i="13"/>
  <c r="AG71" i="13"/>
  <c r="AF71" i="13"/>
  <c r="AH71" i="13"/>
  <c r="AF85" i="13"/>
  <c r="AH85" i="13" s="1"/>
  <c r="AE85" i="13"/>
  <c r="AG85" i="13" s="1"/>
  <c r="AH49" i="13"/>
  <c r="AE49" i="13"/>
  <c r="AF49" i="13"/>
  <c r="AG49" i="13"/>
  <c r="AG159" i="13"/>
  <c r="AF159" i="13"/>
  <c r="AH159" i="13"/>
  <c r="R29" i="13"/>
  <c r="AH25" i="13"/>
  <c r="AF25" i="13"/>
  <c r="AG25" i="13"/>
  <c r="AE25" i="13"/>
  <c r="AF123" i="13"/>
  <c r="AH123" i="13" s="1"/>
  <c r="AE123" i="13"/>
  <c r="AG123" i="13" s="1"/>
  <c r="AF27" i="13"/>
  <c r="AH27" i="13" s="1"/>
  <c r="AE27" i="13"/>
  <c r="AG27" i="13" s="1"/>
  <c r="AH103" i="13"/>
  <c r="AF103" i="13"/>
  <c r="AG103" i="13"/>
  <c r="AF237" i="13"/>
  <c r="AH237" i="13" s="1"/>
  <c r="AE237" i="13"/>
  <c r="AG237" i="13" s="1"/>
  <c r="AF63" i="13"/>
  <c r="AH63" i="13"/>
  <c r="AG63" i="13"/>
  <c r="R45" i="13"/>
  <c r="AF101" i="13"/>
  <c r="AH101" i="13" s="1"/>
  <c r="AE101" i="13"/>
  <c r="AG101" i="13" s="1"/>
  <c r="AE309" i="13"/>
  <c r="AG309" i="13" s="1"/>
  <c r="AF309" i="13"/>
  <c r="AH309" i="13" s="1"/>
  <c r="AF95" i="13"/>
  <c r="AH95" i="13"/>
  <c r="AG95" i="13"/>
  <c r="AE137" i="13"/>
  <c r="AH137" i="13"/>
  <c r="AF137" i="13"/>
  <c r="AG137" i="13"/>
  <c r="AF347" i="13"/>
  <c r="AH347" i="13" s="1"/>
  <c r="AE347" i="13"/>
  <c r="AG347" i="13" s="1"/>
  <c r="AE83" i="13"/>
  <c r="AG83" i="13" s="1"/>
  <c r="AF83" i="13"/>
  <c r="AH83" i="13" s="1"/>
  <c r="AF215" i="13"/>
  <c r="AG215" i="13"/>
  <c r="AH215" i="13"/>
  <c r="AF163" i="13"/>
  <c r="AH163" i="13" s="1"/>
  <c r="AE163" i="13"/>
  <c r="AG163" i="13" s="1"/>
  <c r="AG223" i="13"/>
  <c r="AH223" i="13"/>
  <c r="AF223" i="13"/>
  <c r="AF269" i="13"/>
  <c r="AH269" i="13" s="1"/>
  <c r="AE269" i="13"/>
  <c r="AG269" i="13" s="1"/>
  <c r="AH297" i="13"/>
  <c r="AG297" i="13"/>
  <c r="AF297" i="13"/>
  <c r="AE297" i="13"/>
  <c r="AE317" i="13"/>
  <c r="AG317" i="13" s="1"/>
  <c r="AF317" i="13"/>
  <c r="AH317" i="13" s="1"/>
  <c r="AG321" i="13"/>
  <c r="AE321" i="13"/>
  <c r="AH321" i="13"/>
  <c r="AF321" i="13"/>
  <c r="AG311" i="13"/>
  <c r="AF311" i="13"/>
  <c r="AH311" i="13"/>
  <c r="AE403" i="13"/>
  <c r="AG403" i="13" s="1"/>
  <c r="AF403" i="13"/>
  <c r="AH403" i="13" s="1"/>
  <c r="R309" i="13"/>
  <c r="AH329" i="13"/>
  <c r="AE329" i="13"/>
  <c r="AF329" i="13"/>
  <c r="AG329" i="13"/>
  <c r="AF455" i="13"/>
  <c r="AH455" i="13"/>
  <c r="AG455" i="13"/>
  <c r="AH463" i="13"/>
  <c r="AF463" i="13"/>
  <c r="AG463" i="13"/>
  <c r="AF597" i="13"/>
  <c r="AH597" i="13" s="1"/>
  <c r="AE597" i="13"/>
  <c r="AG597" i="13" s="1"/>
  <c r="AG481" i="13"/>
  <c r="AH481" i="13"/>
  <c r="AE481" i="13"/>
  <c r="AF481" i="13"/>
  <c r="AH513" i="13"/>
  <c r="AG513" i="13"/>
  <c r="AF513" i="13"/>
  <c r="AE513" i="13"/>
  <c r="AF485" i="13"/>
  <c r="AH485" i="13" s="1"/>
  <c r="AE485" i="13"/>
  <c r="AG485" i="13" s="1"/>
  <c r="AE579" i="13"/>
  <c r="AG579" i="13" s="1"/>
  <c r="AF579" i="13"/>
  <c r="AH579" i="13" s="1"/>
  <c r="AH535" i="13"/>
  <c r="AF535" i="13"/>
  <c r="AG535" i="13"/>
  <c r="AF471" i="13"/>
  <c r="AG471" i="13"/>
  <c r="AH471" i="13"/>
  <c r="AF571" i="13"/>
  <c r="AH571" i="13" s="1"/>
  <c r="AE571" i="13"/>
  <c r="AG571" i="13" s="1"/>
  <c r="R525" i="13"/>
  <c r="AE747" i="13"/>
  <c r="AG747" i="13" s="1"/>
  <c r="AF747" i="13"/>
  <c r="AH747" i="13" s="1"/>
  <c r="AF781" i="13"/>
  <c r="AH781" i="13" s="1"/>
  <c r="AE781" i="13"/>
  <c r="AG781" i="13" s="1"/>
  <c r="AH609" i="13"/>
  <c r="AF609" i="13"/>
  <c r="AE609" i="13"/>
  <c r="AG609" i="13"/>
  <c r="AH647" i="13"/>
  <c r="AG647" i="13"/>
  <c r="AF647" i="13"/>
  <c r="AE785" i="13"/>
  <c r="AH785" i="13"/>
  <c r="AG785" i="13"/>
  <c r="AF785" i="13"/>
  <c r="AF701" i="13"/>
  <c r="AH701" i="13" s="1"/>
  <c r="AE701" i="13"/>
  <c r="AG701" i="13" s="1"/>
  <c r="AF717" i="13"/>
  <c r="AH717" i="13" s="1"/>
  <c r="AE717" i="13"/>
  <c r="AG717" i="13" s="1"/>
  <c r="AH759" i="13"/>
  <c r="AG759" i="13"/>
  <c r="AF759" i="13"/>
  <c r="AF793" i="13"/>
  <c r="AH793" i="13"/>
  <c r="AG793" i="13"/>
  <c r="AE793" i="13"/>
  <c r="AG689" i="13"/>
  <c r="AF689" i="13"/>
  <c r="AE689" i="13"/>
  <c r="AH689" i="13"/>
  <c r="AF763" i="13"/>
  <c r="AH763" i="13" s="1"/>
  <c r="AE763" i="13"/>
  <c r="AG763" i="13" s="1"/>
  <c r="AE685" i="13"/>
  <c r="AG685" i="13" s="1"/>
  <c r="AF685" i="13"/>
  <c r="AH685" i="13" s="1"/>
  <c r="AG751" i="13"/>
  <c r="AF751" i="13"/>
  <c r="AH751" i="13"/>
  <c r="AF773" i="13"/>
  <c r="AH773" i="13" s="1"/>
  <c r="AE773" i="13"/>
  <c r="AG773" i="13" s="1"/>
  <c r="AH825" i="13"/>
  <c r="AE825" i="13"/>
  <c r="AF825" i="13"/>
  <c r="AG825" i="13"/>
  <c r="AF859" i="13"/>
  <c r="AH859" i="13" s="1"/>
  <c r="AE859" i="13"/>
  <c r="AG859" i="13" s="1"/>
  <c r="AF893" i="13"/>
  <c r="AH893" i="13" s="1"/>
  <c r="AE893" i="13"/>
  <c r="AG893" i="13" s="1"/>
  <c r="AH833" i="13"/>
  <c r="AF833" i="13"/>
  <c r="AE833" i="13"/>
  <c r="AG833" i="13"/>
  <c r="R869" i="13"/>
  <c r="R989" i="13"/>
  <c r="AF1045" i="13"/>
  <c r="AH1045" i="13" s="1"/>
  <c r="AE1045" i="13"/>
  <c r="AG1045" i="13" s="1"/>
  <c r="AH855" i="13"/>
  <c r="AF855" i="13"/>
  <c r="AG855" i="13"/>
  <c r="AG879" i="13"/>
  <c r="AF879" i="13"/>
  <c r="AH879" i="13"/>
  <c r="AF873" i="13"/>
  <c r="AH873" i="13"/>
  <c r="AG873" i="13"/>
  <c r="AE873" i="13"/>
  <c r="AH887" i="13"/>
  <c r="AF887" i="13"/>
  <c r="AG887" i="13"/>
  <c r="AE907" i="13"/>
  <c r="AG907" i="13" s="1"/>
  <c r="AF907" i="13"/>
  <c r="AH907" i="13" s="1"/>
  <c r="AH935" i="13"/>
  <c r="AG935" i="13"/>
  <c r="AF935" i="13"/>
  <c r="AG1023" i="13"/>
  <c r="AH1023" i="13"/>
  <c r="AF1023" i="13"/>
  <c r="AH847" i="13"/>
  <c r="AF847" i="13"/>
  <c r="AG847" i="13"/>
  <c r="AF891" i="13"/>
  <c r="AH891" i="13" s="1"/>
  <c r="AE891" i="13"/>
  <c r="AG891" i="13" s="1"/>
  <c r="AF963" i="13"/>
  <c r="AH963" i="13" s="1"/>
  <c r="AE963" i="13"/>
  <c r="AG963" i="13" s="1"/>
  <c r="AG1057" i="13"/>
  <c r="AH1057" i="13"/>
  <c r="AE1057" i="13"/>
  <c r="AF1057" i="13"/>
  <c r="AF979" i="13"/>
  <c r="AH979" i="13" s="1"/>
  <c r="AE979" i="13"/>
  <c r="AG979" i="13" s="1"/>
  <c r="AF989" i="13"/>
  <c r="AH989" i="13" s="1"/>
  <c r="AE989" i="13"/>
  <c r="AG989" i="13" s="1"/>
  <c r="AF983" i="13"/>
  <c r="AH983" i="13"/>
  <c r="AG983" i="13"/>
  <c r="AF1113" i="13"/>
  <c r="AH1113" i="13"/>
  <c r="AG1113" i="13"/>
  <c r="AE1113" i="13"/>
  <c r="AH1145" i="13"/>
  <c r="AE1145" i="13"/>
  <c r="AF1145" i="13"/>
  <c r="AG1145" i="13"/>
  <c r="AF1043" i="13"/>
  <c r="AH1043" i="13" s="1"/>
  <c r="AE1043" i="13"/>
  <c r="AG1043" i="13" s="1"/>
  <c r="AH1095" i="13"/>
  <c r="AF1095" i="13"/>
  <c r="AG1095" i="13"/>
  <c r="AH1071" i="13"/>
  <c r="AG1071" i="13"/>
  <c r="AF1071" i="13"/>
  <c r="AH1127" i="13"/>
  <c r="AG1127" i="13"/>
  <c r="AF1127" i="13"/>
  <c r="AE1139" i="13"/>
  <c r="AG1139" i="13" s="1"/>
  <c r="AF1139" i="13"/>
  <c r="AH1139" i="13" s="1"/>
  <c r="AE1185" i="13"/>
  <c r="AH1185" i="13"/>
  <c r="AG1185" i="13"/>
  <c r="AF1185" i="13"/>
  <c r="AG1217" i="13"/>
  <c r="AH1217" i="13"/>
  <c r="AE1217" i="13"/>
  <c r="AF1217" i="13"/>
  <c r="AH1241" i="13"/>
  <c r="AG1241" i="13"/>
  <c r="AF1241" i="13"/>
  <c r="AE1241" i="13"/>
  <c r="R1301" i="13"/>
  <c r="AF1213" i="13"/>
  <c r="AH1213" i="13" s="1"/>
  <c r="AE1213" i="13"/>
  <c r="AG1213" i="13" s="1"/>
  <c r="AH1383" i="13"/>
  <c r="AF1383" i="13"/>
  <c r="AG1383" i="13"/>
  <c r="AH1239" i="13"/>
  <c r="AG1239" i="13"/>
  <c r="AF1239" i="13"/>
  <c r="AH1257" i="13"/>
  <c r="AF1257" i="13"/>
  <c r="AE1257" i="13"/>
  <c r="AG1257" i="13"/>
  <c r="AH1407" i="13"/>
  <c r="AF1407" i="13"/>
  <c r="AG1407" i="13"/>
  <c r="AE1345" i="13"/>
  <c r="AG1345" i="13"/>
  <c r="AH1345" i="13"/>
  <c r="AF1345" i="13"/>
  <c r="R1365" i="13"/>
  <c r="AE1379" i="13"/>
  <c r="AG1379" i="13" s="1"/>
  <c r="AF1379" i="13"/>
  <c r="AH1379" i="13" s="1"/>
  <c r="AH1393" i="13"/>
  <c r="AF1393" i="13"/>
  <c r="AE1393" i="13"/>
  <c r="AG1393" i="13"/>
  <c r="R1309" i="13"/>
  <c r="AF1341" i="13"/>
  <c r="AH1341" i="13" s="1"/>
  <c r="AE1341" i="13"/>
  <c r="AG1341" i="13" s="1"/>
  <c r="AF1409" i="13"/>
  <c r="AE1409" i="13"/>
  <c r="AH1409" i="13"/>
  <c r="AG1409" i="13"/>
  <c r="AH1369" i="13"/>
  <c r="AE1369" i="13"/>
  <c r="AG1369" i="13"/>
  <c r="AF1369" i="13"/>
  <c r="AH1431" i="13"/>
  <c r="AG1431" i="13"/>
  <c r="AF1431" i="13"/>
  <c r="AE1483" i="13"/>
  <c r="AG1483" i="13" s="1"/>
  <c r="AF1483" i="13"/>
  <c r="AH1483" i="13" s="1"/>
  <c r="R1477" i="13"/>
  <c r="AF1485" i="13"/>
  <c r="AH1485" i="13" s="1"/>
  <c r="AE1485" i="13"/>
  <c r="AG1485" i="13" s="1"/>
  <c r="AF1507" i="13"/>
  <c r="AH1507" i="13" s="1"/>
  <c r="AE1507" i="13"/>
  <c r="AG1507" i="13" s="1"/>
  <c r="AH1471" i="13"/>
  <c r="AG1471" i="13"/>
  <c r="AF1471" i="13"/>
  <c r="AE1547" i="13"/>
  <c r="AG1547" i="13" s="1"/>
  <c r="AF1547" i="13"/>
  <c r="AH1547" i="13" s="1"/>
  <c r="AG1529" i="13"/>
  <c r="AH1529" i="13"/>
  <c r="AE1529" i="13"/>
  <c r="AF1529" i="13"/>
  <c r="AE1595" i="13"/>
  <c r="AG1595" i="13" s="1"/>
  <c r="AF1595" i="13"/>
  <c r="AH1595" i="13" s="1"/>
  <c r="AF221" i="13"/>
  <c r="AH221" i="13" s="1"/>
  <c r="AE221" i="13"/>
  <c r="AG221" i="13" s="1"/>
  <c r="AH33" i="13"/>
  <c r="AF33" i="13"/>
  <c r="AG33" i="13"/>
  <c r="AE33" i="13"/>
  <c r="AF29" i="13"/>
  <c r="AH29" i="13" s="1"/>
  <c r="AE29" i="13"/>
  <c r="AG29" i="13" s="1"/>
  <c r="AH73" i="13"/>
  <c r="AG73" i="13"/>
  <c r="AF73" i="13"/>
  <c r="AE73" i="13"/>
  <c r="AF141" i="13"/>
  <c r="AH141" i="13" s="1"/>
  <c r="AE141" i="13"/>
  <c r="AG141" i="13" s="1"/>
  <c r="R61" i="13"/>
  <c r="AF119" i="13"/>
  <c r="AH119" i="13"/>
  <c r="AG119" i="13"/>
  <c r="AH57" i="13"/>
  <c r="AE57" i="13"/>
  <c r="AF57" i="13"/>
  <c r="AG57" i="13"/>
  <c r="AH113" i="13"/>
  <c r="AF113" i="13"/>
  <c r="AE113" i="13"/>
  <c r="AG113" i="13"/>
  <c r="AE283" i="13"/>
  <c r="AG283" i="13" s="1"/>
  <c r="AF283" i="13"/>
  <c r="AH283" i="13" s="1"/>
  <c r="AH175" i="13"/>
  <c r="AG175" i="13"/>
  <c r="AF175" i="13"/>
  <c r="AF589" i="13"/>
  <c r="AH589" i="13" s="1"/>
  <c r="AE589" i="13"/>
  <c r="AG589" i="13" s="1"/>
  <c r="AE129" i="13"/>
  <c r="AH129" i="13"/>
  <c r="AG129" i="13"/>
  <c r="AF129" i="13"/>
  <c r="R197" i="13"/>
  <c r="AG217" i="13"/>
  <c r="AF217" i="13"/>
  <c r="AE217" i="13"/>
  <c r="AH217" i="13"/>
  <c r="AG231" i="13"/>
  <c r="AF231" i="13"/>
  <c r="AH231" i="13"/>
  <c r="AE251" i="13"/>
  <c r="AG251" i="13" s="1"/>
  <c r="AF251" i="13"/>
  <c r="AH251" i="13" s="1"/>
  <c r="AF461" i="13"/>
  <c r="AH461" i="13" s="1"/>
  <c r="AE461" i="13"/>
  <c r="AG461" i="13" s="1"/>
  <c r="AF233" i="13"/>
  <c r="AH233" i="13"/>
  <c r="AE233" i="13"/>
  <c r="AG233" i="13"/>
  <c r="R277" i="13"/>
  <c r="AE323" i="13"/>
  <c r="AG323" i="13" s="1"/>
  <c r="AF323" i="13"/>
  <c r="AH323" i="13" s="1"/>
  <c r="AF355" i="13"/>
  <c r="AH355" i="13" s="1"/>
  <c r="AE355" i="13"/>
  <c r="AG355" i="13" s="1"/>
  <c r="AF379" i="13"/>
  <c r="AH379" i="13" s="1"/>
  <c r="AE379" i="13"/>
  <c r="AG379" i="13" s="1"/>
  <c r="AF397" i="13"/>
  <c r="AH397" i="13" s="1"/>
  <c r="AE397" i="13"/>
  <c r="AG397" i="13" s="1"/>
  <c r="AH415" i="13"/>
  <c r="AF415" i="13"/>
  <c r="AG415" i="13"/>
  <c r="AE277" i="13"/>
  <c r="AG277" i="13" s="1"/>
  <c r="AF277" i="13"/>
  <c r="AH277" i="13" s="1"/>
  <c r="R333" i="13"/>
  <c r="AF595" i="13"/>
  <c r="AH595" i="13" s="1"/>
  <c r="AE595" i="13"/>
  <c r="AG595" i="13" s="1"/>
  <c r="AH431" i="13"/>
  <c r="AF431" i="13"/>
  <c r="AG431" i="13"/>
  <c r="AH249" i="13"/>
  <c r="AG249" i="13"/>
  <c r="AF249" i="13"/>
  <c r="AE249" i="13"/>
  <c r="AG401" i="13"/>
  <c r="AH401" i="13"/>
  <c r="AE401" i="13"/>
  <c r="AF401" i="13"/>
  <c r="AE413" i="13"/>
  <c r="AG413" i="13" s="1"/>
  <c r="AF413" i="13"/>
  <c r="AH413" i="13" s="1"/>
  <c r="AF473" i="13"/>
  <c r="AH473" i="13"/>
  <c r="AG473" i="13"/>
  <c r="AE473" i="13"/>
  <c r="AH529" i="13"/>
  <c r="AE529" i="13"/>
  <c r="AF529" i="13"/>
  <c r="AG529" i="13"/>
  <c r="AH521" i="13"/>
  <c r="AG521" i="13"/>
  <c r="AE521" i="13"/>
  <c r="AF521" i="13"/>
  <c r="AF555" i="13"/>
  <c r="AH555" i="13" s="1"/>
  <c r="AE555" i="13"/>
  <c r="AG555" i="13" s="1"/>
  <c r="AF565" i="13"/>
  <c r="AH565" i="13" s="1"/>
  <c r="AE565" i="13"/>
  <c r="AG565" i="13" s="1"/>
  <c r="AH625" i="13"/>
  <c r="AF625" i="13"/>
  <c r="AE625" i="13"/>
  <c r="AG625" i="13"/>
  <c r="AF437" i="13"/>
  <c r="AH437" i="13" s="1"/>
  <c r="AE437" i="13"/>
  <c r="AG437" i="13" s="1"/>
  <c r="R493" i="13"/>
  <c r="AH583" i="13"/>
  <c r="AF583" i="13"/>
  <c r="AG583" i="13"/>
  <c r="AF497" i="13"/>
  <c r="AH497" i="13"/>
  <c r="AG497" i="13"/>
  <c r="AE497" i="13"/>
  <c r="R557" i="13"/>
  <c r="AE619" i="13"/>
  <c r="AG619" i="13" s="1"/>
  <c r="AF619" i="13"/>
  <c r="AH619" i="13" s="1"/>
  <c r="R621" i="13"/>
  <c r="AF677" i="13"/>
  <c r="AH677" i="13" s="1"/>
  <c r="AE677" i="13"/>
  <c r="AG677" i="13" s="1"/>
  <c r="AH703" i="13"/>
  <c r="AG703" i="13"/>
  <c r="AF703" i="13"/>
  <c r="AF733" i="13"/>
  <c r="AH733" i="13" s="1"/>
  <c r="AE733" i="13"/>
  <c r="AG733" i="13" s="1"/>
  <c r="AE795" i="13"/>
  <c r="AG795" i="13" s="1"/>
  <c r="AF795" i="13"/>
  <c r="AH795" i="13" s="1"/>
  <c r="R637" i="13"/>
  <c r="AF669" i="13"/>
  <c r="AH669" i="13" s="1"/>
  <c r="AE669" i="13"/>
  <c r="AG669" i="13" s="1"/>
  <c r="AF787" i="13"/>
  <c r="AH787" i="13" s="1"/>
  <c r="AE787" i="13"/>
  <c r="AG787" i="13" s="1"/>
  <c r="R821" i="13"/>
  <c r="AH857" i="13"/>
  <c r="AG857" i="13"/>
  <c r="AF857" i="13"/>
  <c r="AE857" i="13"/>
  <c r="R645" i="13"/>
  <c r="AG679" i="13"/>
  <c r="AH679" i="13"/>
  <c r="AF679" i="13"/>
  <c r="R805" i="13"/>
  <c r="AF691" i="13"/>
  <c r="AH691" i="13" s="1"/>
  <c r="AE691" i="13"/>
  <c r="AG691" i="13" s="1"/>
  <c r="R733" i="13"/>
  <c r="AH927" i="13"/>
  <c r="AF927" i="13"/>
  <c r="AG927" i="13"/>
  <c r="AF967" i="13"/>
  <c r="AG967" i="13"/>
  <c r="AH967" i="13"/>
  <c r="AF1007" i="13"/>
  <c r="AG1007" i="13"/>
  <c r="AH1007" i="13"/>
  <c r="AF957" i="13"/>
  <c r="AH957" i="13" s="1"/>
  <c r="AE957" i="13"/>
  <c r="AG957" i="13" s="1"/>
  <c r="AF915" i="13"/>
  <c r="AH915" i="13" s="1"/>
  <c r="AE915" i="13"/>
  <c r="AG915" i="13" s="1"/>
  <c r="AH985" i="13"/>
  <c r="AG985" i="13"/>
  <c r="AE985" i="13"/>
  <c r="AF985" i="13"/>
  <c r="AG929" i="13"/>
  <c r="AF929" i="13"/>
  <c r="AE929" i="13"/>
  <c r="AH929" i="13"/>
  <c r="R877" i="13"/>
  <c r="AG913" i="13"/>
  <c r="AH913" i="13"/>
  <c r="AF913" i="13"/>
  <c r="AE913" i="13"/>
  <c r="AE945" i="13"/>
  <c r="AG945" i="13"/>
  <c r="AH945" i="13"/>
  <c r="AF945" i="13"/>
  <c r="AH919" i="13"/>
  <c r="AG919" i="13"/>
  <c r="AF919" i="13"/>
  <c r="AF991" i="13"/>
  <c r="AH991" i="13"/>
  <c r="AG991" i="13"/>
  <c r="AG881" i="13"/>
  <c r="AF881" i="13"/>
  <c r="AH881" i="13"/>
  <c r="AE881" i="13"/>
  <c r="AF1083" i="13"/>
  <c r="AH1083" i="13" s="1"/>
  <c r="AE1083" i="13"/>
  <c r="AG1083" i="13" s="1"/>
  <c r="AE949" i="13"/>
  <c r="AG949" i="13" s="1"/>
  <c r="AF949" i="13"/>
  <c r="AH949" i="13" s="1"/>
  <c r="AH1087" i="13"/>
  <c r="AG1087" i="13"/>
  <c r="AF1087" i="13"/>
  <c r="AF1099" i="13"/>
  <c r="AH1099" i="13" s="1"/>
  <c r="AE1099" i="13"/>
  <c r="AG1099" i="13" s="1"/>
  <c r="AF1027" i="13"/>
  <c r="AH1027" i="13" s="1"/>
  <c r="AE1027" i="13"/>
  <c r="AG1027" i="13" s="1"/>
  <c r="R1093" i="13"/>
  <c r="AF1191" i="13"/>
  <c r="AH1191" i="13"/>
  <c r="AG1191" i="13"/>
  <c r="AF1125" i="13"/>
  <c r="AH1125" i="13" s="1"/>
  <c r="AE1125" i="13"/>
  <c r="AG1125" i="13" s="1"/>
  <c r="AG1055" i="13"/>
  <c r="AH1055" i="13"/>
  <c r="AF1055" i="13"/>
  <c r="R1173" i="13"/>
  <c r="AE1017" i="13"/>
  <c r="AH1017" i="13"/>
  <c r="AG1017" i="13"/>
  <c r="AF1017" i="13"/>
  <c r="R1061" i="13"/>
  <c r="AH1081" i="13"/>
  <c r="AG1081" i="13"/>
  <c r="AF1081" i="13"/>
  <c r="AE1081" i="13"/>
  <c r="AH1151" i="13"/>
  <c r="AG1151" i="13"/>
  <c r="AF1151" i="13"/>
  <c r="AG1119" i="13"/>
  <c r="AF1119" i="13"/>
  <c r="AH1119" i="13"/>
  <c r="AF1227" i="13"/>
  <c r="AH1227" i="13" s="1"/>
  <c r="AE1227" i="13"/>
  <c r="AG1227" i="13" s="1"/>
  <c r="AE1265" i="13"/>
  <c r="AH1265" i="13"/>
  <c r="AG1265" i="13"/>
  <c r="AF1265" i="13"/>
  <c r="AF1295" i="13"/>
  <c r="AH1295" i="13"/>
  <c r="AG1295" i="13"/>
  <c r="AF1347" i="13"/>
  <c r="AH1347" i="13" s="1"/>
  <c r="AE1347" i="13"/>
  <c r="AG1347" i="13" s="1"/>
  <c r="AG1281" i="13"/>
  <c r="AH1281" i="13"/>
  <c r="AF1281" i="13"/>
  <c r="AE1281" i="13"/>
  <c r="AG1361" i="13"/>
  <c r="AH1361" i="13"/>
  <c r="AF1361" i="13"/>
  <c r="AE1361" i="13"/>
  <c r="AF1285" i="13"/>
  <c r="AH1285" i="13" s="1"/>
  <c r="AE1285" i="13"/>
  <c r="AG1285" i="13" s="1"/>
  <c r="AE1459" i="13"/>
  <c r="AG1459" i="13" s="1"/>
  <c r="AF1459" i="13"/>
  <c r="AH1459" i="13" s="1"/>
  <c r="AF1381" i="13"/>
  <c r="AH1381" i="13" s="1"/>
  <c r="AE1381" i="13"/>
  <c r="AG1381" i="13" s="1"/>
  <c r="AE1397" i="13"/>
  <c r="AG1397" i="13" s="1"/>
  <c r="AF1397" i="13"/>
  <c r="AH1397" i="13" s="1"/>
  <c r="AF1491" i="13"/>
  <c r="AH1491" i="13" s="1"/>
  <c r="AE1491" i="13"/>
  <c r="AG1491" i="13" s="1"/>
  <c r="AE1363" i="13"/>
  <c r="AG1363" i="13" s="1"/>
  <c r="AF1363" i="13"/>
  <c r="AH1363" i="13" s="1"/>
  <c r="AE1421" i="13"/>
  <c r="AG1421" i="13" s="1"/>
  <c r="AF1421" i="13"/>
  <c r="AH1421" i="13" s="1"/>
  <c r="AH1447" i="13"/>
  <c r="AG1447" i="13"/>
  <c r="AF1447" i="13"/>
  <c r="AH1561" i="13"/>
  <c r="AE1561" i="13"/>
  <c r="AF1561" i="13"/>
  <c r="AG1561" i="13"/>
  <c r="R1573" i="13"/>
  <c r="AE1605" i="13"/>
  <c r="AG1605" i="13" s="1"/>
  <c r="AF1605" i="13"/>
  <c r="AH1605" i="13" s="1"/>
  <c r="AF1539" i="13"/>
  <c r="AH1539" i="13" s="1"/>
  <c r="AE1539" i="13"/>
  <c r="AG1539" i="13" s="1"/>
  <c r="R1549" i="13"/>
  <c r="AH1559" i="13"/>
  <c r="AG1559" i="13"/>
  <c r="AF1559" i="13"/>
  <c r="AH1567" i="13"/>
  <c r="AF1567" i="13"/>
  <c r="AG1567" i="13"/>
  <c r="R1541" i="13"/>
  <c r="AF1603" i="13"/>
  <c r="AH1603" i="13" s="1"/>
  <c r="AE1603" i="13"/>
  <c r="AG1603" i="13" s="1"/>
  <c r="AH1553" i="13"/>
  <c r="AG1553" i="13"/>
  <c r="AF1553" i="13"/>
  <c r="AE1553" i="13"/>
  <c r="AE229" i="13"/>
  <c r="AG229" i="13" s="1"/>
  <c r="AF229" i="13"/>
  <c r="AH229" i="13" s="1"/>
  <c r="AF187" i="13"/>
  <c r="AH187" i="13" s="1"/>
  <c r="AE187" i="13"/>
  <c r="AG187" i="13" s="1"/>
  <c r="R109" i="13"/>
  <c r="AH191" i="13"/>
  <c r="AF191" i="13"/>
  <c r="AG191" i="13"/>
  <c r="AF69" i="13"/>
  <c r="AH69" i="13" s="1"/>
  <c r="AE69" i="13"/>
  <c r="AG69" i="13" s="1"/>
  <c r="R101" i="13"/>
  <c r="AF35" i="13"/>
  <c r="AH35" i="13" s="1"/>
  <c r="AE35" i="13"/>
  <c r="AG35" i="13" s="1"/>
  <c r="AF127" i="13"/>
  <c r="AG127" i="13"/>
  <c r="AH127" i="13"/>
  <c r="AE149" i="13"/>
  <c r="AG149" i="13" s="1"/>
  <c r="AF149" i="13"/>
  <c r="AH149" i="13" s="1"/>
  <c r="AH207" i="13"/>
  <c r="AF207" i="13"/>
  <c r="AG207" i="13"/>
  <c r="AF243" i="13"/>
  <c r="AH243" i="13" s="1"/>
  <c r="AE243" i="13"/>
  <c r="AG243" i="13" s="1"/>
  <c r="AH87" i="13"/>
  <c r="AG87" i="13"/>
  <c r="AF87" i="13"/>
  <c r="AE75" i="13"/>
  <c r="AG75" i="13" s="1"/>
  <c r="AF75" i="13"/>
  <c r="AH75" i="13" s="1"/>
  <c r="AF99" i="13"/>
  <c r="AH99" i="13" s="1"/>
  <c r="AE99" i="13"/>
  <c r="AG99" i="13" s="1"/>
  <c r="AF151" i="13"/>
  <c r="AH151" i="13"/>
  <c r="AG151" i="13"/>
  <c r="AF205" i="13"/>
  <c r="AH205" i="13" s="1"/>
  <c r="AE205" i="13"/>
  <c r="AG205" i="13" s="1"/>
  <c r="AH177" i="13"/>
  <c r="AE177" i="13"/>
  <c r="AG177" i="13"/>
  <c r="AF177" i="13"/>
  <c r="AE235" i="13"/>
  <c r="AG235" i="13" s="1"/>
  <c r="AF235" i="13"/>
  <c r="AH235" i="13" s="1"/>
  <c r="AH335" i="13"/>
  <c r="AG335" i="13"/>
  <c r="AF335" i="13"/>
  <c r="AF261" i="13"/>
  <c r="AH261" i="13" s="1"/>
  <c r="AE261" i="13"/>
  <c r="AG261" i="13" s="1"/>
  <c r="AE301" i="13"/>
  <c r="AG301" i="13" s="1"/>
  <c r="AF301" i="13"/>
  <c r="AH301" i="13" s="1"/>
  <c r="AF429" i="13"/>
  <c r="AH429" i="13" s="1"/>
  <c r="AE429" i="13"/>
  <c r="AG429" i="13" s="1"/>
  <c r="AF291" i="13"/>
  <c r="AH291" i="13" s="1"/>
  <c r="AE291" i="13"/>
  <c r="AG291" i="13" s="1"/>
  <c r="AH345" i="13"/>
  <c r="AE345" i="13"/>
  <c r="AG345" i="13"/>
  <c r="AF345" i="13"/>
  <c r="AF357" i="13"/>
  <c r="AH357" i="13" s="1"/>
  <c r="AE357" i="13"/>
  <c r="AG357" i="13" s="1"/>
  <c r="AF389" i="13"/>
  <c r="AH389" i="13" s="1"/>
  <c r="AE389" i="13"/>
  <c r="AG389" i="13" s="1"/>
  <c r="AG593" i="13"/>
  <c r="AH593" i="13"/>
  <c r="AF593" i="13"/>
  <c r="AE593" i="13"/>
  <c r="AF395" i="13"/>
  <c r="AH395" i="13" s="1"/>
  <c r="AE395" i="13"/>
  <c r="AG395" i="13" s="1"/>
  <c r="AH369" i="13"/>
  <c r="AG369" i="13"/>
  <c r="AF369" i="13"/>
  <c r="AE369" i="13"/>
  <c r="AF393" i="13"/>
  <c r="AH393" i="13"/>
  <c r="AG393" i="13"/>
  <c r="AE393" i="13"/>
  <c r="AG417" i="13"/>
  <c r="AH417" i="13"/>
  <c r="AF417" i="13"/>
  <c r="AE417" i="13"/>
  <c r="AE453" i="13"/>
  <c r="AG453" i="13" s="1"/>
  <c r="AF453" i="13"/>
  <c r="AH453" i="13" s="1"/>
  <c r="AE449" i="13"/>
  <c r="AG449" i="13"/>
  <c r="AF449" i="13"/>
  <c r="AH449" i="13"/>
  <c r="AF539" i="13"/>
  <c r="AH539" i="13" s="1"/>
  <c r="AE539" i="13"/>
  <c r="AG539" i="13" s="1"/>
  <c r="AF623" i="13"/>
  <c r="AH623" i="13"/>
  <c r="AG623" i="13"/>
  <c r="AF499" i="13"/>
  <c r="AH499" i="13" s="1"/>
  <c r="AE499" i="13"/>
  <c r="AG499" i="13" s="1"/>
  <c r="AF587" i="13"/>
  <c r="AH587" i="13" s="1"/>
  <c r="AE587" i="13"/>
  <c r="AG587" i="13" s="1"/>
  <c r="AG505" i="13"/>
  <c r="AF505" i="13"/>
  <c r="AH505" i="13"/>
  <c r="AE505" i="13"/>
  <c r="AE541" i="13"/>
  <c r="AG541" i="13" s="1"/>
  <c r="AF541" i="13"/>
  <c r="AH541" i="13" s="1"/>
  <c r="R573" i="13"/>
  <c r="AF563" i="13"/>
  <c r="AH563" i="13" s="1"/>
  <c r="AE563" i="13"/>
  <c r="AG563" i="13" s="1"/>
  <c r="AF713" i="13"/>
  <c r="AH713" i="13"/>
  <c r="AG713" i="13"/>
  <c r="AE713" i="13"/>
  <c r="R613" i="13"/>
  <c r="R749" i="13"/>
  <c r="AF749" i="13"/>
  <c r="AH749" i="13" s="1"/>
  <c r="AE749" i="13"/>
  <c r="AG749" i="13" s="1"/>
  <c r="AH799" i="13"/>
  <c r="AF799" i="13"/>
  <c r="AG799" i="13"/>
  <c r="AG657" i="13"/>
  <c r="AE657" i="13"/>
  <c r="AH657" i="13"/>
  <c r="AF657" i="13"/>
  <c r="AF671" i="13"/>
  <c r="AH671" i="13"/>
  <c r="AG671" i="13"/>
  <c r="AF611" i="13"/>
  <c r="AH611" i="13" s="1"/>
  <c r="AE611" i="13"/>
  <c r="AG611" i="13" s="1"/>
  <c r="R677" i="13"/>
  <c r="AH743" i="13"/>
  <c r="AG743" i="13"/>
  <c r="AF743" i="13"/>
  <c r="AG839" i="13"/>
  <c r="AH839" i="13"/>
  <c r="AF839" i="13"/>
  <c r="AF885" i="13"/>
  <c r="AH885" i="13" s="1"/>
  <c r="AE885" i="13"/>
  <c r="AG885" i="13" s="1"/>
  <c r="AF1061" i="13"/>
  <c r="AH1061" i="13" s="1"/>
  <c r="AE1061" i="13"/>
  <c r="AG1061" i="13" s="1"/>
  <c r="AH815" i="13"/>
  <c r="AF815" i="13"/>
  <c r="AG815" i="13"/>
  <c r="R837" i="13"/>
  <c r="AF943" i="13"/>
  <c r="AH943" i="13"/>
  <c r="AG943" i="13"/>
  <c r="AH823" i="13"/>
  <c r="AF823" i="13"/>
  <c r="AG823" i="13"/>
  <c r="AF845" i="13"/>
  <c r="AH845" i="13" s="1"/>
  <c r="AE845" i="13"/>
  <c r="AG845" i="13" s="1"/>
  <c r="R845" i="13"/>
  <c r="AE981" i="13"/>
  <c r="AG981" i="13" s="1"/>
  <c r="AF981" i="13"/>
  <c r="AH981" i="13" s="1"/>
  <c r="AH999" i="13"/>
  <c r="AG999" i="13"/>
  <c r="AF999" i="13"/>
  <c r="AF925" i="13"/>
  <c r="AH925" i="13" s="1"/>
  <c r="AE925" i="13"/>
  <c r="AG925" i="13" s="1"/>
  <c r="AE941" i="13"/>
  <c r="AG941" i="13" s="1"/>
  <c r="AF941" i="13"/>
  <c r="AH941" i="13" s="1"/>
  <c r="AG959" i="13"/>
  <c r="AF959" i="13"/>
  <c r="AH959" i="13"/>
  <c r="AH975" i="13"/>
  <c r="AG975" i="13"/>
  <c r="AF975" i="13"/>
  <c r="R893" i="13"/>
  <c r="AE1035" i="13"/>
  <c r="AG1035" i="13" s="1"/>
  <c r="AF1035" i="13"/>
  <c r="AH1035" i="13" s="1"/>
  <c r="AE971" i="13"/>
  <c r="AG971" i="13" s="1"/>
  <c r="AF971" i="13"/>
  <c r="AH971" i="13" s="1"/>
  <c r="AH1065" i="13"/>
  <c r="AF1065" i="13"/>
  <c r="AE1065" i="13"/>
  <c r="AG1065" i="13"/>
  <c r="AF1163" i="13"/>
  <c r="AH1163" i="13" s="1"/>
  <c r="AE1163" i="13"/>
  <c r="AG1163" i="13" s="1"/>
  <c r="AG1039" i="13"/>
  <c r="AF1039" i="13"/>
  <c r="AH1039" i="13"/>
  <c r="AE1069" i="13"/>
  <c r="AG1069" i="13" s="1"/>
  <c r="AF1069" i="13"/>
  <c r="AH1069" i="13" s="1"/>
  <c r="AH1129" i="13"/>
  <c r="AF1129" i="13"/>
  <c r="AG1129" i="13"/>
  <c r="AE1129" i="13"/>
  <c r="AF1085" i="13"/>
  <c r="AH1085" i="13" s="1"/>
  <c r="AE1085" i="13"/>
  <c r="AG1085" i="13" s="1"/>
  <c r="AH1207" i="13"/>
  <c r="AF1207" i="13"/>
  <c r="AG1207" i="13"/>
  <c r="AH1247" i="13"/>
  <c r="AG1247" i="13"/>
  <c r="AF1247" i="13"/>
  <c r="AF1019" i="13"/>
  <c r="AH1019" i="13" s="1"/>
  <c r="AE1019" i="13"/>
  <c r="AG1019" i="13" s="1"/>
  <c r="AH1175" i="13"/>
  <c r="AG1175" i="13"/>
  <c r="AF1175" i="13"/>
  <c r="AE1203" i="13"/>
  <c r="AG1203" i="13" s="1"/>
  <c r="AF1203" i="13"/>
  <c r="AH1203" i="13" s="1"/>
  <c r="AF1263" i="13"/>
  <c r="AH1263" i="13"/>
  <c r="AG1263" i="13"/>
  <c r="AH1321" i="13"/>
  <c r="AG1321" i="13"/>
  <c r="AE1321" i="13"/>
  <c r="AF1321" i="13"/>
  <c r="AF1205" i="13"/>
  <c r="AH1205" i="13" s="1"/>
  <c r="AE1205" i="13"/>
  <c r="AG1205" i="13" s="1"/>
  <c r="AH1199" i="13"/>
  <c r="AG1199" i="13"/>
  <c r="AF1199" i="13"/>
  <c r="R1269" i="13"/>
  <c r="AF1317" i="13"/>
  <c r="AH1317" i="13" s="1"/>
  <c r="AE1317" i="13"/>
  <c r="AG1317" i="13" s="1"/>
  <c r="AF1371" i="13"/>
  <c r="AH1371" i="13" s="1"/>
  <c r="AE1371" i="13"/>
  <c r="AG1371" i="13" s="1"/>
  <c r="R1261" i="13"/>
  <c r="AG1297" i="13"/>
  <c r="AH1297" i="13"/>
  <c r="AE1297" i="13"/>
  <c r="AF1297" i="13"/>
  <c r="AF1331" i="13"/>
  <c r="AH1331" i="13" s="1"/>
  <c r="AE1331" i="13"/>
  <c r="AG1331" i="13" s="1"/>
  <c r="AE1403" i="13"/>
  <c r="AG1403" i="13" s="1"/>
  <c r="AF1403" i="13"/>
  <c r="AH1403" i="13" s="1"/>
  <c r="AH1311" i="13"/>
  <c r="AG1311" i="13"/>
  <c r="AF1311" i="13"/>
  <c r="R1325" i="13"/>
  <c r="AF1353" i="13"/>
  <c r="AH1353" i="13"/>
  <c r="AG1353" i="13"/>
  <c r="AE1353" i="13"/>
  <c r="AF1433" i="13"/>
  <c r="AH1433" i="13"/>
  <c r="AG1433" i="13"/>
  <c r="AE1433" i="13"/>
  <c r="AF1415" i="13"/>
  <c r="AH1415" i="13"/>
  <c r="AG1415" i="13"/>
  <c r="AF1405" i="13"/>
  <c r="AH1405" i="13" s="1"/>
  <c r="AE1405" i="13"/>
  <c r="AG1405" i="13" s="1"/>
  <c r="AE1477" i="13"/>
  <c r="AG1477" i="13" s="1"/>
  <c r="AF1477" i="13"/>
  <c r="AH1477" i="13" s="1"/>
  <c r="AF1461" i="13"/>
  <c r="AH1461" i="13" s="1"/>
  <c r="AE1461" i="13"/>
  <c r="AG1461" i="13" s="1"/>
  <c r="AF1517" i="13"/>
  <c r="AH1517" i="13" s="1"/>
  <c r="AE1517" i="13"/>
  <c r="AG1517" i="13" s="1"/>
  <c r="AF1475" i="13"/>
  <c r="AH1475" i="13" s="1"/>
  <c r="AE1475" i="13"/>
  <c r="AG1475" i="13" s="1"/>
  <c r="AH1417" i="13"/>
  <c r="AE1417" i="13"/>
  <c r="AF1417" i="13"/>
  <c r="AG1417" i="13"/>
  <c r="R1509" i="13"/>
  <c r="AH1575" i="13"/>
  <c r="AG1575" i="13"/>
  <c r="AF1575" i="13"/>
  <c r="R1525" i="13"/>
  <c r="AH1551" i="13"/>
  <c r="AG1551" i="13"/>
  <c r="AF1551" i="13"/>
  <c r="R1533" i="13"/>
  <c r="AH1615" i="13"/>
  <c r="AG1615" i="13"/>
  <c r="AF1615" i="13"/>
  <c r="R1597" i="13"/>
  <c r="AH183" i="13"/>
  <c r="AG183" i="13"/>
  <c r="AF183" i="13"/>
  <c r="AF53" i="13"/>
  <c r="AH53" i="13" s="1"/>
  <c r="AE53" i="13"/>
  <c r="AG53" i="13" s="1"/>
  <c r="AF147" i="13"/>
  <c r="AH147" i="13" s="1"/>
  <c r="AE147" i="13"/>
  <c r="AG147" i="13" s="1"/>
  <c r="AF55" i="13"/>
  <c r="AH55" i="13"/>
  <c r="AG55" i="13"/>
  <c r="R77" i="13"/>
  <c r="AE145" i="13"/>
  <c r="AG145" i="13"/>
  <c r="AF145" i="13"/>
  <c r="AH145" i="13"/>
  <c r="AF171" i="13"/>
  <c r="AH171" i="13" s="1"/>
  <c r="AE171" i="13"/>
  <c r="AG171" i="13" s="1"/>
  <c r="AF51" i="13"/>
  <c r="AH51" i="13" s="1"/>
  <c r="AE51" i="13"/>
  <c r="AG51" i="13" s="1"/>
  <c r="AF61" i="13"/>
  <c r="AH61" i="13" s="1"/>
  <c r="AE61" i="13"/>
  <c r="AG61" i="13" s="1"/>
  <c r="AF203" i="13"/>
  <c r="AH203" i="13" s="1"/>
  <c r="AE203" i="13"/>
  <c r="AG203" i="13" s="1"/>
  <c r="AF363" i="13"/>
  <c r="AH363" i="13" s="1"/>
  <c r="AE363" i="13"/>
  <c r="AG363" i="13" s="1"/>
  <c r="AF93" i="13"/>
  <c r="AH93" i="13" s="1"/>
  <c r="AE93" i="13"/>
  <c r="AG93" i="13" s="1"/>
  <c r="AH105" i="13"/>
  <c r="AE105" i="13"/>
  <c r="AF105" i="13"/>
  <c r="AG105" i="13"/>
  <c r="R141" i="13"/>
  <c r="AF173" i="13"/>
  <c r="AH173" i="13" s="1"/>
  <c r="AE173" i="13"/>
  <c r="AG173" i="13" s="1"/>
  <c r="AG241" i="13"/>
  <c r="AH241" i="13"/>
  <c r="AF241" i="13"/>
  <c r="AE241" i="13"/>
  <c r="AG111" i="13"/>
  <c r="AF111" i="13"/>
  <c r="AH111" i="13"/>
  <c r="AH247" i="13"/>
  <c r="AG247" i="13"/>
  <c r="AF247" i="13"/>
  <c r="AF267" i="13"/>
  <c r="AH267" i="13" s="1"/>
  <c r="AE267" i="13"/>
  <c r="AG267" i="13" s="1"/>
  <c r="AF115" i="13"/>
  <c r="AH115" i="13" s="1"/>
  <c r="AE115" i="13"/>
  <c r="AG115" i="13" s="1"/>
  <c r="AE125" i="13"/>
  <c r="AG125" i="13" s="1"/>
  <c r="AF125" i="13"/>
  <c r="AH125" i="13" s="1"/>
  <c r="AF139" i="13"/>
  <c r="AH139" i="13" s="1"/>
  <c r="AE139" i="13"/>
  <c r="AG139" i="13" s="1"/>
  <c r="AF219" i="13"/>
  <c r="AH219" i="13" s="1"/>
  <c r="AE219" i="13"/>
  <c r="AG219" i="13" s="1"/>
  <c r="AH359" i="13"/>
  <c r="AG359" i="13"/>
  <c r="AF359" i="13"/>
  <c r="AE155" i="13"/>
  <c r="AG155" i="13" s="1"/>
  <c r="AF155" i="13"/>
  <c r="AH155" i="13" s="1"/>
  <c r="R357" i="13"/>
  <c r="AF391" i="13"/>
  <c r="AG391" i="13"/>
  <c r="AH391" i="13"/>
  <c r="AH273" i="13"/>
  <c r="AF273" i="13"/>
  <c r="AE273" i="13"/>
  <c r="AG273" i="13"/>
  <c r="AF339" i="13"/>
  <c r="AH339" i="13" s="1"/>
  <c r="AE339" i="13"/>
  <c r="AG339" i="13" s="1"/>
  <c r="AE349" i="13"/>
  <c r="AG349" i="13" s="1"/>
  <c r="AF349" i="13"/>
  <c r="AH349" i="13" s="1"/>
  <c r="AF551" i="13"/>
  <c r="AH551" i="13"/>
  <c r="AG551" i="13"/>
  <c r="AF371" i="13"/>
  <c r="AH371" i="13" s="1"/>
  <c r="AE371" i="13"/>
  <c r="AG371" i="13" s="1"/>
  <c r="AF381" i="13"/>
  <c r="AH381" i="13" s="1"/>
  <c r="AE381" i="13"/>
  <c r="AG381" i="13" s="1"/>
  <c r="R325" i="13"/>
  <c r="AH407" i="13"/>
  <c r="AG407" i="13"/>
  <c r="AF407" i="13"/>
  <c r="AH287" i="13"/>
  <c r="AF287" i="13"/>
  <c r="AG287" i="13"/>
  <c r="AF333" i="13"/>
  <c r="AH333" i="13" s="1"/>
  <c r="AE333" i="13"/>
  <c r="AG333" i="13" s="1"/>
  <c r="AH279" i="13"/>
  <c r="AF279" i="13"/>
  <c r="AG279" i="13"/>
  <c r="AE315" i="13"/>
  <c r="AG315" i="13" s="1"/>
  <c r="AF315" i="13"/>
  <c r="AH315" i="13" s="1"/>
  <c r="R405" i="13"/>
  <c r="AH433" i="13"/>
  <c r="AE433" i="13"/>
  <c r="AF433" i="13"/>
  <c r="AG433" i="13"/>
  <c r="R477" i="13"/>
  <c r="AF651" i="13"/>
  <c r="AH651" i="13" s="1"/>
  <c r="AE651" i="13"/>
  <c r="AG651" i="13" s="1"/>
  <c r="AG503" i="13"/>
  <c r="AF503" i="13"/>
  <c r="AH503" i="13"/>
  <c r="AH537" i="13"/>
  <c r="AG537" i="13"/>
  <c r="AF537" i="13"/>
  <c r="AE537" i="13"/>
  <c r="AH601" i="13"/>
  <c r="AG601" i="13"/>
  <c r="AF601" i="13"/>
  <c r="AE601" i="13"/>
  <c r="AF575" i="13"/>
  <c r="AH575" i="13"/>
  <c r="AG575" i="13"/>
  <c r="AH489" i="13"/>
  <c r="AE489" i="13"/>
  <c r="AF489" i="13"/>
  <c r="AG489" i="13"/>
  <c r="AF493" i="13"/>
  <c r="AH493" i="13" s="1"/>
  <c r="AE493" i="13"/>
  <c r="AG493" i="13" s="1"/>
  <c r="AF427" i="13"/>
  <c r="AH427" i="13" s="1"/>
  <c r="AE427" i="13"/>
  <c r="AG427" i="13" s="1"/>
  <c r="AH447" i="13"/>
  <c r="AG447" i="13"/>
  <c r="AF447" i="13"/>
  <c r="AH519" i="13"/>
  <c r="AG519" i="13"/>
  <c r="AF519" i="13"/>
  <c r="AH599" i="13"/>
  <c r="AG599" i="13"/>
  <c r="AF599" i="13"/>
  <c r="AG639" i="13"/>
  <c r="AH639" i="13"/>
  <c r="AF639" i="13"/>
  <c r="AF725" i="13"/>
  <c r="AH725" i="13" s="1"/>
  <c r="AE725" i="13"/>
  <c r="AG725" i="13" s="1"/>
  <c r="AH761" i="13"/>
  <c r="AF761" i="13"/>
  <c r="AG761" i="13"/>
  <c r="AE761" i="13"/>
  <c r="AF661" i="13"/>
  <c r="AH661" i="13" s="1"/>
  <c r="AE661" i="13"/>
  <c r="AG661" i="13" s="1"/>
  <c r="AF811" i="13"/>
  <c r="AH811" i="13" s="1"/>
  <c r="AE811" i="13"/>
  <c r="AG811" i="13" s="1"/>
  <c r="AF803" i="13"/>
  <c r="AH803" i="13" s="1"/>
  <c r="AE803" i="13"/>
  <c r="AG803" i="13" s="1"/>
  <c r="AF827" i="13"/>
  <c r="AH827" i="13" s="1"/>
  <c r="AE827" i="13"/>
  <c r="AG827" i="13" s="1"/>
  <c r="AF683" i="13"/>
  <c r="AH683" i="13" s="1"/>
  <c r="AE683" i="13"/>
  <c r="AG683" i="13" s="1"/>
  <c r="R693" i="13"/>
  <c r="AF791" i="13"/>
  <c r="AH791" i="13"/>
  <c r="AG791" i="13"/>
  <c r="R725" i="13"/>
  <c r="AH769" i="13"/>
  <c r="AE769" i="13"/>
  <c r="AF769" i="13"/>
  <c r="AG769" i="13"/>
  <c r="AH783" i="13"/>
  <c r="AG783" i="13"/>
  <c r="AF783" i="13"/>
  <c r="AF755" i="13"/>
  <c r="AH755" i="13" s="1"/>
  <c r="AE755" i="13"/>
  <c r="AG755" i="13" s="1"/>
  <c r="AF765" i="13"/>
  <c r="AH765" i="13" s="1"/>
  <c r="AE765" i="13"/>
  <c r="AG765" i="13" s="1"/>
  <c r="R789" i="13"/>
  <c r="AE865" i="13"/>
  <c r="AH865" i="13"/>
  <c r="AG865" i="13"/>
  <c r="AF865" i="13"/>
  <c r="AF829" i="13"/>
  <c r="AH829" i="13" s="1"/>
  <c r="AE829" i="13"/>
  <c r="AG829" i="13" s="1"/>
  <c r="AF1051" i="13"/>
  <c r="AH1051" i="13" s="1"/>
  <c r="AE1051" i="13"/>
  <c r="AG1051" i="13" s="1"/>
  <c r="AH849" i="13"/>
  <c r="AF849" i="13"/>
  <c r="AE849" i="13"/>
  <c r="AG849" i="13"/>
  <c r="AF973" i="13"/>
  <c r="AH973" i="13" s="1"/>
  <c r="AE973" i="13"/>
  <c r="AG973" i="13" s="1"/>
  <c r="R829" i="13"/>
  <c r="AF861" i="13"/>
  <c r="AH861" i="13" s="1"/>
  <c r="AE861" i="13"/>
  <c r="AG861" i="13" s="1"/>
  <c r="AF917" i="13"/>
  <c r="AH917" i="13" s="1"/>
  <c r="AE917" i="13"/>
  <c r="AG917" i="13" s="1"/>
  <c r="AE987" i="13"/>
  <c r="AG987" i="13" s="1"/>
  <c r="AF987" i="13"/>
  <c r="AH987" i="13" s="1"/>
  <c r="AH993" i="13"/>
  <c r="AG993" i="13"/>
  <c r="AF993" i="13"/>
  <c r="AE993" i="13"/>
  <c r="AF1005" i="13"/>
  <c r="AH1005" i="13" s="1"/>
  <c r="AE1005" i="13"/>
  <c r="AG1005" i="13" s="1"/>
  <c r="AF997" i="13"/>
  <c r="AH997" i="13" s="1"/>
  <c r="AE997" i="13"/>
  <c r="AG997" i="13" s="1"/>
  <c r="AF1219" i="13"/>
  <c r="AH1219" i="13" s="1"/>
  <c r="AE1219" i="13"/>
  <c r="AG1219" i="13" s="1"/>
  <c r="AF1267" i="13"/>
  <c r="AH1267" i="13" s="1"/>
  <c r="AE1267" i="13"/>
  <c r="AG1267" i="13" s="1"/>
  <c r="AH1049" i="13"/>
  <c r="AG1049" i="13"/>
  <c r="AE1049" i="13"/>
  <c r="AF1049" i="13"/>
  <c r="AE1177" i="13"/>
  <c r="AH1177" i="13"/>
  <c r="AG1177" i="13"/>
  <c r="AF1177" i="13"/>
  <c r="AH1249" i="13"/>
  <c r="AF1249" i="13"/>
  <c r="AE1249" i="13"/>
  <c r="AG1249" i="13"/>
  <c r="R1117" i="13"/>
  <c r="AF1149" i="13"/>
  <c r="AH1149" i="13" s="1"/>
  <c r="AE1149" i="13"/>
  <c r="AG1149" i="13" s="1"/>
  <c r="AE1077" i="13"/>
  <c r="AG1077" i="13" s="1"/>
  <c r="AF1077" i="13"/>
  <c r="AH1077" i="13" s="1"/>
  <c r="AF1231" i="13"/>
  <c r="AG1231" i="13"/>
  <c r="AH1231" i="13"/>
  <c r="AH1135" i="13"/>
  <c r="AG1135" i="13"/>
  <c r="AF1135" i="13"/>
  <c r="AG1041" i="13"/>
  <c r="AH1041" i="13"/>
  <c r="AF1041" i="13"/>
  <c r="AE1041" i="13"/>
  <c r="AH1143" i="13"/>
  <c r="AF1143" i="13"/>
  <c r="AG1143" i="13"/>
  <c r="AF1237" i="13"/>
  <c r="AH1237" i="13" s="1"/>
  <c r="AE1237" i="13"/>
  <c r="AG1237" i="13" s="1"/>
  <c r="AF1283" i="13"/>
  <c r="AH1283" i="13" s="1"/>
  <c r="AE1283" i="13"/>
  <c r="AG1283" i="13" s="1"/>
  <c r="AF1211" i="13"/>
  <c r="AH1211" i="13" s="1"/>
  <c r="AE1211" i="13"/>
  <c r="AG1211" i="13" s="1"/>
  <c r="AF1271" i="13"/>
  <c r="AH1271" i="13"/>
  <c r="AG1271" i="13"/>
  <c r="AH1289" i="13"/>
  <c r="AF1289" i="13"/>
  <c r="AG1289" i="13"/>
  <c r="AE1289" i="13"/>
  <c r="AF1453" i="13"/>
  <c r="AH1453" i="13" s="1"/>
  <c r="AE1453" i="13"/>
  <c r="AG1453" i="13" s="1"/>
  <c r="AE1299" i="13"/>
  <c r="AG1299" i="13" s="1"/>
  <c r="AF1299" i="13"/>
  <c r="AH1299" i="13" s="1"/>
  <c r="AF1351" i="13"/>
  <c r="AH1351" i="13"/>
  <c r="AG1351" i="13"/>
  <c r="AF1373" i="13"/>
  <c r="AH1373" i="13" s="1"/>
  <c r="AE1373" i="13"/>
  <c r="AG1373" i="13" s="1"/>
  <c r="AF1309" i="13"/>
  <c r="AH1309" i="13" s="1"/>
  <c r="AE1309" i="13"/>
  <c r="AG1309" i="13" s="1"/>
  <c r="AF1501" i="13"/>
  <c r="AH1501" i="13" s="1"/>
  <c r="AE1501" i="13"/>
  <c r="AG1501" i="13" s="1"/>
  <c r="AF1427" i="13"/>
  <c r="AH1427" i="13" s="1"/>
  <c r="AE1427" i="13"/>
  <c r="AG1427" i="13" s="1"/>
  <c r="AF1365" i="13"/>
  <c r="AH1365" i="13" s="1"/>
  <c r="AE1365" i="13"/>
  <c r="AG1365" i="13" s="1"/>
  <c r="AF1467" i="13"/>
  <c r="AH1467" i="13" s="1"/>
  <c r="AE1467" i="13"/>
  <c r="AG1467" i="13" s="1"/>
  <c r="R1453" i="13"/>
  <c r="R1421" i="13"/>
  <c r="AF1509" i="13"/>
  <c r="AH1509" i="13" s="1"/>
  <c r="AE1509" i="13"/>
  <c r="AG1509" i="13" s="1"/>
  <c r="AE1469" i="13"/>
  <c r="AG1469" i="13" s="1"/>
  <c r="AF1469" i="13"/>
  <c r="AH1469" i="13" s="1"/>
  <c r="AH1489" i="13"/>
  <c r="AF1489" i="13"/>
  <c r="AG1489" i="13"/>
  <c r="AE1489" i="13"/>
  <c r="AF1499" i="13"/>
  <c r="AH1499" i="13" s="1"/>
  <c r="AE1499" i="13"/>
  <c r="AG1499" i="13" s="1"/>
  <c r="AF1511" i="13"/>
  <c r="AH1511" i="13"/>
  <c r="AG1511" i="13"/>
  <c r="AE1523" i="13"/>
  <c r="AG1523" i="13" s="1"/>
  <c r="AF1523" i="13"/>
  <c r="AH1523" i="13" s="1"/>
  <c r="AF1597" i="13"/>
  <c r="AH1597" i="13" s="1"/>
  <c r="AE1597" i="13"/>
  <c r="AG1597" i="13" s="1"/>
  <c r="AE1585" i="13"/>
  <c r="AH1585" i="13"/>
  <c r="AG1585" i="13"/>
  <c r="AF1585" i="13"/>
  <c r="AF1557" i="13"/>
  <c r="AH1557" i="13" s="1"/>
  <c r="AE1557" i="13"/>
  <c r="AG1557" i="13" s="1"/>
  <c r="AF1533" i="13"/>
  <c r="AH1533" i="13" s="1"/>
  <c r="AE1533" i="13"/>
  <c r="AG1533" i="13" s="1"/>
  <c r="AH255" i="13"/>
  <c r="AG255" i="13"/>
  <c r="AF255" i="13"/>
  <c r="AF37" i="13"/>
  <c r="AH37" i="13" s="1"/>
  <c r="AE37" i="13"/>
  <c r="AG37" i="13" s="1"/>
  <c r="AF165" i="13"/>
  <c r="AH165" i="13" s="1"/>
  <c r="AE165" i="13"/>
  <c r="AG165" i="13" s="1"/>
  <c r="AH193" i="13"/>
  <c r="AE193" i="13"/>
  <c r="AG193" i="13"/>
  <c r="AF193" i="13"/>
  <c r="AF67" i="13"/>
  <c r="AH67" i="13" s="1"/>
  <c r="AE67" i="13"/>
  <c r="AG67" i="13" s="1"/>
  <c r="AF197" i="13"/>
  <c r="AH197" i="13" s="1"/>
  <c r="AE197" i="13"/>
  <c r="AG197" i="13" s="1"/>
  <c r="AH39" i="13"/>
  <c r="AG39" i="13"/>
  <c r="AF39" i="13"/>
  <c r="AF45" i="13"/>
  <c r="AH45" i="13" s="1"/>
  <c r="AE45" i="13"/>
  <c r="AG45" i="13" s="1"/>
  <c r="AG161" i="13"/>
  <c r="AF161" i="13"/>
  <c r="AH161" i="13"/>
  <c r="AE161" i="13"/>
  <c r="AH487" i="13"/>
  <c r="AG487" i="13"/>
  <c r="AF487" i="13"/>
  <c r="AF107" i="13"/>
  <c r="AH107" i="13" s="1"/>
  <c r="AE107" i="13"/>
  <c r="AG107" i="13" s="1"/>
  <c r="AF117" i="13"/>
  <c r="AH117" i="13" s="1"/>
  <c r="AE117" i="13"/>
  <c r="AG117" i="13" s="1"/>
  <c r="AH143" i="13"/>
  <c r="AG143" i="13"/>
  <c r="AF143" i="13"/>
  <c r="AH263" i="13"/>
  <c r="AF263" i="13"/>
  <c r="AG263" i="13"/>
  <c r="AG303" i="13"/>
  <c r="AH303" i="13"/>
  <c r="AF303" i="13"/>
  <c r="R133" i="13"/>
  <c r="AH185" i="13"/>
  <c r="AE185" i="13"/>
  <c r="AF185" i="13"/>
  <c r="AG185" i="13"/>
  <c r="AF189" i="13"/>
  <c r="AH189" i="13" s="1"/>
  <c r="AE189" i="13"/>
  <c r="AG189" i="13" s="1"/>
  <c r="R237" i="13"/>
  <c r="R253" i="13"/>
  <c r="AH327" i="13"/>
  <c r="AF327" i="13"/>
  <c r="AG327" i="13"/>
  <c r="AG383" i="13"/>
  <c r="AH383" i="13"/>
  <c r="AF383" i="13"/>
  <c r="AE465" i="13"/>
  <c r="AG465" i="13"/>
  <c r="AF465" i="13"/>
  <c r="AH465" i="13"/>
  <c r="AH281" i="13"/>
  <c r="AE281" i="13"/>
  <c r="AG281" i="13"/>
  <c r="AF281" i="13"/>
  <c r="R349" i="13"/>
  <c r="AG337" i="13"/>
  <c r="AH337" i="13"/>
  <c r="AF337" i="13"/>
  <c r="AE337" i="13"/>
  <c r="AF419" i="13"/>
  <c r="AH419" i="13" s="1"/>
  <c r="AE419" i="13"/>
  <c r="AG419" i="13" s="1"/>
  <c r="AF351" i="13"/>
  <c r="AG351" i="13"/>
  <c r="AH351" i="13"/>
  <c r="AE385" i="13"/>
  <c r="AG385" i="13"/>
  <c r="AF385" i="13"/>
  <c r="AH385" i="13"/>
  <c r="AF467" i="13"/>
  <c r="AH467" i="13" s="1"/>
  <c r="AE467" i="13"/>
  <c r="AG467" i="13" s="1"/>
  <c r="AF253" i="13"/>
  <c r="AH253" i="13" s="1"/>
  <c r="AE253" i="13"/>
  <c r="AG253" i="13" s="1"/>
  <c r="AE475" i="13"/>
  <c r="AG475" i="13" s="1"/>
  <c r="AF475" i="13"/>
  <c r="AH475" i="13" s="1"/>
  <c r="AF435" i="13"/>
  <c r="AH435" i="13" s="1"/>
  <c r="AE435" i="13"/>
  <c r="AG435" i="13" s="1"/>
  <c r="AF457" i="13"/>
  <c r="AE457" i="13"/>
  <c r="AG457" i="13"/>
  <c r="AH457" i="13"/>
  <c r="AF491" i="13"/>
  <c r="AH491" i="13" s="1"/>
  <c r="AE491" i="13"/>
  <c r="AG491" i="13" s="1"/>
  <c r="AF533" i="13"/>
  <c r="AH533" i="13" s="1"/>
  <c r="AE533" i="13"/>
  <c r="AG533" i="13" s="1"/>
  <c r="AE629" i="13"/>
  <c r="AG629" i="13" s="1"/>
  <c r="AF629" i="13"/>
  <c r="AH629" i="13" s="1"/>
  <c r="AG559" i="13"/>
  <c r="AH559" i="13"/>
  <c r="AF559" i="13"/>
  <c r="AH441" i="13"/>
  <c r="AE441" i="13"/>
  <c r="AG441" i="13"/>
  <c r="AF441" i="13"/>
  <c r="R453" i="13"/>
  <c r="AF507" i="13"/>
  <c r="AH507" i="13" s="1"/>
  <c r="AE507" i="13"/>
  <c r="AG507" i="13" s="1"/>
  <c r="AH663" i="13"/>
  <c r="AF663" i="13"/>
  <c r="AG663" i="13"/>
  <c r="AF531" i="13"/>
  <c r="AH531" i="13" s="1"/>
  <c r="AE531" i="13"/>
  <c r="AG531" i="13" s="1"/>
  <c r="AF667" i="13"/>
  <c r="AH667" i="13" s="1"/>
  <c r="AE667" i="13"/>
  <c r="AG667" i="13" s="1"/>
  <c r="AE627" i="13"/>
  <c r="AG627" i="13" s="1"/>
  <c r="AF627" i="13"/>
  <c r="AH627" i="13" s="1"/>
  <c r="AF867" i="13"/>
  <c r="AH867" i="13" s="1"/>
  <c r="AE867" i="13"/>
  <c r="AG867" i="13" s="1"/>
  <c r="AF757" i="13"/>
  <c r="AH757" i="13" s="1"/>
  <c r="AE757" i="13"/>
  <c r="AG757" i="13" s="1"/>
  <c r="R813" i="13"/>
  <c r="AE637" i="13"/>
  <c r="AG637" i="13" s="1"/>
  <c r="AF637" i="13"/>
  <c r="AH637" i="13" s="1"/>
  <c r="AG735" i="13"/>
  <c r="AF735" i="13"/>
  <c r="AH735" i="13"/>
  <c r="AH777" i="13"/>
  <c r="AG777" i="13"/>
  <c r="AF777" i="13"/>
  <c r="AE777" i="13"/>
  <c r="AF813" i="13"/>
  <c r="AH813" i="13" s="1"/>
  <c r="AE813" i="13"/>
  <c r="AG813" i="13" s="1"/>
  <c r="AG695" i="13"/>
  <c r="AF695" i="13"/>
  <c r="AH695" i="13"/>
  <c r="AF741" i="13"/>
  <c r="AH741" i="13" s="1"/>
  <c r="AE741" i="13"/>
  <c r="AG741" i="13" s="1"/>
  <c r="AG775" i="13"/>
  <c r="AF775" i="13"/>
  <c r="AH775" i="13"/>
  <c r="AH649" i="13"/>
  <c r="AF649" i="13"/>
  <c r="AE649" i="13"/>
  <c r="AG649" i="13"/>
  <c r="R781" i="13"/>
  <c r="AE633" i="13"/>
  <c r="AH633" i="13"/>
  <c r="AG633" i="13"/>
  <c r="AF633" i="13"/>
  <c r="AG817" i="13"/>
  <c r="AE817" i="13"/>
  <c r="AF817" i="13"/>
  <c r="AH817" i="13"/>
  <c r="AH809" i="13"/>
  <c r="AE809" i="13"/>
  <c r="AF809" i="13"/>
  <c r="AG809" i="13"/>
  <c r="AE897" i="13"/>
  <c r="AH897" i="13"/>
  <c r="AG897" i="13"/>
  <c r="AF897" i="13"/>
  <c r="AF805" i="13"/>
  <c r="AH805" i="13" s="1"/>
  <c r="AE805" i="13"/>
  <c r="AG805" i="13" s="1"/>
  <c r="AF875" i="13"/>
  <c r="AH875" i="13" s="1"/>
  <c r="AE875" i="13"/>
  <c r="AG875" i="13" s="1"/>
  <c r="R901" i="13"/>
  <c r="AF1003" i="13"/>
  <c r="AH1003" i="13" s="1"/>
  <c r="AE1003" i="13"/>
  <c r="AG1003" i="13" s="1"/>
  <c r="AF1037" i="13"/>
  <c r="AH1037" i="13" s="1"/>
  <c r="AE1037" i="13"/>
  <c r="AG1037" i="13" s="1"/>
  <c r="AF905" i="13"/>
  <c r="AH905" i="13"/>
  <c r="AG905" i="13"/>
  <c r="AE905" i="13"/>
  <c r="AH831" i="13"/>
  <c r="AG831" i="13"/>
  <c r="AF831" i="13"/>
  <c r="R885" i="13"/>
  <c r="AE955" i="13"/>
  <c r="AG955" i="13" s="1"/>
  <c r="AF955" i="13"/>
  <c r="AH955" i="13" s="1"/>
  <c r="AF1101" i="13"/>
  <c r="AH1101" i="13" s="1"/>
  <c r="AE1101" i="13"/>
  <c r="AG1101" i="13" s="1"/>
  <c r="R1021" i="13"/>
  <c r="AH1089" i="13"/>
  <c r="AF1089" i="13"/>
  <c r="AG1089" i="13"/>
  <c r="AE1089" i="13"/>
  <c r="AF953" i="13"/>
  <c r="AH953" i="13"/>
  <c r="AG953" i="13"/>
  <c r="AE953" i="13"/>
  <c r="AE965" i="13"/>
  <c r="AG965" i="13" s="1"/>
  <c r="AF965" i="13"/>
  <c r="AH965" i="13" s="1"/>
  <c r="AF1075" i="13"/>
  <c r="AH1075" i="13" s="1"/>
  <c r="AE1075" i="13"/>
  <c r="AG1075" i="13" s="1"/>
  <c r="AG1103" i="13"/>
  <c r="AF1103" i="13"/>
  <c r="AH1103" i="13"/>
  <c r="AF1123" i="13"/>
  <c r="AH1123" i="13" s="1"/>
  <c r="AE1123" i="13"/>
  <c r="AG1123" i="13" s="1"/>
  <c r="AF1155" i="13"/>
  <c r="AH1155" i="13" s="1"/>
  <c r="AE1155" i="13"/>
  <c r="AG1155" i="13" s="1"/>
  <c r="AF1031" i="13"/>
  <c r="AH1031" i="13"/>
  <c r="AG1031" i="13"/>
  <c r="AF1179" i="13"/>
  <c r="AH1179" i="13" s="1"/>
  <c r="AE1179" i="13"/>
  <c r="AG1179" i="13" s="1"/>
  <c r="AF1197" i="13"/>
  <c r="AH1197" i="13" s="1"/>
  <c r="AE1197" i="13"/>
  <c r="AG1197" i="13" s="1"/>
  <c r="AF1251" i="13"/>
  <c r="AH1251" i="13" s="1"/>
  <c r="AE1251" i="13"/>
  <c r="AG1251" i="13" s="1"/>
  <c r="R1037" i="13"/>
  <c r="AG1111" i="13"/>
  <c r="AF1111" i="13"/>
  <c r="AH1111" i="13"/>
  <c r="AF1165" i="13"/>
  <c r="AH1165" i="13" s="1"/>
  <c r="AE1165" i="13"/>
  <c r="AG1165" i="13" s="1"/>
  <c r="R1165" i="13"/>
  <c r="AF1243" i="13"/>
  <c r="AH1243" i="13" s="1"/>
  <c r="AE1243" i="13"/>
  <c r="AG1243" i="13" s="1"/>
  <c r="R1133" i="13"/>
  <c r="AH1223" i="13"/>
  <c r="AF1223" i="13"/>
  <c r="AG1223" i="13"/>
  <c r="AG1201" i="13"/>
  <c r="AH1201" i="13"/>
  <c r="AE1201" i="13"/>
  <c r="AF1201" i="13"/>
  <c r="AE1323" i="13"/>
  <c r="AG1323" i="13" s="1"/>
  <c r="AF1323" i="13"/>
  <c r="AH1323" i="13" s="1"/>
  <c r="AF1235" i="13"/>
  <c r="AH1235" i="13" s="1"/>
  <c r="AE1235" i="13"/>
  <c r="AG1235" i="13" s="1"/>
  <c r="AE1189" i="13"/>
  <c r="AG1189" i="13" s="1"/>
  <c r="AF1189" i="13"/>
  <c r="AH1189" i="13" s="1"/>
  <c r="AF1221" i="13"/>
  <c r="AH1221" i="13" s="1"/>
  <c r="AE1221" i="13"/>
  <c r="AG1221" i="13" s="1"/>
  <c r="AG1335" i="13"/>
  <c r="AH1335" i="13"/>
  <c r="AF1335" i="13"/>
  <c r="AH1337" i="13"/>
  <c r="AF1337" i="13"/>
  <c r="AE1337" i="13"/>
  <c r="AG1337" i="13"/>
  <c r="AF1273" i="13"/>
  <c r="AH1273" i="13"/>
  <c r="AG1273" i="13"/>
  <c r="AE1273" i="13"/>
  <c r="AF1277" i="13"/>
  <c r="AH1277" i="13" s="1"/>
  <c r="AE1277" i="13"/>
  <c r="AG1277" i="13" s="1"/>
  <c r="AH1313" i="13"/>
  <c r="AE1313" i="13"/>
  <c r="AF1313" i="13"/>
  <c r="AG1313" i="13"/>
  <c r="AH1329" i="13"/>
  <c r="AF1329" i="13"/>
  <c r="AE1329" i="13"/>
  <c r="AG1329" i="13"/>
  <c r="AE1333" i="13"/>
  <c r="AG1333" i="13" s="1"/>
  <c r="AF1333" i="13"/>
  <c r="AH1333" i="13" s="1"/>
  <c r="AF1387" i="13"/>
  <c r="AH1387" i="13" s="1"/>
  <c r="AE1387" i="13"/>
  <c r="AG1387" i="13" s="1"/>
  <c r="R1349" i="13"/>
  <c r="AF1315" i="13"/>
  <c r="AH1315" i="13" s="1"/>
  <c r="AE1315" i="13"/>
  <c r="AG1315" i="13" s="1"/>
  <c r="AG1359" i="13"/>
  <c r="AF1359" i="13"/>
  <c r="AH1359" i="13"/>
  <c r="AF1451" i="13"/>
  <c r="AH1451" i="13" s="1"/>
  <c r="AE1451" i="13"/>
  <c r="AG1451" i="13" s="1"/>
  <c r="AH1385" i="13"/>
  <c r="AE1385" i="13"/>
  <c r="AF1385" i="13"/>
  <c r="AG1385" i="13"/>
  <c r="AG1439" i="13"/>
  <c r="AF1439" i="13"/>
  <c r="AH1439" i="13"/>
  <c r="AF1367" i="13"/>
  <c r="AH1367" i="13"/>
  <c r="AG1367" i="13"/>
  <c r="AH1391" i="13"/>
  <c r="AG1391" i="13"/>
  <c r="AF1391" i="13"/>
  <c r="AE1425" i="13"/>
  <c r="AH1425" i="13"/>
  <c r="AF1425" i="13"/>
  <c r="AG1425" i="13"/>
  <c r="AH1423" i="13"/>
  <c r="AG1423" i="13"/>
  <c r="AF1423" i="13"/>
  <c r="AF1513" i="13"/>
  <c r="AH1513" i="13"/>
  <c r="AE1513" i="13"/>
  <c r="AG1513" i="13"/>
  <c r="AG1503" i="13"/>
  <c r="AH1503" i="13"/>
  <c r="AF1503" i="13"/>
  <c r="AE1541" i="13"/>
  <c r="AG1541" i="13" s="1"/>
  <c r="AF1541" i="13"/>
  <c r="AH1541" i="13" s="1"/>
  <c r="AF1555" i="13"/>
  <c r="AH1555" i="13" s="1"/>
  <c r="AE1555" i="13"/>
  <c r="AG1555" i="13" s="1"/>
  <c r="AH1569" i="13"/>
  <c r="AG1569" i="13"/>
  <c r="AF1569" i="13"/>
  <c r="AE1569" i="13"/>
  <c r="AF1565" i="13"/>
  <c r="AH1565" i="13" s="1"/>
  <c r="AE1565" i="13"/>
  <c r="AG1565" i="13" s="1"/>
  <c r="AF1587" i="13"/>
  <c r="AH1587" i="13" s="1"/>
  <c r="AE1587" i="13"/>
  <c r="AG1587" i="13" s="1"/>
  <c r="AH1609" i="13"/>
  <c r="AG1609" i="13"/>
  <c r="AF1609" i="13"/>
  <c r="AE1609" i="13"/>
  <c r="AF1531" i="13"/>
  <c r="AH1531" i="13" s="1"/>
  <c r="AE1531" i="13"/>
  <c r="AG1531" i="13" s="1"/>
  <c r="AF1573" i="13"/>
  <c r="AH1573" i="13" s="1"/>
  <c r="AE1573" i="13"/>
  <c r="AG1573" i="13" s="1"/>
  <c r="AH1607" i="13"/>
  <c r="AG1607" i="13"/>
  <c r="AF1607" i="13"/>
  <c r="AE1589" i="13"/>
  <c r="AG1589" i="13" s="1"/>
  <c r="AF1589" i="13"/>
  <c r="AH1589" i="13" s="1"/>
  <c r="B133" i="13"/>
  <c r="B909" i="13"/>
  <c r="B437" i="13"/>
  <c r="B205" i="13"/>
  <c r="B781" i="13"/>
  <c r="B397" i="13"/>
  <c r="B1229" i="13"/>
  <c r="B1373" i="13"/>
  <c r="B1325" i="13"/>
  <c r="B1037" i="13"/>
  <c r="B1549" i="13"/>
  <c r="B1517" i="13"/>
  <c r="B373" i="13"/>
  <c r="B1277" i="13"/>
  <c r="B949" i="13"/>
  <c r="B461" i="13"/>
  <c r="B765" i="13"/>
  <c r="B989" i="13"/>
  <c r="B1501" i="13"/>
  <c r="B725" i="13"/>
  <c r="B1237" i="13"/>
  <c r="B805" i="13"/>
  <c r="B1317" i="13"/>
  <c r="B1165" i="13"/>
  <c r="B1005" i="13"/>
  <c r="B813" i="13"/>
  <c r="B789" i="13"/>
  <c r="B1301" i="13"/>
  <c r="B869" i="13"/>
  <c r="B1381" i="13"/>
  <c r="B829" i="13"/>
  <c r="B1245" i="13"/>
  <c r="B1053" i="13"/>
  <c r="B1565" i="13"/>
  <c r="B877" i="13"/>
  <c r="B901" i="13"/>
  <c r="B981" i="13"/>
  <c r="B1493" i="13"/>
  <c r="B1061" i="13"/>
  <c r="B1573" i="13"/>
  <c r="B1421" i="13"/>
  <c r="B1309" i="13"/>
  <c r="B1133" i="13"/>
  <c r="B733" i="13"/>
  <c r="B1125" i="13"/>
  <c r="B245" i="13"/>
  <c r="B229" i="13"/>
  <c r="B221" i="13"/>
  <c r="B189" i="13"/>
  <c r="B261" i="13"/>
  <c r="B213" i="13"/>
  <c r="B197" i="13"/>
  <c r="B237" i="13"/>
  <c r="B253" i="13"/>
  <c r="B1109" i="13"/>
  <c r="B677" i="13"/>
  <c r="B917" i="13"/>
  <c r="B1429" i="13"/>
  <c r="B997" i="13"/>
  <c r="B1181" i="13"/>
  <c r="B1045" i="13"/>
  <c r="B1557" i="13"/>
  <c r="B973" i="13"/>
  <c r="B1485" i="13"/>
  <c r="B597" i="13"/>
  <c r="B1405" i="13"/>
  <c r="B1117" i="13"/>
  <c r="B1261" i="13"/>
  <c r="B333" i="13"/>
  <c r="B533" i="13"/>
  <c r="B893" i="13"/>
  <c r="B853" i="13"/>
  <c r="B1365" i="13"/>
  <c r="B933" i="13"/>
  <c r="B1445" i="13"/>
  <c r="B1293" i="13"/>
  <c r="B501" i="13"/>
  <c r="B525" i="13"/>
  <c r="B1101" i="13"/>
  <c r="B1613" i="13"/>
  <c r="B1453" i="13"/>
  <c r="B1437" i="13"/>
  <c r="B749" i="13"/>
  <c r="B661" i="13"/>
  <c r="B1173" i="13"/>
  <c r="B741" i="13"/>
  <c r="B1253" i="13"/>
  <c r="B541" i="13"/>
  <c r="B1157" i="13"/>
  <c r="B621" i="13"/>
  <c r="B317" i="13"/>
  <c r="B149" i="13"/>
  <c r="B493" i="13"/>
  <c r="B1533" i="13"/>
  <c r="B389" i="13"/>
  <c r="B1213" i="13"/>
  <c r="B421" i="13"/>
  <c r="B757" i="13"/>
  <c r="B965" i="13"/>
  <c r="B1477" i="13"/>
  <c r="B941" i="13"/>
  <c r="B509" i="13"/>
  <c r="B341" i="13"/>
  <c r="B173" i="13"/>
  <c r="B413" i="13"/>
  <c r="B101" i="13"/>
  <c r="B1285" i="13"/>
  <c r="B957" i="13"/>
  <c r="B517" i="13"/>
  <c r="B365" i="13"/>
  <c r="B701" i="13"/>
  <c r="B293" i="13"/>
  <c r="B1093" i="13"/>
  <c r="B1605" i="13"/>
  <c r="B1069" i="13"/>
  <c r="B1581" i="13"/>
  <c r="B925" i="13"/>
  <c r="B381" i="13"/>
  <c r="B1149" i="13"/>
  <c r="B573" i="13"/>
  <c r="B669" i="13"/>
  <c r="B285" i="13"/>
  <c r="B1021" i="13"/>
  <c r="B485" i="13"/>
  <c r="B653" i="13"/>
  <c r="B693" i="13"/>
  <c r="B1413" i="13"/>
  <c r="B1389" i="13"/>
  <c r="B405" i="13"/>
  <c r="B1341" i="13"/>
  <c r="B605" i="13"/>
  <c r="B477" i="13"/>
  <c r="B325" i="13"/>
  <c r="B165" i="13"/>
  <c r="B1221" i="13"/>
  <c r="B685" i="13"/>
  <c r="B1197" i="13"/>
  <c r="B1469" i="13"/>
  <c r="B581" i="13"/>
  <c r="B429" i="13"/>
  <c r="B157" i="13"/>
  <c r="B357" i="13"/>
  <c r="B821" i="13"/>
  <c r="B1029" i="13"/>
  <c r="B1541" i="13"/>
  <c r="B557" i="13"/>
  <c r="B445" i="13"/>
  <c r="B637" i="13"/>
  <c r="B645" i="13"/>
  <c r="B277" i="13"/>
  <c r="B109" i="13"/>
  <c r="B837" i="13"/>
  <c r="B349" i="13"/>
  <c r="B589" i="13"/>
  <c r="B1349" i="13"/>
  <c r="B125" i="13"/>
  <c r="B549" i="13"/>
  <c r="B469" i="13"/>
  <c r="B773" i="13"/>
  <c r="B709" i="13"/>
  <c r="B301" i="13"/>
  <c r="B453" i="13"/>
  <c r="AI213" i="17"/>
  <c r="AH213" i="17"/>
  <c r="AI212" i="17"/>
  <c r="AH212" i="17"/>
  <c r="AI211" i="17"/>
  <c r="AH211" i="17"/>
  <c r="AI210" i="17"/>
  <c r="AH210" i="17"/>
  <c r="AI209" i="17"/>
  <c r="AH209" i="17"/>
  <c r="AI208" i="17"/>
  <c r="AH208" i="17"/>
  <c r="AI207" i="17"/>
  <c r="AI206" i="17"/>
  <c r="AI205" i="17"/>
  <c r="AI204" i="17"/>
  <c r="AI203" i="17"/>
  <c r="AI202" i="17"/>
  <c r="AI201" i="17"/>
  <c r="AI200" i="17"/>
  <c r="AI199" i="17"/>
  <c r="AI198" i="17"/>
  <c r="AI197" i="17"/>
  <c r="AI196" i="17"/>
  <c r="AI195" i="17"/>
  <c r="AI194" i="17"/>
  <c r="AI193" i="17"/>
  <c r="AI192" i="17"/>
  <c r="AI191" i="17"/>
  <c r="AI190" i="17"/>
  <c r="AI189" i="17"/>
  <c r="AI188" i="17"/>
  <c r="AI187" i="17"/>
  <c r="AI186" i="17"/>
  <c r="AI185" i="17"/>
  <c r="AI184" i="17"/>
  <c r="AI183" i="17"/>
  <c r="AI182" i="17"/>
  <c r="AI181" i="17"/>
  <c r="AI180" i="17"/>
  <c r="AI179" i="17"/>
  <c r="AI178" i="17"/>
  <c r="AI177" i="17"/>
  <c r="AI176" i="17"/>
  <c r="AI175" i="17"/>
  <c r="AI174" i="17"/>
  <c r="AI173" i="17"/>
  <c r="AI172" i="17"/>
  <c r="AI171" i="17"/>
  <c r="AI170" i="17"/>
  <c r="AI169" i="17"/>
  <c r="AI168" i="17"/>
  <c r="AI167" i="17"/>
  <c r="AI166" i="17"/>
  <c r="AI165" i="17"/>
  <c r="AI164" i="17"/>
  <c r="AI163" i="17"/>
  <c r="AI162" i="17"/>
  <c r="AI161" i="17"/>
  <c r="AI160" i="17"/>
  <c r="AI159" i="17"/>
  <c r="AI158" i="17"/>
  <c r="AI157" i="17"/>
  <c r="AI156" i="17"/>
  <c r="AI155" i="17"/>
  <c r="AI154" i="17"/>
  <c r="AI153" i="17"/>
  <c r="AI152" i="17"/>
  <c r="AI151" i="17"/>
  <c r="AI150" i="17"/>
  <c r="AI149" i="17"/>
  <c r="AI148" i="17"/>
  <c r="AI147" i="17"/>
  <c r="AI146" i="17"/>
  <c r="AI145" i="17"/>
  <c r="AI144" i="17"/>
  <c r="AI143" i="17"/>
  <c r="AI142" i="17"/>
  <c r="AI141" i="17"/>
  <c r="AI140" i="17"/>
  <c r="AI139" i="17"/>
  <c r="AI138" i="17"/>
  <c r="AI137" i="17"/>
  <c r="AI136" i="17"/>
  <c r="AI135" i="17"/>
  <c r="AI134" i="17"/>
  <c r="AI133" i="17"/>
  <c r="AI132" i="17"/>
  <c r="AI131" i="17"/>
  <c r="AI130" i="17"/>
  <c r="AI129" i="17"/>
  <c r="AI128" i="17"/>
  <c r="AI127" i="17"/>
  <c r="AI126" i="17"/>
  <c r="AI125" i="17"/>
  <c r="AI124" i="17"/>
  <c r="AI123" i="17"/>
  <c r="AI122" i="17"/>
  <c r="AI121" i="17"/>
  <c r="AI120" i="17"/>
  <c r="AI119" i="17"/>
  <c r="AI118" i="17"/>
  <c r="AI117" i="17"/>
  <c r="AI116" i="17"/>
  <c r="AI115" i="17"/>
  <c r="AI114" i="17"/>
  <c r="AI113" i="17"/>
  <c r="AI112" i="17"/>
  <c r="AI111" i="17"/>
  <c r="AI110" i="17"/>
  <c r="AI109" i="17"/>
  <c r="AI108" i="17"/>
  <c r="AI107" i="17"/>
  <c r="AI106" i="17"/>
  <c r="AI105" i="17"/>
  <c r="AI104" i="17"/>
  <c r="AI103" i="17"/>
  <c r="AI102" i="17"/>
  <c r="AI101" i="17"/>
  <c r="AI100" i="17"/>
  <c r="AI99" i="17"/>
  <c r="AI98" i="17"/>
  <c r="AI97" i="17"/>
  <c r="AI96" i="17"/>
  <c r="AI95" i="17"/>
  <c r="AI94" i="17"/>
  <c r="AI93" i="17"/>
  <c r="AI92" i="17"/>
  <c r="AI91" i="17"/>
  <c r="AI90" i="17"/>
  <c r="AI89" i="17"/>
  <c r="AI88" i="17"/>
  <c r="AI87" i="17"/>
  <c r="AI86" i="17"/>
  <c r="AI85" i="17"/>
  <c r="AI84" i="17"/>
  <c r="AI83" i="17"/>
  <c r="AI82" i="17"/>
  <c r="AI81" i="17"/>
  <c r="AI80" i="17"/>
  <c r="AI79" i="17"/>
  <c r="AI78" i="17"/>
  <c r="AI77" i="17"/>
  <c r="AI76" i="17"/>
  <c r="AI75" i="17"/>
  <c r="AI74" i="17"/>
  <c r="AI73" i="17"/>
  <c r="AI72" i="17"/>
  <c r="AI71" i="17"/>
  <c r="AI70" i="17"/>
  <c r="AI69" i="17"/>
  <c r="AI68" i="17"/>
  <c r="AI67" i="17"/>
  <c r="AI66" i="17"/>
  <c r="AI65" i="17"/>
  <c r="AI64" i="17"/>
  <c r="AI63" i="17"/>
  <c r="AI62" i="17"/>
  <c r="AI61" i="17"/>
  <c r="AI60" i="17"/>
  <c r="AI59" i="17"/>
  <c r="AI58" i="17"/>
  <c r="AI57" i="17"/>
  <c r="AI56" i="17"/>
  <c r="AI55" i="17"/>
  <c r="AI54" i="17"/>
  <c r="AI53" i="17"/>
  <c r="AI52" i="17"/>
  <c r="AI51" i="17"/>
  <c r="AI50" i="17"/>
  <c r="AI49" i="17"/>
  <c r="AI48" i="17"/>
  <c r="AI47" i="17"/>
  <c r="AI46" i="17"/>
  <c r="AI45" i="17"/>
  <c r="AI44" i="17"/>
  <c r="AI43" i="17"/>
  <c r="AI42" i="17"/>
  <c r="AI41" i="17"/>
  <c r="AI40" i="17"/>
  <c r="AI39" i="17"/>
  <c r="AI38" i="17"/>
  <c r="AI37" i="17"/>
  <c r="AI36" i="17"/>
  <c r="AI35" i="17"/>
  <c r="AI34" i="17"/>
  <c r="AI33" i="17"/>
  <c r="AI32" i="17"/>
  <c r="AI31" i="17"/>
  <c r="AI30" i="17"/>
  <c r="AI29" i="17"/>
  <c r="AI28" i="17"/>
  <c r="AI27" i="17"/>
  <c r="AI26" i="17"/>
  <c r="AI25" i="17"/>
  <c r="AI24" i="17"/>
  <c r="AI23" i="17"/>
  <c r="AN22" i="17"/>
  <c r="AM22" i="17"/>
  <c r="AL22" i="17"/>
  <c r="AK22" i="17"/>
  <c r="AJ22" i="17"/>
  <c r="AI22" i="17"/>
  <c r="AN21" i="17"/>
  <c r="AM21" i="17"/>
  <c r="AL21" i="17"/>
  <c r="AK21" i="17"/>
  <c r="AJ21" i="17"/>
  <c r="AI21" i="17"/>
  <c r="AN20" i="17"/>
  <c r="AM20" i="17"/>
  <c r="AL20" i="17"/>
  <c r="AK20" i="17"/>
  <c r="AJ20" i="17"/>
  <c r="AI20" i="17"/>
  <c r="AN19" i="17"/>
  <c r="AM19" i="17"/>
  <c r="AL19" i="17"/>
  <c r="AK19" i="17"/>
  <c r="AJ19" i="17"/>
  <c r="AI19" i="17"/>
  <c r="AN18" i="17"/>
  <c r="AM18" i="17"/>
  <c r="AL18" i="17"/>
  <c r="AK18" i="17"/>
  <c r="AJ18" i="17"/>
  <c r="AI18" i="17"/>
  <c r="AN17" i="17"/>
  <c r="AM17" i="17"/>
  <c r="AL17" i="17"/>
  <c r="AK17" i="17"/>
  <c r="AJ17" i="17"/>
  <c r="AI17" i="17"/>
  <c r="AN16" i="17"/>
  <c r="AM16" i="17"/>
  <c r="AL16" i="17"/>
  <c r="AK16" i="17"/>
  <c r="AJ16" i="17"/>
  <c r="AI16" i="17"/>
  <c r="AN15" i="17"/>
  <c r="AM15" i="17"/>
  <c r="AL15" i="17"/>
  <c r="AK15" i="17"/>
  <c r="AJ15" i="17"/>
  <c r="AI15" i="17"/>
  <c r="AN14" i="17" l="1"/>
  <c r="AD23" i="13" s="1"/>
  <c r="AM14" i="17"/>
  <c r="AD19" i="13" s="1"/>
  <c r="AL14" i="17"/>
  <c r="AJ19" i="13" s="1"/>
  <c r="AK14" i="17"/>
  <c r="AJ14" i="17" l="1"/>
  <c r="AD17" i="13" s="1"/>
  <c r="AI14" i="17"/>
  <c r="AD21" i="13" s="1"/>
  <c r="AJ17" i="13" l="1"/>
  <c r="D17" i="13"/>
  <c r="D7" i="13"/>
  <c r="H4" i="13"/>
  <c r="E4" i="13"/>
  <c r="D4" i="13"/>
  <c r="B45" i="13" l="1"/>
  <c r="AE23" i="13"/>
  <c r="B77" i="13"/>
  <c r="B93" i="13"/>
  <c r="B85" i="13"/>
  <c r="H21" i="13"/>
  <c r="G21" i="13"/>
  <c r="K21" i="13"/>
  <c r="E21" i="13"/>
  <c r="J17" i="13"/>
  <c r="I17" i="13"/>
  <c r="H17" i="13"/>
  <c r="I21" i="13"/>
  <c r="K17" i="13"/>
  <c r="G17" i="13"/>
  <c r="L17" i="13"/>
  <c r="L21" i="13"/>
  <c r="S21" i="13" s="1"/>
  <c r="E17" i="13"/>
  <c r="F21" i="13"/>
  <c r="J21" i="13"/>
  <c r="F17" i="13"/>
  <c r="C17" i="13"/>
  <c r="C21" i="13"/>
  <c r="B53" i="13" l="1"/>
  <c r="B61" i="13"/>
  <c r="B69" i="13"/>
  <c r="B29" i="13"/>
  <c r="B37" i="13"/>
  <c r="B21" i="13"/>
  <c r="R21" i="13"/>
  <c r="AF19" i="13"/>
  <c r="AH19" i="13" s="1"/>
  <c r="AE19" i="13"/>
  <c r="AG19" i="13" s="1"/>
  <c r="AG17" i="13"/>
  <c r="AE17" i="13"/>
  <c r="AF17" i="13"/>
  <c r="AH17" i="13"/>
  <c r="AF21" i="13"/>
  <c r="AH21" i="13" s="1"/>
  <c r="AE21" i="13"/>
  <c r="AG21" i="13" s="1"/>
  <c r="AH23" i="13"/>
  <c r="AF23" i="13"/>
  <c r="AG23" i="13"/>
</calcChain>
</file>

<file path=xl/sharedStrings.xml><?xml version="1.0" encoding="utf-8"?>
<sst xmlns="http://schemas.openxmlformats.org/spreadsheetml/2006/main" count="1275" uniqueCount="315">
  <si>
    <t>年</t>
    <rPh sb="0" eb="1">
      <t>ネン</t>
    </rPh>
    <phoneticPr fontId="2"/>
  </si>
  <si>
    <t>号</t>
    <rPh sb="0" eb="1">
      <t>ゴウ</t>
    </rPh>
    <phoneticPr fontId="2"/>
  </si>
  <si>
    <t>月</t>
    <rPh sb="0" eb="1">
      <t>ツキ</t>
    </rPh>
    <phoneticPr fontId="2"/>
  </si>
  <si>
    <t>給 料 発 令</t>
    <rPh sb="0" eb="1">
      <t>キュウ</t>
    </rPh>
    <rPh sb="2" eb="3">
      <t>リョウ</t>
    </rPh>
    <rPh sb="4" eb="5">
      <t>ハツ</t>
    </rPh>
    <rPh sb="6" eb="7">
      <t>レイ</t>
    </rPh>
    <phoneticPr fontId="2"/>
  </si>
  <si>
    <t>扶養手当</t>
    <rPh sb="0" eb="2">
      <t>フヨウ</t>
    </rPh>
    <rPh sb="2" eb="4">
      <t>テアテ</t>
    </rPh>
    <phoneticPr fontId="2"/>
  </si>
  <si>
    <t>扶 養 手 当</t>
    <rPh sb="0" eb="1">
      <t>タモツ</t>
    </rPh>
    <rPh sb="2" eb="3">
      <t>オサム</t>
    </rPh>
    <rPh sb="4" eb="5">
      <t>テ</t>
    </rPh>
    <rPh sb="6" eb="7">
      <t>トウ</t>
    </rPh>
    <phoneticPr fontId="2"/>
  </si>
  <si>
    <t>異 動 年 月</t>
    <rPh sb="0" eb="1">
      <t>イ</t>
    </rPh>
    <rPh sb="2" eb="3">
      <t>ドウ</t>
    </rPh>
    <rPh sb="4" eb="5">
      <t>トシ</t>
    </rPh>
    <rPh sb="6" eb="7">
      <t>ツキ</t>
    </rPh>
    <phoneticPr fontId="2"/>
  </si>
  <si>
    <t xml:space="preserve">給 　　　　　　　　　　　　　　　　　料 </t>
    <rPh sb="0" eb="1">
      <t>キュウ</t>
    </rPh>
    <rPh sb="19" eb="20">
      <t>リョウ</t>
    </rPh>
    <phoneticPr fontId="2"/>
  </si>
  <si>
    <t>日</t>
    <rPh sb="0" eb="1">
      <t>ヒ</t>
    </rPh>
    <phoneticPr fontId="2"/>
  </si>
  <si>
    <t>入力指示</t>
    <rPh sb="0" eb="1">
      <t>ニュウ</t>
    </rPh>
    <rPh sb="1" eb="2">
      <t>チカラ</t>
    </rPh>
    <rPh sb="2" eb="4">
      <t>シジ</t>
    </rPh>
    <phoneticPr fontId="2"/>
  </si>
  <si>
    <t>互　　　助　　　会</t>
    <rPh sb="0" eb="1">
      <t>タガイ</t>
    </rPh>
    <rPh sb="4" eb="5">
      <t>スケ</t>
    </rPh>
    <rPh sb="8" eb="9">
      <t>カイ</t>
    </rPh>
    <phoneticPr fontId="2"/>
  </si>
  <si>
    <t>基礎月収額</t>
    <rPh sb="0" eb="2">
      <t>キソ</t>
    </rPh>
    <rPh sb="2" eb="4">
      <t>ゲッシュウ</t>
    </rPh>
    <rPh sb="4" eb="5">
      <t>ガク</t>
    </rPh>
    <phoneticPr fontId="2"/>
  </si>
  <si>
    <t>会費総額</t>
    <rPh sb="0" eb="2">
      <t>カイヒ</t>
    </rPh>
    <rPh sb="2" eb="4">
      <t>ソウガク</t>
    </rPh>
    <phoneticPr fontId="2"/>
  </si>
  <si>
    <t>年 月 日</t>
    <rPh sb="0" eb="1">
      <t>トシ</t>
    </rPh>
    <rPh sb="2" eb="3">
      <t>ツキ</t>
    </rPh>
    <rPh sb="4" eb="5">
      <t>ヒ</t>
    </rPh>
    <phoneticPr fontId="2"/>
  </si>
  <si>
    <t>分子</t>
    <rPh sb="0" eb="2">
      <t>ブンシ</t>
    </rPh>
    <phoneticPr fontId="2"/>
  </si>
  <si>
    <t>分母</t>
    <rPh sb="0" eb="2">
      <t>ブンボ</t>
    </rPh>
    <phoneticPr fontId="2"/>
  </si>
  <si>
    <t>日　割</t>
    <rPh sb="0" eb="1">
      <t>ヒ</t>
    </rPh>
    <rPh sb="2" eb="3">
      <t>ワリ</t>
    </rPh>
    <phoneticPr fontId="2"/>
  </si>
  <si>
    <t>月分</t>
    <rPh sb="0" eb="1">
      <t>ツキ</t>
    </rPh>
    <rPh sb="1" eb="2">
      <t>ブン</t>
    </rPh>
    <phoneticPr fontId="2"/>
  </si>
  <si>
    <t>A</t>
    <phoneticPr fontId="2"/>
  </si>
  <si>
    <t>B</t>
    <phoneticPr fontId="2"/>
  </si>
  <si>
    <t>C</t>
    <phoneticPr fontId="2"/>
  </si>
  <si>
    <t>D</t>
    <phoneticPr fontId="2"/>
  </si>
  <si>
    <t>E</t>
    <phoneticPr fontId="2"/>
  </si>
  <si>
    <t>F</t>
    <phoneticPr fontId="2"/>
  </si>
  <si>
    <t>定年退職</t>
    <rPh sb="0" eb="2">
      <t>テイネン</t>
    </rPh>
    <rPh sb="2" eb="4">
      <t>タイショク</t>
    </rPh>
    <phoneticPr fontId="2"/>
  </si>
  <si>
    <t>自己都合退職</t>
    <rPh sb="0" eb="2">
      <t>ジコ</t>
    </rPh>
    <rPh sb="2" eb="4">
      <t>ツゴウ</t>
    </rPh>
    <rPh sb="4" eb="6">
      <t>タイショク</t>
    </rPh>
    <phoneticPr fontId="2"/>
  </si>
  <si>
    <t>勧奨退職</t>
    <rPh sb="0" eb="2">
      <t>カンショウ</t>
    </rPh>
    <rPh sb="2" eb="4">
      <t>タイショク</t>
    </rPh>
    <phoneticPr fontId="2"/>
  </si>
  <si>
    <t>死亡退職</t>
    <rPh sb="0" eb="2">
      <t>シボウ</t>
    </rPh>
    <rPh sb="2" eb="4">
      <t>タイショク</t>
    </rPh>
    <phoneticPr fontId="2"/>
  </si>
  <si>
    <t>道に転出</t>
    <rPh sb="0" eb="1">
      <t>ドウ</t>
    </rPh>
    <rPh sb="2" eb="4">
      <t>テンシュツ</t>
    </rPh>
    <phoneticPr fontId="2"/>
  </si>
  <si>
    <t>新採用</t>
    <rPh sb="0" eb="3">
      <t>シンサイヨウ</t>
    </rPh>
    <phoneticPr fontId="2"/>
  </si>
  <si>
    <t>氏名変更</t>
    <rPh sb="0" eb="2">
      <t>シメイ</t>
    </rPh>
    <rPh sb="2" eb="4">
      <t>ヘンコウ</t>
    </rPh>
    <phoneticPr fontId="2"/>
  </si>
  <si>
    <t>道から転入</t>
    <rPh sb="0" eb="1">
      <t>ドウ</t>
    </rPh>
    <rPh sb="3" eb="5">
      <t>テンニュウ</t>
    </rPh>
    <phoneticPr fontId="2"/>
  </si>
  <si>
    <t>マスター削除</t>
    <rPh sb="4" eb="6">
      <t>サクジョ</t>
    </rPh>
    <phoneticPr fontId="2"/>
  </si>
  <si>
    <t>異動コード「１」</t>
    <rPh sb="0" eb="2">
      <t>イドウ</t>
    </rPh>
    <phoneticPr fontId="2"/>
  </si>
  <si>
    <t>育児復職</t>
    <rPh sb="0" eb="2">
      <t>イクジ</t>
    </rPh>
    <rPh sb="2" eb="4">
      <t>フクショク</t>
    </rPh>
    <phoneticPr fontId="2"/>
  </si>
  <si>
    <t>傷病休職</t>
    <rPh sb="0" eb="2">
      <t>ショウビョウ</t>
    </rPh>
    <rPh sb="2" eb="4">
      <t>キュウショク</t>
    </rPh>
    <phoneticPr fontId="2"/>
  </si>
  <si>
    <t>所属所異動</t>
    <rPh sb="0" eb="2">
      <t>ショゾク</t>
    </rPh>
    <rPh sb="2" eb="3">
      <t>ショ</t>
    </rPh>
    <rPh sb="3" eb="5">
      <t>イドウ</t>
    </rPh>
    <phoneticPr fontId="2"/>
  </si>
  <si>
    <t>給料遡及</t>
    <rPh sb="0" eb="2">
      <t>キュウリョウ</t>
    </rPh>
    <rPh sb="2" eb="4">
      <t>ソキュウ</t>
    </rPh>
    <phoneticPr fontId="2"/>
  </si>
  <si>
    <t>給料改定</t>
    <rPh sb="0" eb="2">
      <t>キュウリョウ</t>
    </rPh>
    <rPh sb="2" eb="4">
      <t>カイテイ</t>
    </rPh>
    <phoneticPr fontId="2"/>
  </si>
  <si>
    <t>給料発令</t>
    <rPh sb="0" eb="2">
      <t>キュウリョウ</t>
    </rPh>
    <rPh sb="2" eb="4">
      <t>ハツレイ</t>
    </rPh>
    <phoneticPr fontId="2"/>
  </si>
  <si>
    <t>退職還付</t>
    <rPh sb="0" eb="2">
      <t>タイショク</t>
    </rPh>
    <rPh sb="2" eb="4">
      <t>カンプ</t>
    </rPh>
    <phoneticPr fontId="2"/>
  </si>
  <si>
    <t>退職取消し</t>
    <rPh sb="0" eb="2">
      <t>タイショク</t>
    </rPh>
    <rPh sb="2" eb="4">
      <t>トリケ</t>
    </rPh>
    <phoneticPr fontId="2"/>
  </si>
  <si>
    <t>扶養手当遡及</t>
    <rPh sb="0" eb="2">
      <t>フヨウ</t>
    </rPh>
    <rPh sb="2" eb="4">
      <t>テアテ</t>
    </rPh>
    <rPh sb="4" eb="6">
      <t>ソキュウ</t>
    </rPh>
    <phoneticPr fontId="2"/>
  </si>
  <si>
    <t>扶養手当改定</t>
    <rPh sb="0" eb="2">
      <t>フヨウ</t>
    </rPh>
    <rPh sb="2" eb="4">
      <t>テアテ</t>
    </rPh>
    <rPh sb="4" eb="6">
      <t>カイテイ</t>
    </rPh>
    <phoneticPr fontId="2"/>
  </si>
  <si>
    <t>扶養手当発令</t>
    <rPh sb="0" eb="2">
      <t>フヨウ</t>
    </rPh>
    <rPh sb="2" eb="4">
      <t>テアテ</t>
    </rPh>
    <rPh sb="4" eb="6">
      <t>ハツレイ</t>
    </rPh>
    <phoneticPr fontId="2"/>
  </si>
  <si>
    <t>異動コード「１」欠番</t>
    <rPh sb="0" eb="2">
      <t>イドウ</t>
    </rPh>
    <rPh sb="8" eb="10">
      <t>ケツバン</t>
    </rPh>
    <phoneticPr fontId="2"/>
  </si>
  <si>
    <t>異動コード「２」欠番</t>
    <rPh sb="0" eb="2">
      <t>イドウ</t>
    </rPh>
    <rPh sb="8" eb="10">
      <t>ケツバン</t>
    </rPh>
    <phoneticPr fontId="2"/>
  </si>
  <si>
    <t>異動コード「３」欠番</t>
    <rPh sb="0" eb="2">
      <t>イドウ</t>
    </rPh>
    <rPh sb="8" eb="10">
      <t>ケツバン</t>
    </rPh>
    <phoneticPr fontId="2"/>
  </si>
  <si>
    <t>異動コード「３」-1</t>
    <rPh sb="0" eb="2">
      <t>イドウ</t>
    </rPh>
    <phoneticPr fontId="2"/>
  </si>
  <si>
    <t>氏　　　　名</t>
    <rPh sb="0" eb="1">
      <t>シ</t>
    </rPh>
    <rPh sb="5" eb="6">
      <t>メイ</t>
    </rPh>
    <phoneticPr fontId="2"/>
  </si>
  <si>
    <t>異動コード１</t>
    <rPh sb="0" eb="2">
      <t>イドウ</t>
    </rPh>
    <phoneticPr fontId="2"/>
  </si>
  <si>
    <t>傷病復職</t>
    <rPh sb="0" eb="2">
      <t>ショウビョウ</t>
    </rPh>
    <rPh sb="2" eb="4">
      <t>フクショク</t>
    </rPh>
    <phoneticPr fontId="2"/>
  </si>
  <si>
    <t>発令年月日</t>
    <rPh sb="0" eb="2">
      <t>ハツレイ</t>
    </rPh>
    <rPh sb="2" eb="5">
      <t>ネンガッピ</t>
    </rPh>
    <phoneticPr fontId="2"/>
  </si>
  <si>
    <t>給料発令関係</t>
    <rPh sb="0" eb="2">
      <t>キュウリョウ</t>
    </rPh>
    <rPh sb="2" eb="4">
      <t>ハツレイ</t>
    </rPh>
    <rPh sb="4" eb="6">
      <t>カンケイ</t>
    </rPh>
    <phoneticPr fontId="2"/>
  </si>
  <si>
    <t>扶養手当関係</t>
    <rPh sb="0" eb="2">
      <t>フヨウ</t>
    </rPh>
    <rPh sb="2" eb="4">
      <t>テアテ</t>
    </rPh>
    <rPh sb="4" eb="6">
      <t>カンケイ</t>
    </rPh>
    <phoneticPr fontId="2"/>
  </si>
  <si>
    <t>勤態状況</t>
    <rPh sb="0" eb="1">
      <t>ツトム</t>
    </rPh>
    <rPh sb="1" eb="2">
      <t>タイ</t>
    </rPh>
    <rPh sb="2" eb="4">
      <t>ジョウキョウ</t>
    </rPh>
    <phoneticPr fontId="2"/>
  </si>
  <si>
    <t>異動コード2</t>
    <rPh sb="0" eb="2">
      <t>イドウ</t>
    </rPh>
    <phoneticPr fontId="2"/>
  </si>
  <si>
    <t>異動コード3</t>
    <rPh sb="0" eb="2">
      <t>イドウ</t>
    </rPh>
    <phoneticPr fontId="2"/>
  </si>
  <si>
    <t>異動コード4</t>
    <rPh sb="0" eb="2">
      <t>イドウ</t>
    </rPh>
    <phoneticPr fontId="2"/>
  </si>
  <si>
    <t>異動コード5</t>
    <rPh sb="0" eb="2">
      <t>イドウ</t>
    </rPh>
    <phoneticPr fontId="2"/>
  </si>
  <si>
    <t>異動コード「4」</t>
    <rPh sb="0" eb="2">
      <t>イドウ</t>
    </rPh>
    <phoneticPr fontId="2"/>
  </si>
  <si>
    <t>異動コード「2」</t>
    <rPh sb="0" eb="2">
      <t>イドウ</t>
    </rPh>
    <phoneticPr fontId="2"/>
  </si>
  <si>
    <t>異動コード「6」</t>
    <rPh sb="0" eb="2">
      <t>イドウ</t>
    </rPh>
    <phoneticPr fontId="2"/>
  </si>
  <si>
    <t>異動コード「5」</t>
    <rPh sb="0" eb="2">
      <t>イドウ</t>
    </rPh>
    <phoneticPr fontId="2"/>
  </si>
  <si>
    <t>退  職  関  係</t>
    <rPh sb="0" eb="1">
      <t>タイ</t>
    </rPh>
    <rPh sb="3" eb="4">
      <t>ショク</t>
    </rPh>
    <rPh sb="6" eb="7">
      <t>セキ</t>
    </rPh>
    <rPh sb="9" eb="10">
      <t>カカリ</t>
    </rPh>
    <phoneticPr fontId="2"/>
  </si>
  <si>
    <t>採 用 関 係</t>
    <rPh sb="0" eb="1">
      <t>サイ</t>
    </rPh>
    <rPh sb="2" eb="3">
      <t>ヨウ</t>
    </rPh>
    <rPh sb="4" eb="5">
      <t>セキ</t>
    </rPh>
    <rPh sb="6" eb="7">
      <t>カカリ</t>
    </rPh>
    <phoneticPr fontId="2"/>
  </si>
  <si>
    <t>異動状況 １</t>
    <rPh sb="0" eb="2">
      <t>イドウ</t>
    </rPh>
    <rPh sb="2" eb="4">
      <t>ジョウキョウ</t>
    </rPh>
    <phoneticPr fontId="2"/>
  </si>
  <si>
    <t>異動状況 ２</t>
    <rPh sb="0" eb="2">
      <t>イドウ</t>
    </rPh>
    <rPh sb="2" eb="4">
      <t>ジョウキョウ</t>
    </rPh>
    <phoneticPr fontId="2"/>
  </si>
  <si>
    <t>異動状況 ３</t>
    <rPh sb="0" eb="2">
      <t>イドウ</t>
    </rPh>
    <rPh sb="2" eb="4">
      <t>ジョウキョウ</t>
    </rPh>
    <phoneticPr fontId="2"/>
  </si>
  <si>
    <t>異動状況 ４</t>
    <rPh sb="0" eb="2">
      <t>イドウ</t>
    </rPh>
    <rPh sb="2" eb="4">
      <t>ジョウキョウ</t>
    </rPh>
    <phoneticPr fontId="2"/>
  </si>
  <si>
    <t>異動状況 ５</t>
    <rPh sb="0" eb="2">
      <t>イドウ</t>
    </rPh>
    <rPh sb="2" eb="4">
      <t>ジョウキョウ</t>
    </rPh>
    <phoneticPr fontId="2"/>
  </si>
  <si>
    <t>月 　　額</t>
    <rPh sb="0" eb="1">
      <t>ツキ</t>
    </rPh>
    <rPh sb="4" eb="5">
      <t>ガク</t>
    </rPh>
    <phoneticPr fontId="2"/>
  </si>
  <si>
    <t>月　 　額</t>
    <rPh sb="0" eb="1">
      <t>ツキ</t>
    </rPh>
    <rPh sb="4" eb="5">
      <t>ガク</t>
    </rPh>
    <phoneticPr fontId="2"/>
  </si>
  <si>
    <t>級 号 俸</t>
    <rPh sb="0" eb="1">
      <t>キュウ</t>
    </rPh>
    <rPh sb="2" eb="3">
      <t>ゴウ</t>
    </rPh>
    <rPh sb="4" eb="5">
      <t>ホウ</t>
    </rPh>
    <phoneticPr fontId="2"/>
  </si>
  <si>
    <t>（氏 名 変 更）</t>
    <rPh sb="1" eb="2">
      <t>シ</t>
    </rPh>
    <rPh sb="3" eb="4">
      <t>メイ</t>
    </rPh>
    <rPh sb="5" eb="6">
      <t>ヘン</t>
    </rPh>
    <rPh sb="7" eb="8">
      <t>サラ</t>
    </rPh>
    <phoneticPr fontId="2"/>
  </si>
  <si>
    <t>（給 料 遡 及）</t>
    <rPh sb="1" eb="2">
      <t>キュウ</t>
    </rPh>
    <rPh sb="3" eb="4">
      <t>リョウ</t>
    </rPh>
    <rPh sb="5" eb="6">
      <t>ソ</t>
    </rPh>
    <rPh sb="7" eb="8">
      <t>オヨブ</t>
    </rPh>
    <phoneticPr fontId="2"/>
  </si>
  <si>
    <t>（給 料 改 定）</t>
    <rPh sb="1" eb="2">
      <t>キュウ</t>
    </rPh>
    <rPh sb="3" eb="4">
      <t>リョウ</t>
    </rPh>
    <rPh sb="5" eb="6">
      <t>アラタ</t>
    </rPh>
    <rPh sb="7" eb="8">
      <t>サダム</t>
    </rPh>
    <phoneticPr fontId="2"/>
  </si>
  <si>
    <t>（給 料 発 令）</t>
    <rPh sb="1" eb="2">
      <t>キュウ</t>
    </rPh>
    <rPh sb="3" eb="4">
      <t>リョウ</t>
    </rPh>
    <rPh sb="5" eb="6">
      <t>ハツ</t>
    </rPh>
    <rPh sb="7" eb="8">
      <t>レイ</t>
    </rPh>
    <phoneticPr fontId="2"/>
  </si>
  <si>
    <t>（扶養手当発令）</t>
    <rPh sb="1" eb="3">
      <t>フヨウ</t>
    </rPh>
    <rPh sb="3" eb="5">
      <t>テアテ</t>
    </rPh>
    <rPh sb="5" eb="6">
      <t>ハツ</t>
    </rPh>
    <rPh sb="6" eb="7">
      <t>レイ</t>
    </rPh>
    <phoneticPr fontId="2"/>
  </si>
  <si>
    <t>（扶養手当遡及）</t>
    <rPh sb="1" eb="3">
      <t>フヨウ</t>
    </rPh>
    <rPh sb="3" eb="5">
      <t>テアテ</t>
    </rPh>
    <rPh sb="5" eb="6">
      <t>ソ</t>
    </rPh>
    <rPh sb="6" eb="7">
      <t>オヨブ</t>
    </rPh>
    <phoneticPr fontId="2"/>
  </si>
  <si>
    <t>（扶養手当改定）</t>
    <rPh sb="1" eb="3">
      <t>フヨウ</t>
    </rPh>
    <rPh sb="3" eb="4">
      <t>テ</t>
    </rPh>
    <rPh sb="4" eb="5">
      <t>トウ</t>
    </rPh>
    <rPh sb="5" eb="6">
      <t>アラタ</t>
    </rPh>
    <rPh sb="6" eb="7">
      <t>サダム</t>
    </rPh>
    <phoneticPr fontId="2"/>
  </si>
  <si>
    <t>コード</t>
    <phoneticPr fontId="2"/>
  </si>
  <si>
    <t>特 記 事 項</t>
    <rPh sb="0" eb="1">
      <t>トク</t>
    </rPh>
    <rPh sb="2" eb="3">
      <t>キ</t>
    </rPh>
    <rPh sb="4" eb="5">
      <t>コト</t>
    </rPh>
    <rPh sb="6" eb="7">
      <t>コウ</t>
    </rPh>
    <phoneticPr fontId="2"/>
  </si>
  <si>
    <t>給 料 以 外 の</t>
    <rPh sb="0" eb="1">
      <t>キュウ</t>
    </rPh>
    <rPh sb="2" eb="3">
      <t>リョウ</t>
    </rPh>
    <rPh sb="4" eb="5">
      <t>イ</t>
    </rPh>
    <rPh sb="6" eb="7">
      <t>ガイ</t>
    </rPh>
    <phoneticPr fontId="2"/>
  </si>
  <si>
    <t>発 令 年 月 日</t>
    <rPh sb="0" eb="1">
      <t>ハツ</t>
    </rPh>
    <rPh sb="2" eb="3">
      <t>レイ</t>
    </rPh>
    <rPh sb="4" eb="5">
      <t>トシ</t>
    </rPh>
    <rPh sb="6" eb="7">
      <t>ツキ</t>
    </rPh>
    <rPh sb="8" eb="9">
      <t>ヒ</t>
    </rPh>
    <phoneticPr fontId="2"/>
  </si>
  <si>
    <t>異　　動　　内　　容</t>
    <rPh sb="0" eb="1">
      <t>イ</t>
    </rPh>
    <rPh sb="3" eb="4">
      <t>ドウ</t>
    </rPh>
    <rPh sb="6" eb="7">
      <t>ナイ</t>
    </rPh>
    <rPh sb="9" eb="10">
      <t>カタチ</t>
    </rPh>
    <phoneticPr fontId="2"/>
  </si>
  <si>
    <t>と</t>
    <phoneticPr fontId="2"/>
  </si>
  <si>
    <t>②</t>
    <phoneticPr fontId="2"/>
  </si>
  <si>
    <t>＊</t>
    <phoneticPr fontId="2"/>
  </si>
  <si>
    <t>＊</t>
    <phoneticPr fontId="2"/>
  </si>
  <si>
    <t>③</t>
    <phoneticPr fontId="2"/>
  </si>
  <si>
    <t>全て自動作成されるので、このシートでの入力は行わないでください。</t>
    <rPh sb="0" eb="1">
      <t>スベ</t>
    </rPh>
    <rPh sb="2" eb="4">
      <t>ジドウ</t>
    </rPh>
    <rPh sb="4" eb="6">
      <t>サクセイ</t>
    </rPh>
    <rPh sb="19" eb="21">
      <t>ニュウリョク</t>
    </rPh>
    <rPh sb="22" eb="23">
      <t>オコナ</t>
    </rPh>
    <phoneticPr fontId="2"/>
  </si>
  <si>
    <t>　</t>
    <phoneticPr fontId="2"/>
  </si>
  <si>
    <t>０１１－２７１－６９９０</t>
    <phoneticPr fontId="2"/>
  </si>
  <si>
    <t>氏名が変更となった場合</t>
    <rPh sb="0" eb="2">
      <t>シメイ</t>
    </rPh>
    <rPh sb="3" eb="5">
      <t>ヘンコウ</t>
    </rPh>
    <rPh sb="9" eb="11">
      <t>バアイ</t>
    </rPh>
    <phoneticPr fontId="2"/>
  </si>
  <si>
    <t>休職・復職状況</t>
    <rPh sb="0" eb="2">
      <t>キュウショク</t>
    </rPh>
    <rPh sb="3" eb="5">
      <t>フクショク</t>
    </rPh>
    <rPh sb="5" eb="7">
      <t>ジョウキョウ</t>
    </rPh>
    <phoneticPr fontId="2"/>
  </si>
  <si>
    <t>（リストから選択）</t>
    <rPh sb="6" eb="8">
      <t>センタク</t>
    </rPh>
    <phoneticPr fontId="2"/>
  </si>
  <si>
    <t>報告機関名</t>
    <rPh sb="0" eb="2">
      <t>ホウコク</t>
    </rPh>
    <rPh sb="2" eb="4">
      <t>キカン</t>
    </rPh>
    <rPh sb="4" eb="5">
      <t>メイ</t>
    </rPh>
    <phoneticPr fontId="2"/>
  </si>
  <si>
    <t>担当課（グループ）</t>
    <rPh sb="0" eb="3">
      <t>タントウカ</t>
    </rPh>
    <phoneticPr fontId="2"/>
  </si>
  <si>
    <t>担当係（グループ）</t>
    <rPh sb="0" eb="2">
      <t>タントウ</t>
    </rPh>
    <rPh sb="2" eb="3">
      <t>カカ</t>
    </rPh>
    <phoneticPr fontId="2"/>
  </si>
  <si>
    <t>担当者・職・氏名</t>
    <rPh sb="0" eb="3">
      <t>タントウシャ</t>
    </rPh>
    <rPh sb="4" eb="5">
      <t>ショク</t>
    </rPh>
    <rPh sb="6" eb="8">
      <t>シメイ</t>
    </rPh>
    <phoneticPr fontId="2"/>
  </si>
  <si>
    <t>電話（内線）番号</t>
    <rPh sb="0" eb="2">
      <t>デンワ</t>
    </rPh>
    <rPh sb="3" eb="5">
      <t>ナイセン</t>
    </rPh>
    <rPh sb="6" eb="8">
      <t>バンゴウ</t>
    </rPh>
    <phoneticPr fontId="2"/>
  </si>
  <si>
    <t>Ｅmail</t>
    <phoneticPr fontId="2"/>
  </si>
  <si>
    <t>電話番号（内線）番号</t>
    <rPh sb="0" eb="2">
      <t>デンワ</t>
    </rPh>
    <rPh sb="2" eb="4">
      <t>バンゴウ</t>
    </rPh>
    <rPh sb="5" eb="7">
      <t>ナイセン</t>
    </rPh>
    <rPh sb="8" eb="10">
      <t>バンゴウ</t>
    </rPh>
    <phoneticPr fontId="2"/>
  </si>
  <si>
    <t>　〒０６０－８５６０</t>
    <phoneticPr fontId="2"/>
  </si>
  <si>
    <t>互助会記入欄</t>
    <rPh sb="0" eb="3">
      <t>ゴジョカイ</t>
    </rPh>
    <rPh sb="3" eb="5">
      <t>キニュウ</t>
    </rPh>
    <rPh sb="5" eb="6">
      <t>ラン</t>
    </rPh>
    <phoneticPr fontId="2"/>
  </si>
  <si>
    <t>正採用</t>
    <rPh sb="0" eb="3">
      <t>セイサイヨウ</t>
    </rPh>
    <phoneticPr fontId="2"/>
  </si>
  <si>
    <t>特記事項</t>
    <rPh sb="0" eb="2">
      <t>トッキ</t>
    </rPh>
    <rPh sb="2" eb="4">
      <t>ジコウ</t>
    </rPh>
    <phoneticPr fontId="2"/>
  </si>
  <si>
    <t>※</t>
    <phoneticPr fontId="2"/>
  </si>
  <si>
    <t>①</t>
    <phoneticPr fontId="2"/>
  </si>
  <si>
    <t>TEL</t>
    <phoneticPr fontId="2"/>
  </si>
  <si>
    <t>FAX</t>
    <phoneticPr fontId="2"/>
  </si>
  <si>
    <t>「入力シート」</t>
    <rPh sb="1" eb="3">
      <t>ニュウリョク</t>
    </rPh>
    <phoneticPr fontId="2"/>
  </si>
  <si>
    <t>一般財団法人北海道公立学校教職員互助会　</t>
    <rPh sb="0" eb="2">
      <t>イッパン</t>
    </rPh>
    <rPh sb="2" eb="4">
      <t>ザイダン</t>
    </rPh>
    <rPh sb="4" eb="6">
      <t>ホウジン</t>
    </rPh>
    <rPh sb="6" eb="9">
      <t>ホッカイドウ</t>
    </rPh>
    <rPh sb="9" eb="11">
      <t>コウリツ</t>
    </rPh>
    <rPh sb="11" eb="13">
      <t>ガッコウ</t>
    </rPh>
    <rPh sb="13" eb="16">
      <t>キョウショクイン</t>
    </rPh>
    <rPh sb="16" eb="19">
      <t>ゴジョカイ</t>
    </rPh>
    <phoneticPr fontId="2"/>
  </si>
  <si>
    <t>他市町村に転出（退会）</t>
    <rPh sb="0" eb="1">
      <t>ホカ</t>
    </rPh>
    <rPh sb="1" eb="4">
      <t>シチョウソン</t>
    </rPh>
    <rPh sb="5" eb="7">
      <t>テンシュツ</t>
    </rPh>
    <rPh sb="8" eb="10">
      <t>タイカイ</t>
    </rPh>
    <phoneticPr fontId="2"/>
  </si>
  <si>
    <t>他府県に転出（退会）</t>
    <rPh sb="0" eb="1">
      <t>タ</t>
    </rPh>
    <rPh sb="1" eb="3">
      <t>フケン</t>
    </rPh>
    <rPh sb="4" eb="6">
      <t>テンシュツ</t>
    </rPh>
    <rPh sb="7" eb="9">
      <t>タイカイ</t>
    </rPh>
    <phoneticPr fontId="2"/>
  </si>
  <si>
    <t>他市町村より異動</t>
    <rPh sb="0" eb="1">
      <t>タ</t>
    </rPh>
    <rPh sb="1" eb="4">
      <t>シチョウソン</t>
    </rPh>
    <rPh sb="6" eb="8">
      <t>イドウ</t>
    </rPh>
    <phoneticPr fontId="2"/>
  </si>
  <si>
    <t>他市町村に異動</t>
    <rPh sb="0" eb="1">
      <t>タ</t>
    </rPh>
    <rPh sb="1" eb="4">
      <t>シチョウソン</t>
    </rPh>
    <rPh sb="5" eb="7">
      <t>イドウ</t>
    </rPh>
    <phoneticPr fontId="2"/>
  </si>
  <si>
    <t>ｺﾞｼﾞｮ ﾀﾛｳ</t>
    <phoneticPr fontId="2"/>
  </si>
  <si>
    <t>道立○○高校へ転出</t>
    <rPh sb="0" eb="2">
      <t>ドウリツ</t>
    </rPh>
    <rPh sb="4" eb="6">
      <t>コウコウ</t>
    </rPh>
    <rPh sb="7" eb="9">
      <t>テンシュツ</t>
    </rPh>
    <phoneticPr fontId="2"/>
  </si>
  <si>
    <t>&lt;会費払込内訳書等提出先及び照会先&gt;</t>
    <rPh sb="1" eb="3">
      <t>カイヒ</t>
    </rPh>
    <rPh sb="3" eb="5">
      <t>ハライコミ</t>
    </rPh>
    <rPh sb="5" eb="8">
      <t>ウチワケショ</t>
    </rPh>
    <rPh sb="8" eb="9">
      <t>トウ</t>
    </rPh>
    <rPh sb="9" eb="11">
      <t>テイシュツ</t>
    </rPh>
    <rPh sb="11" eb="12">
      <t>サキ</t>
    </rPh>
    <rPh sb="12" eb="13">
      <t>オヨ</t>
    </rPh>
    <rPh sb="14" eb="17">
      <t>ショウカイサキ</t>
    </rPh>
    <phoneticPr fontId="2"/>
  </si>
  <si>
    <t>「　会　費　払　込　内　訳　書　」　の　作　成　方　法</t>
    <rPh sb="2" eb="3">
      <t>カイ</t>
    </rPh>
    <rPh sb="4" eb="5">
      <t>ヒ</t>
    </rPh>
    <rPh sb="6" eb="7">
      <t>バライ</t>
    </rPh>
    <rPh sb="8" eb="9">
      <t>コミ</t>
    </rPh>
    <rPh sb="10" eb="11">
      <t>ナイ</t>
    </rPh>
    <rPh sb="12" eb="13">
      <t>ヤク</t>
    </rPh>
    <rPh sb="14" eb="15">
      <t>ショ</t>
    </rPh>
    <rPh sb="20" eb="21">
      <t>サク</t>
    </rPh>
    <rPh sb="22" eb="23">
      <t>シゲル</t>
    </rPh>
    <rPh sb="24" eb="25">
      <t>カタ</t>
    </rPh>
    <rPh sb="26" eb="27">
      <t>ホウ</t>
    </rPh>
    <phoneticPr fontId="2"/>
  </si>
  <si>
    <t>①</t>
  </si>
  <si>
    <t>②</t>
  </si>
  <si>
    <t>「会費払込内訳書（提出用）」が自動作成されます。</t>
    <rPh sb="1" eb="3">
      <t>カイヒ</t>
    </rPh>
    <rPh sb="3" eb="5">
      <t>ハライコミ</t>
    </rPh>
    <rPh sb="5" eb="8">
      <t>ウチワケショ</t>
    </rPh>
    <rPh sb="9" eb="11">
      <t>テイシュツ</t>
    </rPh>
    <rPh sb="11" eb="12">
      <t>ヨウ</t>
    </rPh>
    <rPh sb="15" eb="17">
      <t>ジドウ</t>
    </rPh>
    <rPh sb="17" eb="19">
      <t>サクセイ</t>
    </rPh>
    <phoneticPr fontId="2"/>
  </si>
  <si>
    <t>「会費払込内訳書（提出用）」</t>
    <rPh sb="1" eb="3">
      <t>カイヒ</t>
    </rPh>
    <rPh sb="3" eb="5">
      <t>ハライコミ</t>
    </rPh>
    <rPh sb="5" eb="8">
      <t>ウチワケショ</t>
    </rPh>
    <rPh sb="9" eb="11">
      <t>テイシュツ</t>
    </rPh>
    <rPh sb="11" eb="12">
      <t>ヨウ</t>
    </rPh>
    <phoneticPr fontId="2"/>
  </si>
  <si>
    <t>＊</t>
    <phoneticPr fontId="2"/>
  </si>
  <si>
    <t>コード</t>
    <phoneticPr fontId="2"/>
  </si>
  <si>
    <t>号俸</t>
    <rPh sb="0" eb="2">
      <t>ゴウホウ</t>
    </rPh>
    <phoneticPr fontId="2"/>
  </si>
  <si>
    <t>H</t>
    <phoneticPr fontId="2"/>
  </si>
  <si>
    <t>I</t>
    <phoneticPr fontId="2"/>
  </si>
  <si>
    <t>J</t>
    <phoneticPr fontId="2"/>
  </si>
  <si>
    <t>が作成（入力）部分です。</t>
    <rPh sb="1" eb="3">
      <t>サクセイ</t>
    </rPh>
    <rPh sb="4" eb="6">
      <t>ニュウリョク</t>
    </rPh>
    <rPh sb="7" eb="9">
      <t>ブブン</t>
    </rPh>
    <phoneticPr fontId="2"/>
  </si>
  <si>
    <t>「入力シート」を作成してください。</t>
    <rPh sb="1" eb="3">
      <t>ニュウリョク</t>
    </rPh>
    <rPh sb="8" eb="10">
      <t>サクセイ</t>
    </rPh>
    <phoneticPr fontId="2"/>
  </si>
  <si>
    <t>市立○○高校へ異動</t>
    <rPh sb="0" eb="2">
      <t>イチリツ</t>
    </rPh>
    <rPh sb="4" eb="6">
      <t>コウコウ</t>
    </rPh>
    <rPh sb="7" eb="9">
      <t>イドウ</t>
    </rPh>
    <phoneticPr fontId="2"/>
  </si>
  <si>
    <t>○○高校へ異動</t>
    <rPh sb="2" eb="4">
      <t>コウコウ</t>
    </rPh>
    <rPh sb="5" eb="7">
      <t>イドウ</t>
    </rPh>
    <phoneticPr fontId="2"/>
  </si>
  <si>
    <t>所属所を異動した場合（同一市町村内）</t>
    <rPh sb="0" eb="2">
      <t>ショゾク</t>
    </rPh>
    <rPh sb="2" eb="3">
      <t>ショ</t>
    </rPh>
    <rPh sb="4" eb="6">
      <t>イドウ</t>
    </rPh>
    <rPh sb="8" eb="10">
      <t>バアイ</t>
    </rPh>
    <rPh sb="11" eb="13">
      <t>ドウイツ</t>
    </rPh>
    <rPh sb="13" eb="16">
      <t>シチョウソン</t>
    </rPh>
    <rPh sb="16" eb="17">
      <t>ナイ</t>
    </rPh>
    <phoneticPr fontId="2"/>
  </si>
  <si>
    <t>と</t>
    <phoneticPr fontId="2"/>
  </si>
  <si>
    <t>北海道公立学校教職員互助会「会費払込内訳書」</t>
    <rPh sb="0" eb="3">
      <t>ホッカイドウ</t>
    </rPh>
    <rPh sb="3" eb="5">
      <t>コウリツ</t>
    </rPh>
    <rPh sb="5" eb="7">
      <t>ガッコウ</t>
    </rPh>
    <rPh sb="7" eb="10">
      <t>キョウショクイン</t>
    </rPh>
    <rPh sb="10" eb="13">
      <t>ゴジョカイ</t>
    </rPh>
    <rPh sb="14" eb="16">
      <t>カイヒ</t>
    </rPh>
    <rPh sb="16" eb="18">
      <t>ハライコミ</t>
    </rPh>
    <rPh sb="18" eb="21">
      <t>ウチワケショ</t>
    </rPh>
    <phoneticPr fontId="2"/>
  </si>
  <si>
    <t>ほか特記事項</t>
    <rPh sb="2" eb="3">
      <t>トク</t>
    </rPh>
    <rPh sb="3" eb="4">
      <t>キ</t>
    </rPh>
    <rPh sb="4" eb="5">
      <t>コト</t>
    </rPh>
    <rPh sb="5" eb="6">
      <t>コウ</t>
    </rPh>
    <phoneticPr fontId="2"/>
  </si>
  <si>
    <t>新採用・転入</t>
    <rPh sb="0" eb="3">
      <t>シンサイヨウ</t>
    </rPh>
    <rPh sb="4" eb="6">
      <t>テンニュウ</t>
    </rPh>
    <phoneticPr fontId="2"/>
  </si>
  <si>
    <t>関係ほか</t>
    <rPh sb="0" eb="2">
      <t>カンケイ</t>
    </rPh>
    <phoneticPr fontId="2"/>
  </si>
  <si>
    <t>育児休業</t>
    <rPh sb="0" eb="2">
      <t>イクジ</t>
    </rPh>
    <rPh sb="2" eb="4">
      <t>キュウギョウ</t>
    </rPh>
    <phoneticPr fontId="2"/>
  </si>
  <si>
    <t>○他市町村から転入又は転出　　○道から転入又は転出　　○傷病休職又は復職　　○育児休業又は復職　　</t>
    <rPh sb="16" eb="17">
      <t>ドウ</t>
    </rPh>
    <rPh sb="19" eb="21">
      <t>テンニュウ</t>
    </rPh>
    <rPh sb="21" eb="22">
      <t>マタ</t>
    </rPh>
    <rPh sb="23" eb="25">
      <t>テンシュツ</t>
    </rPh>
    <rPh sb="28" eb="30">
      <t>ショウビョウ</t>
    </rPh>
    <rPh sb="30" eb="32">
      <t>キュウショク</t>
    </rPh>
    <rPh sb="32" eb="33">
      <t>マタ</t>
    </rPh>
    <rPh sb="34" eb="36">
      <t>フクショク</t>
    </rPh>
    <rPh sb="39" eb="41">
      <t>イクジ</t>
    </rPh>
    <rPh sb="41" eb="43">
      <t>キュウギョウ</t>
    </rPh>
    <rPh sb="43" eb="44">
      <t>マタ</t>
    </rPh>
    <rPh sb="45" eb="47">
      <t>フクショク</t>
    </rPh>
    <phoneticPr fontId="2"/>
  </si>
  <si>
    <t>この様式は、次表に掲げる事項が生じた場合に提出する書類です。</t>
    <rPh sb="2" eb="4">
      <t>ヨウシキ</t>
    </rPh>
    <rPh sb="6" eb="7">
      <t>ツギ</t>
    </rPh>
    <rPh sb="7" eb="8">
      <t>ヒョウ</t>
    </rPh>
    <rPh sb="9" eb="10">
      <t>カカ</t>
    </rPh>
    <rPh sb="12" eb="14">
      <t>ジコウ</t>
    </rPh>
    <rPh sb="15" eb="16">
      <t>ショウ</t>
    </rPh>
    <rPh sb="18" eb="20">
      <t>バアイ</t>
    </rPh>
    <rPh sb="21" eb="23">
      <t>テイシュツ</t>
    </rPh>
    <rPh sb="25" eb="27">
      <t>ショルイ</t>
    </rPh>
    <phoneticPr fontId="2"/>
  </si>
  <si>
    <t>「会費払込内訳書（提出用）」を、直接、当互助会へ提出してください。</t>
    <rPh sb="1" eb="3">
      <t>カイヒ</t>
    </rPh>
    <rPh sb="3" eb="5">
      <t>ハライコミ</t>
    </rPh>
    <rPh sb="5" eb="7">
      <t>ウチワケ</t>
    </rPh>
    <rPh sb="7" eb="8">
      <t>ショ</t>
    </rPh>
    <rPh sb="9" eb="11">
      <t>テイシュツ</t>
    </rPh>
    <rPh sb="11" eb="12">
      <t>ヨウ</t>
    </rPh>
    <rPh sb="16" eb="18">
      <t>チョクセツ</t>
    </rPh>
    <rPh sb="19" eb="20">
      <t>トウ</t>
    </rPh>
    <rPh sb="20" eb="23">
      <t>ゴジョカイ</t>
    </rPh>
    <rPh sb="24" eb="26">
      <t>テイシュツ</t>
    </rPh>
    <phoneticPr fontId="2"/>
  </si>
  <si>
    <t>「入力シート」の</t>
    <rPh sb="1" eb="3">
      <t>ニュウリョク</t>
    </rPh>
    <phoneticPr fontId="2"/>
  </si>
  <si>
    <t>の該当部分は必ず入力し、それ以外は入力しないでください。</t>
    <rPh sb="1" eb="3">
      <t>ガイトウ</t>
    </rPh>
    <rPh sb="3" eb="5">
      <t>ブブン</t>
    </rPh>
    <rPh sb="6" eb="7">
      <t>カナラ</t>
    </rPh>
    <rPh sb="8" eb="10">
      <t>ニュウリョク</t>
    </rPh>
    <rPh sb="14" eb="16">
      <t>イガイ</t>
    </rPh>
    <rPh sb="17" eb="19">
      <t>ニュウリョク</t>
    </rPh>
    <phoneticPr fontId="2"/>
  </si>
  <si>
    <t>○新採用　　○氏名変更　　○所属所異動　　○他共済から転入又は転出　　○他府県から転入又は転出　　</t>
    <rPh sb="1" eb="4">
      <t>シンサイヨウ</t>
    </rPh>
    <rPh sb="7" eb="9">
      <t>シメイ</t>
    </rPh>
    <rPh sb="9" eb="11">
      <t>ヘンコウ</t>
    </rPh>
    <rPh sb="14" eb="16">
      <t>ショゾク</t>
    </rPh>
    <rPh sb="16" eb="17">
      <t>ショ</t>
    </rPh>
    <rPh sb="17" eb="19">
      <t>イドウ</t>
    </rPh>
    <rPh sb="22" eb="23">
      <t>タ</t>
    </rPh>
    <rPh sb="23" eb="25">
      <t>キョウサイ</t>
    </rPh>
    <rPh sb="27" eb="29">
      <t>テンニュウ</t>
    </rPh>
    <rPh sb="29" eb="30">
      <t>マタ</t>
    </rPh>
    <rPh sb="31" eb="33">
      <t>テンシュツ</t>
    </rPh>
    <rPh sb="36" eb="37">
      <t>ホカ</t>
    </rPh>
    <rPh sb="37" eb="39">
      <t>フケン</t>
    </rPh>
    <rPh sb="41" eb="43">
      <t>テンニュウ</t>
    </rPh>
    <rPh sb="43" eb="44">
      <t>マタ</t>
    </rPh>
    <rPh sb="45" eb="47">
      <t>テンシュツ</t>
    </rPh>
    <phoneticPr fontId="2"/>
  </si>
  <si>
    <t>他共済に転出（退会）</t>
    <rPh sb="0" eb="1">
      <t>ホカ</t>
    </rPh>
    <rPh sb="1" eb="3">
      <t>キョウサイ</t>
    </rPh>
    <rPh sb="4" eb="6">
      <t>テンシュツ</t>
    </rPh>
    <rPh sb="7" eb="9">
      <t>タイカイ</t>
    </rPh>
    <phoneticPr fontId="2"/>
  </si>
  <si>
    <t>他市町村から転入(加入)</t>
    <rPh sb="0" eb="1">
      <t>ホカ</t>
    </rPh>
    <rPh sb="1" eb="4">
      <t>シチョウソン</t>
    </rPh>
    <rPh sb="6" eb="8">
      <t>テンニュウ</t>
    </rPh>
    <rPh sb="9" eb="11">
      <t>カニュウ</t>
    </rPh>
    <phoneticPr fontId="2"/>
  </si>
  <si>
    <t>他府県から転入(加入)</t>
    <rPh sb="0" eb="3">
      <t>タフケン</t>
    </rPh>
    <rPh sb="5" eb="7">
      <t>テンニュウ</t>
    </rPh>
    <rPh sb="8" eb="10">
      <t>カニュウ</t>
    </rPh>
    <phoneticPr fontId="2"/>
  </si>
  <si>
    <t>他共済から転入(加入)</t>
    <rPh sb="0" eb="1">
      <t>ホカ</t>
    </rPh>
    <rPh sb="1" eb="3">
      <t>キョウサイ</t>
    </rPh>
    <rPh sb="5" eb="7">
      <t>テンニュウ</t>
    </rPh>
    <rPh sb="8" eb="10">
      <t>カニュウ</t>
    </rPh>
    <phoneticPr fontId="2"/>
  </si>
  <si>
    <t>E-mail   gbtn02gkcq@hkkg.or.jp</t>
    <phoneticPr fontId="2"/>
  </si>
  <si>
    <t>適用</t>
    <rPh sb="0" eb="2">
      <t>テキヨウ</t>
    </rPh>
    <phoneticPr fontId="2"/>
  </si>
  <si>
    <t>月</t>
    <rPh sb="0" eb="1">
      <t>ゲツ</t>
    </rPh>
    <phoneticPr fontId="2"/>
  </si>
  <si>
    <t>所属コード</t>
    <rPh sb="0" eb="2">
      <t>ショゾク</t>
    </rPh>
    <phoneticPr fontId="2"/>
  </si>
  <si>
    <t>「特記事項」は、必要に応じて入力してください。</t>
    <phoneticPr fontId="2"/>
  </si>
  <si>
    <t>また、「氏名変更」のときも漢字氏名を記載してください。いずれも、互助会の電算登録に必要です。</t>
    <rPh sb="4" eb="6">
      <t>シメイ</t>
    </rPh>
    <rPh sb="6" eb="8">
      <t>ヘンコウ</t>
    </rPh>
    <rPh sb="13" eb="15">
      <t>カンジ</t>
    </rPh>
    <rPh sb="15" eb="17">
      <t>シメイ</t>
    </rPh>
    <rPh sb="18" eb="20">
      <t>キサイ</t>
    </rPh>
    <phoneticPr fontId="2"/>
  </si>
  <si>
    <t>1　作成手順</t>
    <rPh sb="2" eb="4">
      <t>サクセイ</t>
    </rPh>
    <rPh sb="4" eb="6">
      <t>テジュン</t>
    </rPh>
    <phoneticPr fontId="2"/>
  </si>
  <si>
    <t>２　提出書類</t>
    <rPh sb="2" eb="4">
      <t>テイシュツ</t>
    </rPh>
    <rPh sb="4" eb="6">
      <t>ショルイ</t>
    </rPh>
    <phoneticPr fontId="2"/>
  </si>
  <si>
    <t>３　作成にあたっての留意事項</t>
    <rPh sb="2" eb="4">
      <t>サクセイ</t>
    </rPh>
    <rPh sb="10" eb="12">
      <t>リュウイ</t>
    </rPh>
    <rPh sb="12" eb="14">
      <t>ジコウ</t>
    </rPh>
    <phoneticPr fontId="2"/>
  </si>
  <si>
    <t>４　会費払込内訳書等の提出等</t>
    <rPh sb="2" eb="4">
      <t>カイヒ</t>
    </rPh>
    <rPh sb="4" eb="6">
      <t>ハライコミ</t>
    </rPh>
    <rPh sb="6" eb="9">
      <t>ウチワケショ</t>
    </rPh>
    <rPh sb="9" eb="10">
      <t>トウ</t>
    </rPh>
    <rPh sb="11" eb="13">
      <t>テイシュツ</t>
    </rPh>
    <rPh sb="13" eb="14">
      <t>トウ</t>
    </rPh>
    <phoneticPr fontId="2"/>
  </si>
  <si>
    <t>Eメール、郵送等で提出してください。</t>
    <rPh sb="5" eb="7">
      <t>ユウソウ</t>
    </rPh>
    <rPh sb="7" eb="8">
      <t>トウ</t>
    </rPh>
    <rPh sb="9" eb="11">
      <t>テイシュツ</t>
    </rPh>
    <phoneticPr fontId="2"/>
  </si>
  <si>
    <t>【注】</t>
    <rPh sb="1" eb="2">
      <t>チュウ</t>
    </rPh>
    <phoneticPr fontId="2"/>
  </si>
  <si>
    <t>（例）</t>
    <rPh sb="1" eb="2">
      <t>レイ</t>
    </rPh>
    <phoneticPr fontId="2"/>
  </si>
  <si>
    <t>⇨</t>
    <phoneticPr fontId="2"/>
  </si>
  <si>
    <t>９ △ △ △ △ △</t>
    <phoneticPr fontId="2"/>
  </si>
  <si>
    <t>　</t>
  </si>
  <si>
    <t>市町村･団体名</t>
    <rPh sb="0" eb="3">
      <t>シチョウソン</t>
    </rPh>
    <rPh sb="4" eb="7">
      <t>ダンタイメイ</t>
    </rPh>
    <phoneticPr fontId="2"/>
  </si>
  <si>
    <t>報告機関名</t>
    <rPh sb="0" eb="2">
      <t>ホウコク</t>
    </rPh>
    <rPh sb="2" eb="5">
      <t>キカンメイ</t>
    </rPh>
    <phoneticPr fontId="2"/>
  </si>
  <si>
    <t>担当者　職・氏名</t>
    <rPh sb="0" eb="3">
      <t>タントウシャ</t>
    </rPh>
    <rPh sb="4" eb="5">
      <t>ショク</t>
    </rPh>
    <rPh sb="6" eb="8">
      <t>シメイ</t>
    </rPh>
    <phoneticPr fontId="2"/>
  </si>
  <si>
    <t>Email</t>
    <phoneticPr fontId="2"/>
  </si>
  <si>
    <t>行番号</t>
    <rPh sb="0" eb="3">
      <t>ギョウバンゴウ</t>
    </rPh>
    <phoneticPr fontId="3"/>
  </si>
  <si>
    <t>変更前</t>
    <rPh sb="0" eb="3">
      <t>ヘンコウマエ</t>
    </rPh>
    <phoneticPr fontId="3"/>
  </si>
  <si>
    <t>給料発令</t>
    <rPh sb="0" eb="2">
      <t>キュウリョウ</t>
    </rPh>
    <rPh sb="2" eb="4">
      <t>ハツレイ</t>
    </rPh>
    <phoneticPr fontId="3"/>
  </si>
  <si>
    <t>級号俸</t>
    <rPh sb="0" eb="1">
      <t>キュウ</t>
    </rPh>
    <rPh sb="1" eb="3">
      <t>ゴウホウ</t>
    </rPh>
    <phoneticPr fontId="3"/>
  </si>
  <si>
    <t>給料月額</t>
    <rPh sb="0" eb="2">
      <t>キュウリョウ</t>
    </rPh>
    <rPh sb="2" eb="4">
      <t>ゲツガク</t>
    </rPh>
    <phoneticPr fontId="3"/>
  </si>
  <si>
    <t>級</t>
    <rPh sb="0" eb="1">
      <t>キュウ</t>
    </rPh>
    <phoneticPr fontId="3"/>
  </si>
  <si>
    <t>号俸</t>
    <rPh sb="0" eb="2">
      <t>ゴウホウ</t>
    </rPh>
    <phoneticPr fontId="3"/>
  </si>
  <si>
    <t>変更後</t>
    <rPh sb="0" eb="2">
      <t>ヘンコウ</t>
    </rPh>
    <rPh sb="2" eb="3">
      <t>ゴ</t>
    </rPh>
    <phoneticPr fontId="3"/>
  </si>
  <si>
    <t>担当課
（グループ）</t>
    <rPh sb="0" eb="3">
      <t>タントウカ</t>
    </rPh>
    <phoneticPr fontId="2"/>
  </si>
  <si>
    <t>担当係
（グループ）</t>
    <rPh sb="0" eb="2">
      <t>タントウ</t>
    </rPh>
    <rPh sb="2" eb="3">
      <t>カカリ</t>
    </rPh>
    <phoneticPr fontId="2"/>
  </si>
  <si>
    <t>(休業･復職)</t>
    <phoneticPr fontId="2"/>
  </si>
  <si>
    <t>無給･傷病</t>
    <rPh sb="0" eb="2">
      <t>ムキュウ</t>
    </rPh>
    <rPh sb="3" eb="5">
      <t>ショウビョウ</t>
    </rPh>
    <phoneticPr fontId="2"/>
  </si>
  <si>
    <t>(新採用･転入関係)</t>
    <rPh sb="1" eb="4">
      <t>シンサイヨウ</t>
    </rPh>
    <rPh sb="5" eb="7">
      <t>テンニュウ</t>
    </rPh>
    <rPh sb="7" eb="9">
      <t>カンケイ</t>
    </rPh>
    <phoneticPr fontId="2"/>
  </si>
  <si>
    <t>(道･他市町村･他府県
･他共済から転入)</t>
    <rPh sb="1" eb="2">
      <t>ドウ</t>
    </rPh>
    <rPh sb="3" eb="4">
      <t>タ</t>
    </rPh>
    <rPh sb="4" eb="7">
      <t>シチョウソン</t>
    </rPh>
    <rPh sb="8" eb="9">
      <t>タ</t>
    </rPh>
    <rPh sb="9" eb="11">
      <t>フケン</t>
    </rPh>
    <rPh sb="13" eb="14">
      <t>タ</t>
    </rPh>
    <rPh sb="14" eb="16">
      <t>キョウサイ</t>
    </rPh>
    <rPh sb="18" eb="20">
      <t>テンニュウ</t>
    </rPh>
    <phoneticPr fontId="2"/>
  </si>
  <si>
    <t>所属所異動</t>
    <rPh sb="0" eb="1">
      <t>トコロ</t>
    </rPh>
    <rPh sb="1" eb="2">
      <t>ゾク</t>
    </rPh>
    <rPh sb="2" eb="3">
      <t>ショ</t>
    </rPh>
    <rPh sb="3" eb="4">
      <t>イ</t>
    </rPh>
    <rPh sb="4" eb="5">
      <t>ドウ</t>
    </rPh>
    <phoneticPr fontId="2"/>
  </si>
  <si>
    <t>（所属所異動）</t>
    <rPh sb="1" eb="2">
      <t>ショ</t>
    </rPh>
    <rPh sb="2" eb="3">
      <t>ゾク</t>
    </rPh>
    <rPh sb="3" eb="4">
      <t>ショ</t>
    </rPh>
    <rPh sb="4" eb="5">
      <t>イ</t>
    </rPh>
    <rPh sb="5" eb="6">
      <t>ドウ</t>
    </rPh>
    <phoneticPr fontId="2"/>
  </si>
  <si>
    <t>(他市町村から異動)</t>
    <rPh sb="1" eb="2">
      <t>タ</t>
    </rPh>
    <rPh sb="2" eb="5">
      <t>シチョウソン</t>
    </rPh>
    <rPh sb="7" eb="9">
      <t>イドウ</t>
    </rPh>
    <phoneticPr fontId="2"/>
  </si>
  <si>
    <t>(退会･転出関係)</t>
    <rPh sb="1" eb="3">
      <t>タイカイ</t>
    </rPh>
    <rPh sb="4" eb="6">
      <t>テンシュツ</t>
    </rPh>
    <rPh sb="6" eb="8">
      <t>カンケイ</t>
    </rPh>
    <phoneticPr fontId="2"/>
  </si>
  <si>
    <t>(道･他市町村･他府県等
への転出による退会)</t>
    <rPh sb="1" eb="2">
      <t>ドウ</t>
    </rPh>
    <rPh sb="3" eb="4">
      <t>ホカ</t>
    </rPh>
    <rPh sb="4" eb="7">
      <t>シチョウソン</t>
    </rPh>
    <rPh sb="8" eb="9">
      <t>ホカ</t>
    </rPh>
    <rPh sb="9" eb="11">
      <t>フケン</t>
    </rPh>
    <rPh sb="11" eb="12">
      <t>トウ</t>
    </rPh>
    <rPh sb="15" eb="17">
      <t>テンシュツ</t>
    </rPh>
    <rPh sb="20" eb="22">
      <t>タイカイ</t>
    </rPh>
    <phoneticPr fontId="2"/>
  </si>
  <si>
    <t>(他市町村への異動)</t>
    <rPh sb="1" eb="2">
      <t>タ</t>
    </rPh>
    <rPh sb="2" eb="5">
      <t>シチョウソン</t>
    </rPh>
    <rPh sb="7" eb="9">
      <t>イドウ</t>
    </rPh>
    <phoneticPr fontId="2"/>
  </si>
  <si>
    <t>給料以外の
発令年月日</t>
    <rPh sb="0" eb="2">
      <t>キュウリョウ</t>
    </rPh>
    <rPh sb="2" eb="4">
      <t>イガイ</t>
    </rPh>
    <rPh sb="6" eb="8">
      <t>ハツレイ</t>
    </rPh>
    <rPh sb="8" eb="11">
      <t>ネンガッピ</t>
    </rPh>
    <phoneticPr fontId="2"/>
  </si>
  <si>
    <t>新採用･転入関係</t>
    <rPh sb="0" eb="3">
      <t>シンサイヨウ</t>
    </rPh>
    <rPh sb="4" eb="6">
      <t>テンニュウ</t>
    </rPh>
    <rPh sb="6" eb="8">
      <t>カンケイ</t>
    </rPh>
    <phoneticPr fontId="2"/>
  </si>
  <si>
    <t>その他特記事項など</t>
    <phoneticPr fontId="2"/>
  </si>
  <si>
    <t>基礎月収額</t>
    <rPh sb="0" eb="2">
      <t>キソ</t>
    </rPh>
    <rPh sb="2" eb="4">
      <t>ゲッシュウ</t>
    </rPh>
    <rPh sb="4" eb="5">
      <t>ガク</t>
    </rPh>
    <phoneticPr fontId="2"/>
  </si>
  <si>
    <t>会費総額</t>
    <rPh sb="0" eb="2">
      <t>カイヒ</t>
    </rPh>
    <rPh sb="2" eb="4">
      <t>ソウガク</t>
    </rPh>
    <phoneticPr fontId="2"/>
  </si>
  <si>
    <t>勤態</t>
    <rPh sb="0" eb="2">
      <t>キンタイ</t>
    </rPh>
    <phoneticPr fontId="2"/>
  </si>
  <si>
    <t>休職･復職状況</t>
    <rPh sb="0" eb="2">
      <t>キュウショク</t>
    </rPh>
    <rPh sb="3" eb="5">
      <t>フクショク</t>
    </rPh>
    <rPh sb="5" eb="7">
      <t>ジョウキョウ</t>
    </rPh>
    <phoneticPr fontId="2"/>
  </si>
  <si>
    <t>(リストから選択)</t>
    <rPh sb="6" eb="8">
      <t>センタク</t>
    </rPh>
    <phoneticPr fontId="2"/>
  </si>
  <si>
    <t>育児休業(休業･復職)</t>
    <rPh sb="0" eb="2">
      <t>イクジ</t>
    </rPh>
    <rPh sb="2" eb="4">
      <t>キュウギョウ</t>
    </rPh>
    <rPh sb="5" eb="7">
      <t>キュウギョウ</t>
    </rPh>
    <rPh sb="8" eb="10">
      <t>フクショク</t>
    </rPh>
    <phoneticPr fontId="2"/>
  </si>
  <si>
    <t>無給･傷病(休業･復職)</t>
    <rPh sb="0" eb="2">
      <t>ムキュウ</t>
    </rPh>
    <rPh sb="3" eb="5">
      <t>ショウビョウ</t>
    </rPh>
    <rPh sb="6" eb="8">
      <t>キュウギョウ</t>
    </rPh>
    <rPh sb="9" eb="11">
      <t>フクショク</t>
    </rPh>
    <phoneticPr fontId="2"/>
  </si>
  <si>
    <t>新採用・転入があった場合、
漢字氏名・性別・生年月日を入力</t>
    <phoneticPr fontId="2"/>
  </si>
  <si>
    <t>組合専従</t>
    <rPh sb="0" eb="2">
      <t>クミアイ</t>
    </rPh>
    <rPh sb="2" eb="4">
      <t>センジュウ</t>
    </rPh>
    <phoneticPr fontId="2"/>
  </si>
  <si>
    <t>組合専従復職</t>
    <rPh sb="0" eb="2">
      <t>クミアイ</t>
    </rPh>
    <rPh sb="2" eb="4">
      <t>センジュウ</t>
    </rPh>
    <rPh sb="4" eb="6">
      <t>フクショク</t>
    </rPh>
    <phoneticPr fontId="2"/>
  </si>
  <si>
    <t>公益派遣有給</t>
    <rPh sb="0" eb="2">
      <t>コウエキ</t>
    </rPh>
    <rPh sb="2" eb="4">
      <t>ハケン</t>
    </rPh>
    <rPh sb="4" eb="6">
      <t>ユウキュウ</t>
    </rPh>
    <phoneticPr fontId="2"/>
  </si>
  <si>
    <t>公益派遣無給</t>
    <rPh sb="0" eb="2">
      <t>コウエキ</t>
    </rPh>
    <rPh sb="2" eb="4">
      <t>ハケン</t>
    </rPh>
    <rPh sb="4" eb="6">
      <t>ムキュウ</t>
    </rPh>
    <phoneticPr fontId="2"/>
  </si>
  <si>
    <t>異動コード</t>
    <rPh sb="0" eb="2">
      <t>イドウ</t>
    </rPh>
    <phoneticPr fontId="2"/>
  </si>
  <si>
    <t>年月日
(和暦で入力)</t>
    <rPh sb="0" eb="3">
      <t>ネンガッピ</t>
    </rPh>
    <rPh sb="5" eb="7">
      <t>ワレキ</t>
    </rPh>
    <rPh sb="8" eb="10">
      <t>ニュウリョク</t>
    </rPh>
    <phoneticPr fontId="3"/>
  </si>
  <si>
    <t>扶養手当</t>
    <rPh sb="0" eb="2">
      <t>フヨウ</t>
    </rPh>
    <rPh sb="2" eb="4">
      <t>テアテ</t>
    </rPh>
    <phoneticPr fontId="3"/>
  </si>
  <si>
    <t>異動年月日
(和暦で入力)</t>
    <rPh sb="0" eb="2">
      <t>イドウ</t>
    </rPh>
    <rPh sb="2" eb="5">
      <t>ネンガッピ</t>
    </rPh>
    <rPh sb="7" eb="9">
      <t>ワレキ</t>
    </rPh>
    <rPh sb="10" eb="12">
      <t>ニュウリョク</t>
    </rPh>
    <phoneticPr fontId="3"/>
  </si>
  <si>
    <t>扶養手当月額</t>
    <phoneticPr fontId="2"/>
  </si>
  <si>
    <t>令和</t>
  </si>
  <si>
    <t>現行の会員番号（６桁）で入力</t>
    <rPh sb="0" eb="2">
      <t>ゲンコウ</t>
    </rPh>
    <rPh sb="3" eb="5">
      <t>カイイン</t>
    </rPh>
    <rPh sb="5" eb="7">
      <t>バンゴウ</t>
    </rPh>
    <rPh sb="9" eb="10">
      <t>ケタ</t>
    </rPh>
    <rPh sb="12" eb="14">
      <t>ニュウリョク</t>
    </rPh>
    <phoneticPr fontId="2"/>
  </si>
  <si>
    <t>変更後の会員番号（９桁）で表示</t>
    <rPh sb="0" eb="3">
      <t>ヘンコウゴ</t>
    </rPh>
    <rPh sb="4" eb="6">
      <t>カイイン</t>
    </rPh>
    <rPh sb="6" eb="8">
      <t>バンゴウ</t>
    </rPh>
    <rPh sb="10" eb="11">
      <t>ケタ</t>
    </rPh>
    <rPh sb="13" eb="15">
      <t>ヒョウジ</t>
    </rPh>
    <phoneticPr fontId="2"/>
  </si>
  <si>
    <t>☆　基本事項　　令和２年１月１日現在</t>
    <phoneticPr fontId="2"/>
  </si>
  <si>
    <t>☆　左上「適用年月」は必ず入力してください。</t>
    <phoneticPr fontId="2"/>
  </si>
  <si>
    <t>　　　＊　所属コード　１２３４５６</t>
    <rPh sb="5" eb="7">
      <t>ショゾク</t>
    </rPh>
    <phoneticPr fontId="2"/>
  </si>
  <si>
    <t>　　　＊　氏名、現在の給与号俸等　　ゴジョ　タロウ、４級３６号俸　３３１，５００円</t>
    <rPh sb="5" eb="7">
      <t>シメイ</t>
    </rPh>
    <rPh sb="8" eb="10">
      <t>ゲンザイ</t>
    </rPh>
    <rPh sb="9" eb="10">
      <t>ネンガッピ</t>
    </rPh>
    <rPh sb="11" eb="13">
      <t>キュウヨ</t>
    </rPh>
    <rPh sb="13" eb="15">
      <t>ゴウホウ</t>
    </rPh>
    <rPh sb="15" eb="16">
      <t>トウ</t>
    </rPh>
    <rPh sb="27" eb="28">
      <t>キュウ</t>
    </rPh>
    <rPh sb="30" eb="32">
      <t>ゴウホウ</t>
    </rPh>
    <rPh sb="40" eb="41">
      <t>エン</t>
    </rPh>
    <phoneticPr fontId="2"/>
  </si>
  <si>
    <t>令和２年５月１日に転出した場合</t>
    <rPh sb="0" eb="2">
      <t>レイワ</t>
    </rPh>
    <rPh sb="3" eb="4">
      <t>ネン</t>
    </rPh>
    <rPh sb="5" eb="6">
      <t>ガツ</t>
    </rPh>
    <rPh sb="7" eb="8">
      <t>ニチ</t>
    </rPh>
    <rPh sb="9" eb="11">
      <t>テンシュツ</t>
    </rPh>
    <rPh sb="13" eb="15">
      <t>バアイ</t>
    </rPh>
    <phoneticPr fontId="2"/>
  </si>
  <si>
    <t>令和２年４月１日に新採用（転入）となった場合</t>
    <rPh sb="0" eb="2">
      <t>レイワ</t>
    </rPh>
    <rPh sb="3" eb="4">
      <t>ネン</t>
    </rPh>
    <rPh sb="5" eb="6">
      <t>ガツ</t>
    </rPh>
    <rPh sb="7" eb="8">
      <t>ニチ</t>
    </rPh>
    <rPh sb="9" eb="12">
      <t>シンサイヨウ</t>
    </rPh>
    <rPh sb="13" eb="15">
      <t>テンニュウ</t>
    </rPh>
    <rPh sb="20" eb="22">
      <t>バアイ</t>
    </rPh>
    <phoneticPr fontId="2"/>
  </si>
  <si>
    <t>令和２年５月の給料から扶養手当が支給される場合（配偶者　６，５００円）</t>
    <rPh sb="0" eb="2">
      <t>レイワ</t>
    </rPh>
    <rPh sb="3" eb="4">
      <t>ネン</t>
    </rPh>
    <rPh sb="5" eb="6">
      <t>ガツ</t>
    </rPh>
    <rPh sb="7" eb="9">
      <t>キュウリョウ</t>
    </rPh>
    <rPh sb="11" eb="13">
      <t>フヨウ</t>
    </rPh>
    <rPh sb="13" eb="15">
      <t>テアテ</t>
    </rPh>
    <rPh sb="16" eb="18">
      <t>シキュウ</t>
    </rPh>
    <rPh sb="21" eb="23">
      <t>バアイ</t>
    </rPh>
    <rPh sb="24" eb="27">
      <t>ハイグウシャ</t>
    </rPh>
    <rPh sb="33" eb="34">
      <t>エン</t>
    </rPh>
    <phoneticPr fontId="2"/>
  </si>
  <si>
    <t>令和２年５月の給料から扶養手当が変更になった場合（配偶者　６，５００円 → ０円）</t>
    <rPh sb="0" eb="2">
      <t>レイワ</t>
    </rPh>
    <rPh sb="3" eb="4">
      <t>ネン</t>
    </rPh>
    <rPh sb="5" eb="6">
      <t>ガツ</t>
    </rPh>
    <rPh sb="7" eb="9">
      <t>キュウリョウ</t>
    </rPh>
    <rPh sb="11" eb="13">
      <t>フヨウ</t>
    </rPh>
    <rPh sb="13" eb="15">
      <t>テアテ</t>
    </rPh>
    <rPh sb="16" eb="18">
      <t>ヘンコウ</t>
    </rPh>
    <rPh sb="22" eb="24">
      <t>バアイ</t>
    </rPh>
    <rPh sb="25" eb="28">
      <t>ハイグウシャ</t>
    </rPh>
    <rPh sb="34" eb="35">
      <t>エン</t>
    </rPh>
    <rPh sb="39" eb="40">
      <t>エン</t>
    </rPh>
    <phoneticPr fontId="2"/>
  </si>
  <si>
    <t>令和２年４月１日の給与改定により、号俸のみ変更された場合（４級３７号俸になった。）</t>
    <rPh sb="0" eb="2">
      <t>レイワ</t>
    </rPh>
    <rPh sb="3" eb="4">
      <t>ネン</t>
    </rPh>
    <rPh sb="5" eb="6">
      <t>ツキ</t>
    </rPh>
    <rPh sb="7" eb="8">
      <t>ニチ</t>
    </rPh>
    <rPh sb="9" eb="11">
      <t>キュウヨ</t>
    </rPh>
    <rPh sb="11" eb="13">
      <t>カイテイ</t>
    </rPh>
    <rPh sb="17" eb="19">
      <t>ゴウホウ</t>
    </rPh>
    <rPh sb="21" eb="23">
      <t>ヘンコウ</t>
    </rPh>
    <rPh sb="26" eb="28">
      <t>バアイ</t>
    </rPh>
    <rPh sb="30" eb="31">
      <t>キュウ</t>
    </rPh>
    <rPh sb="33" eb="35">
      <t>ゴウホウ</t>
    </rPh>
    <phoneticPr fontId="2"/>
  </si>
  <si>
    <t>令和２年１月１日にさかのぼり、給与の号俸は変わらず金額が変更された（あるいは誤って報告していた）場合</t>
    <rPh sb="0" eb="2">
      <t>レイワ</t>
    </rPh>
    <rPh sb="3" eb="4">
      <t>ネン</t>
    </rPh>
    <rPh sb="5" eb="6">
      <t>ガツ</t>
    </rPh>
    <rPh sb="7" eb="8">
      <t>ニチ</t>
    </rPh>
    <rPh sb="15" eb="17">
      <t>キュウヨ</t>
    </rPh>
    <rPh sb="18" eb="20">
      <t>ゴウホウ</t>
    </rPh>
    <rPh sb="21" eb="22">
      <t>カ</t>
    </rPh>
    <rPh sb="25" eb="27">
      <t>キンガク</t>
    </rPh>
    <rPh sb="28" eb="30">
      <t>ヘンコウ</t>
    </rPh>
    <rPh sb="38" eb="39">
      <t>アヤマ</t>
    </rPh>
    <rPh sb="41" eb="43">
      <t>ホウコク</t>
    </rPh>
    <rPh sb="48" eb="50">
      <t>バアイ</t>
    </rPh>
    <phoneticPr fontId="2"/>
  </si>
  <si>
    <t>令和２年４月２３日から育児休業に入る場合</t>
    <rPh sb="0" eb="2">
      <t>レイワ</t>
    </rPh>
    <rPh sb="3" eb="4">
      <t>ネン</t>
    </rPh>
    <rPh sb="5" eb="6">
      <t>ガツ</t>
    </rPh>
    <rPh sb="8" eb="9">
      <t>ニチ</t>
    </rPh>
    <rPh sb="11" eb="13">
      <t>イクジ</t>
    </rPh>
    <rPh sb="13" eb="15">
      <t>キュウギョウ</t>
    </rPh>
    <rPh sb="16" eb="17">
      <t>ハイ</t>
    </rPh>
    <rPh sb="18" eb="20">
      <t>バアイ</t>
    </rPh>
    <phoneticPr fontId="2"/>
  </si>
  <si>
    <t>令和２年４月２４日に育児休業から復職する場合</t>
    <rPh sb="0" eb="2">
      <t>レイワ</t>
    </rPh>
    <rPh sb="3" eb="4">
      <t>ネン</t>
    </rPh>
    <rPh sb="5" eb="6">
      <t>ガツ</t>
    </rPh>
    <rPh sb="8" eb="9">
      <t>ニチ</t>
    </rPh>
    <rPh sb="10" eb="12">
      <t>イクジ</t>
    </rPh>
    <rPh sb="12" eb="14">
      <t>キュウギョウ</t>
    </rPh>
    <rPh sb="16" eb="18">
      <t>フクショク</t>
    </rPh>
    <rPh sb="20" eb="22">
      <t>バアイ</t>
    </rPh>
    <phoneticPr fontId="2"/>
  </si>
  <si>
    <t>令和２年４月１日に他市町村へ異動する場合</t>
    <rPh sb="0" eb="2">
      <t>レイワ</t>
    </rPh>
    <rPh sb="3" eb="4">
      <t>ネン</t>
    </rPh>
    <rPh sb="5" eb="6">
      <t>ガツ</t>
    </rPh>
    <rPh sb="7" eb="8">
      <t>ニチ</t>
    </rPh>
    <rPh sb="9" eb="10">
      <t>タ</t>
    </rPh>
    <rPh sb="10" eb="13">
      <t>シチョウソン</t>
    </rPh>
    <rPh sb="14" eb="16">
      <t>イドウ</t>
    </rPh>
    <rPh sb="18" eb="20">
      <t>バアイ</t>
    </rPh>
    <phoneticPr fontId="2"/>
  </si>
  <si>
    <t>☆　適用年月</t>
    <phoneticPr fontId="2"/>
  </si>
  <si>
    <t>↑リストから元号を選択してください</t>
    <rPh sb="6" eb="8">
      <t>ゲンゴウ</t>
    </rPh>
    <rPh sb="9" eb="11">
      <t>センタク</t>
    </rPh>
    <phoneticPr fontId="2"/>
  </si>
  <si>
    <t>↑　　　↑
直接数字を入力してください。</t>
    <rPh sb="6" eb="8">
      <t>チョクセツ</t>
    </rPh>
    <rPh sb="8" eb="10">
      <t>スウジ</t>
    </rPh>
    <rPh sb="11" eb="13">
      <t>ニュウリョク</t>
    </rPh>
    <phoneticPr fontId="2"/>
  </si>
  <si>
    <t>↑漢字で入力してください。</t>
    <rPh sb="1" eb="3">
      <t>カンジ</t>
    </rPh>
    <rPh sb="4" eb="6">
      <t>ニュウリョク</t>
    </rPh>
    <phoneticPr fontId="2"/>
  </si>
  <si>
    <t>↑</t>
    <phoneticPr fontId="2"/>
  </si>
  <si>
    <t>アルファベットのコードがある場合、英字の入力はリストから選択してください。</t>
    <rPh sb="14" eb="16">
      <t>バアイ</t>
    </rPh>
    <rPh sb="17" eb="19">
      <t>エイジ</t>
    </rPh>
    <rPh sb="20" eb="22">
      <t>ニュウリョク</t>
    </rPh>
    <rPh sb="28" eb="30">
      <t>センタク</t>
    </rPh>
    <phoneticPr fontId="2"/>
  </si>
  <si>
    <t>○○町教育委員会</t>
    <rPh sb="0" eb="3">
      <t>マルマルチョウ</t>
    </rPh>
    <rPh sb="3" eb="5">
      <t>キョウイク</t>
    </rPh>
    <rPh sb="5" eb="8">
      <t>イインカイ</t>
    </rPh>
    <phoneticPr fontId="2"/>
  </si>
  <si>
    <t>総務課</t>
    <rPh sb="0" eb="3">
      <t>ソウムカ</t>
    </rPh>
    <phoneticPr fontId="2"/>
  </si>
  <si>
    <t>教職員係</t>
    <rPh sb="0" eb="4">
      <t>キョウショクインカカリ</t>
    </rPh>
    <phoneticPr fontId="2"/>
  </si>
  <si>
    <t>主事　北海　太郎</t>
    <rPh sb="0" eb="2">
      <t>シュジ</t>
    </rPh>
    <rPh sb="3" eb="5">
      <t>ホッカイ</t>
    </rPh>
    <rPh sb="6" eb="8">
      <t>タロウ</t>
    </rPh>
    <phoneticPr fontId="2"/>
  </si>
  <si>
    <t>(000)000-0000(内線(0000))</t>
    <rPh sb="14" eb="16">
      <t>ナイセン</t>
    </rPh>
    <phoneticPr fontId="2"/>
  </si>
  <si>
    <t>XXXXXXX@XXX.XX.XX</t>
    <phoneticPr fontId="2"/>
  </si>
  <si>
    <t>↑行番号は自動で付番されます。</t>
    <rPh sb="1" eb="4">
      <t>ギョウバンゴウ</t>
    </rPh>
    <rPh sb="5" eb="7">
      <t>ジドウ</t>
    </rPh>
    <rPh sb="8" eb="9">
      <t>フ</t>
    </rPh>
    <rPh sb="9" eb="10">
      <t>バン</t>
    </rPh>
    <phoneticPr fontId="2"/>
  </si>
  <si>
    <t>↑和暦で入力してください。</t>
    <rPh sb="1" eb="3">
      <t>ワレキ</t>
    </rPh>
    <rPh sb="4" eb="6">
      <t>ニュウリョク</t>
    </rPh>
    <phoneticPr fontId="2"/>
  </si>
  <si>
    <t>↑"999999"と入力しても9桁で表示されます。</t>
    <rPh sb="10" eb="12">
      <t>ニュウリョク</t>
    </rPh>
    <rPh sb="16" eb="17">
      <t>ケタ</t>
    </rPh>
    <rPh sb="18" eb="20">
      <t>ヒョウジ</t>
    </rPh>
    <phoneticPr fontId="2"/>
  </si>
  <si>
    <t>互助　太郎、男、昭和**年**月**日生</t>
    <rPh sb="0" eb="2">
      <t>ゴジョ</t>
    </rPh>
    <rPh sb="3" eb="5">
      <t>タロウ</t>
    </rPh>
    <rPh sb="6" eb="7">
      <t>オトコ</t>
    </rPh>
    <rPh sb="8" eb="10">
      <t>ショウワ</t>
    </rPh>
    <rPh sb="12" eb="13">
      <t>ネン</t>
    </rPh>
    <rPh sb="15" eb="16">
      <t>ガツ</t>
    </rPh>
    <rPh sb="18" eb="19">
      <t>ニチ</t>
    </rPh>
    <rPh sb="19" eb="20">
      <t>ウ</t>
    </rPh>
    <phoneticPr fontId="2"/>
  </si>
  <si>
    <t>令和２年４月１日に給与が４級３７号俸に昇級した場合</t>
    <rPh sb="0" eb="2">
      <t>レイワ</t>
    </rPh>
    <rPh sb="3" eb="4">
      <t>ネン</t>
    </rPh>
    <rPh sb="5" eb="6">
      <t>ガツ</t>
    </rPh>
    <rPh sb="7" eb="8">
      <t>ニチ</t>
    </rPh>
    <rPh sb="9" eb="11">
      <t>キュウヨ</t>
    </rPh>
    <rPh sb="13" eb="14">
      <t>キュウ</t>
    </rPh>
    <rPh sb="16" eb="18">
      <t>ゴウホウ</t>
    </rPh>
    <rPh sb="19" eb="21">
      <t>ショウキュウ</t>
    </rPh>
    <rPh sb="23" eb="25">
      <t>バアイ</t>
    </rPh>
    <phoneticPr fontId="2"/>
  </si>
  <si>
    <t>※「会費払込内訳書」のほかに、必ず「遡及報告書」で遡及して訂正を行ってください。</t>
    <rPh sb="2" eb="9">
      <t>カイヒハライコミウチワケショ</t>
    </rPh>
    <phoneticPr fontId="2"/>
  </si>
  <si>
    <t>ｷｮｳｺﾞ ﾀﾛｳ</t>
    <phoneticPr fontId="2"/>
  </si>
  <si>
    <t>教互　太郎</t>
    <rPh sb="0" eb="2">
      <t>キョウゴ</t>
    </rPh>
    <rPh sb="3" eb="5">
      <t>タロウ</t>
    </rPh>
    <phoneticPr fontId="2"/>
  </si>
  <si>
    <t>↑漢字氏名を入力してください。</t>
    <rPh sb="1" eb="3">
      <t>カンジ</t>
    </rPh>
    <rPh sb="3" eb="5">
      <t>シメイ</t>
    </rPh>
    <rPh sb="6" eb="8">
      <t>ニュウリョク</t>
    </rPh>
    <phoneticPr fontId="2"/>
  </si>
  <si>
    <t>↑異動先の所属所名を入力してください。</t>
    <rPh sb="1" eb="3">
      <t>イドウ</t>
    </rPh>
    <rPh sb="3" eb="4">
      <t>サキ</t>
    </rPh>
    <rPh sb="5" eb="7">
      <t>ショゾク</t>
    </rPh>
    <rPh sb="7" eb="8">
      <t>ショ</t>
    </rPh>
    <rPh sb="8" eb="9">
      <t>メイ</t>
    </rPh>
    <rPh sb="10" eb="12">
      <t>ニュウリョク</t>
    </rPh>
    <phoneticPr fontId="2"/>
  </si>
  <si>
    <t>↑異動先の所属所名を入力してください。</t>
    <rPh sb="1" eb="4">
      <t>イドウサキ</t>
    </rPh>
    <rPh sb="5" eb="8">
      <t>ショゾクショ</t>
    </rPh>
    <rPh sb="8" eb="9">
      <t>メイ</t>
    </rPh>
    <rPh sb="10" eb="12">
      <t>ニュウリョク</t>
    </rPh>
    <phoneticPr fontId="2"/>
  </si>
  <si>
    <t>印刷される場合は、必要なページを指定して印刷してください。</t>
    <rPh sb="0" eb="2">
      <t>インサツ</t>
    </rPh>
    <rPh sb="5" eb="7">
      <t>バアイ</t>
    </rPh>
    <rPh sb="9" eb="11">
      <t>ヒツヨウ</t>
    </rPh>
    <rPh sb="16" eb="18">
      <t>シテイ</t>
    </rPh>
    <rPh sb="20" eb="22">
      <t>インサツ</t>
    </rPh>
    <phoneticPr fontId="2"/>
  </si>
  <si>
    <t>（１円未満の端数金額は切り捨て）</t>
    <phoneticPr fontId="2"/>
  </si>
  <si>
    <t>左上の「適用年月」「市町村・団体名」は必ず入力し、「市町村・団体コード」は、指定された各々の</t>
    <rPh sb="0" eb="1">
      <t>ヒダリ</t>
    </rPh>
    <rPh sb="1" eb="2">
      <t>ウエ</t>
    </rPh>
    <rPh sb="4" eb="6">
      <t>テキヨウ</t>
    </rPh>
    <rPh sb="6" eb="8">
      <t>ネンゲツ</t>
    </rPh>
    <rPh sb="10" eb="13">
      <t>シチョウソン</t>
    </rPh>
    <rPh sb="14" eb="16">
      <t>ダンタイ</t>
    </rPh>
    <rPh sb="16" eb="17">
      <t>メイ</t>
    </rPh>
    <rPh sb="19" eb="20">
      <t>カナラ</t>
    </rPh>
    <rPh sb="21" eb="23">
      <t>ニュウリョク</t>
    </rPh>
    <rPh sb="26" eb="29">
      <t>シチョウソン</t>
    </rPh>
    <rPh sb="30" eb="32">
      <t>ダンタイ</t>
    </rPh>
    <rPh sb="38" eb="40">
      <t>シテイ</t>
    </rPh>
    <rPh sb="43" eb="45">
      <t>オノオノ</t>
    </rPh>
    <phoneticPr fontId="2"/>
  </si>
  <si>
    <r>
      <rPr>
        <b/>
        <sz val="11"/>
        <rFont val="メイリオ"/>
        <family val="3"/>
        <charset val="128"/>
      </rPr>
      <t>コード番号</t>
    </r>
    <r>
      <rPr>
        <sz val="11"/>
        <rFont val="メイリオ"/>
        <family val="3"/>
        <charset val="128"/>
      </rPr>
      <t>を入力してください。</t>
    </r>
    <phoneticPr fontId="2"/>
  </si>
  <si>
    <t>（全てのページ（20ページ）を印刷するように初期設定しています。）</t>
    <phoneticPr fontId="2"/>
  </si>
  <si>
    <t>「休職・復職状況」欄は、該当する勤務態様のときにリストから選択し、その「発令年月日」を入力し</t>
    <rPh sb="1" eb="3">
      <t>キュウショク</t>
    </rPh>
    <rPh sb="4" eb="6">
      <t>フクショク</t>
    </rPh>
    <rPh sb="6" eb="8">
      <t>ジョウキョウ</t>
    </rPh>
    <rPh sb="9" eb="10">
      <t>ラン</t>
    </rPh>
    <rPh sb="12" eb="14">
      <t>ガイトウ</t>
    </rPh>
    <rPh sb="16" eb="18">
      <t>キンム</t>
    </rPh>
    <rPh sb="18" eb="20">
      <t>タイヨウ</t>
    </rPh>
    <rPh sb="29" eb="31">
      <t>センタク</t>
    </rPh>
    <rPh sb="36" eb="38">
      <t>ハツレイ</t>
    </rPh>
    <rPh sb="38" eb="41">
      <t>ネンガッピ</t>
    </rPh>
    <rPh sb="43" eb="45">
      <t>ニュウリョク</t>
    </rPh>
    <phoneticPr fontId="2"/>
  </si>
  <si>
    <t>てください。</t>
    <phoneticPr fontId="2"/>
  </si>
  <si>
    <t>○給料発令（改定等含む。）　○扶養手当発令（改定等含む。）　○退職（定年・自己都合・勧奨・死亡）</t>
    <rPh sb="1" eb="3">
      <t>キュウリョウ</t>
    </rPh>
    <rPh sb="3" eb="5">
      <t>ハツレイ</t>
    </rPh>
    <rPh sb="6" eb="8">
      <t>カイテイ</t>
    </rPh>
    <rPh sb="8" eb="9">
      <t>トウ</t>
    </rPh>
    <rPh sb="9" eb="10">
      <t>フク</t>
    </rPh>
    <rPh sb="15" eb="17">
      <t>フヨウ</t>
    </rPh>
    <rPh sb="17" eb="19">
      <t>テアテ</t>
    </rPh>
    <rPh sb="19" eb="21">
      <t>ハツレイ</t>
    </rPh>
    <rPh sb="22" eb="24">
      <t>カイテイ</t>
    </rPh>
    <rPh sb="24" eb="25">
      <t>トウ</t>
    </rPh>
    <rPh sb="25" eb="26">
      <t>フク</t>
    </rPh>
    <phoneticPr fontId="2"/>
  </si>
  <si>
    <t>（10=A、11=B、12=C、13=D、14=E、15=F、16=G）</t>
    <phoneticPr fontId="2"/>
  </si>
  <si>
    <t>給料の号俸が３桁の場合、「会費払込内訳書（提出用）」シートでは、左から２桁を記号で表示します。</t>
    <rPh sb="0" eb="2">
      <t>キュウリョウ</t>
    </rPh>
    <rPh sb="3" eb="5">
      <t>ゴウホウ</t>
    </rPh>
    <rPh sb="7" eb="8">
      <t>ケタ</t>
    </rPh>
    <rPh sb="9" eb="11">
      <t>バアイ</t>
    </rPh>
    <rPh sb="13" eb="15">
      <t>カイヒ</t>
    </rPh>
    <rPh sb="15" eb="17">
      <t>ハライコミ</t>
    </rPh>
    <rPh sb="17" eb="20">
      <t>ウチワケショ</t>
    </rPh>
    <rPh sb="21" eb="23">
      <t>テイシュツ</t>
    </rPh>
    <rPh sb="23" eb="24">
      <t>ヨウ</t>
    </rPh>
    <rPh sb="32" eb="33">
      <t>ヒダリ</t>
    </rPh>
    <rPh sb="36" eb="37">
      <t>ケタ</t>
    </rPh>
    <rPh sb="38" eb="40">
      <t>キゴウ</t>
    </rPh>
    <rPh sb="41" eb="43">
      <t>ヒョウジ</t>
    </rPh>
    <phoneticPr fontId="2"/>
  </si>
  <si>
    <t>④</t>
    <phoneticPr fontId="2"/>
  </si>
  <si>
    <t>平成２９年４月１日から、会員番号が６桁から９桁の取扱いとなりましたので、従前の６桁の番号で入力しても</t>
    <rPh sb="0" eb="2">
      <t>ヘイセイ</t>
    </rPh>
    <rPh sb="4" eb="5">
      <t>ネン</t>
    </rPh>
    <rPh sb="6" eb="7">
      <t>ガツ</t>
    </rPh>
    <rPh sb="7" eb="9">
      <t>ツイタチ</t>
    </rPh>
    <rPh sb="12" eb="14">
      <t>カイイン</t>
    </rPh>
    <rPh sb="14" eb="16">
      <t>バンゴウ</t>
    </rPh>
    <rPh sb="18" eb="19">
      <t>ケタ</t>
    </rPh>
    <rPh sb="22" eb="23">
      <t>ケタ</t>
    </rPh>
    <rPh sb="24" eb="26">
      <t>トリアツカ</t>
    </rPh>
    <rPh sb="36" eb="38">
      <t>ジュウゼン</t>
    </rPh>
    <rPh sb="40" eb="41">
      <t>ケタ</t>
    </rPh>
    <rPh sb="42" eb="44">
      <t>バンゴウ</t>
    </rPh>
    <rPh sb="45" eb="47">
      <t>ニュウリョク</t>
    </rPh>
    <phoneticPr fontId="2"/>
  </si>
  <si>
    <t>会費は、（給料の月額＋扶養手当の月額）の１０／１０００で計算しています。</t>
    <rPh sb="0" eb="2">
      <t>カイヒ</t>
    </rPh>
    <rPh sb="5" eb="7">
      <t>キュウリョウ</t>
    </rPh>
    <rPh sb="8" eb="10">
      <t>ゲツガク</t>
    </rPh>
    <rPh sb="11" eb="13">
      <t>フヨウ</t>
    </rPh>
    <rPh sb="13" eb="15">
      <t>テアテ</t>
    </rPh>
    <rPh sb="16" eb="18">
      <t>ゲツガク</t>
    </rPh>
    <rPh sb="28" eb="30">
      <t>ケイサン</t>
    </rPh>
    <phoneticPr fontId="2"/>
  </si>
  <si>
    <t>所属コード</t>
    <rPh sb="0" eb="2">
      <t>ショゾク</t>
    </rPh>
    <phoneticPr fontId="3"/>
  </si>
  <si>
    <t>市町村･
団体コード</t>
    <rPh sb="0" eb="3">
      <t>シチョウソン</t>
    </rPh>
    <rPh sb="5" eb="7">
      <t>ダンタイ</t>
    </rPh>
    <phoneticPr fontId="2"/>
  </si>
  <si>
    <t>○○町</t>
    <rPh sb="0" eb="3">
      <t>マルマルチョウ</t>
    </rPh>
    <phoneticPr fontId="2"/>
  </si>
  <si>
    <t>↑会員番号は、変更後の欄に入力してください。</t>
    <rPh sb="1" eb="3">
      <t>カイイン</t>
    </rPh>
    <rPh sb="3" eb="5">
      <t>バンゴウ</t>
    </rPh>
    <rPh sb="7" eb="9">
      <t>ヘンコウ</t>
    </rPh>
    <rPh sb="9" eb="10">
      <t>ゴ</t>
    </rPh>
    <rPh sb="11" eb="12">
      <t>ラン</t>
    </rPh>
    <rPh sb="13" eb="15">
      <t>ニュウリョク</t>
    </rPh>
    <phoneticPr fontId="2"/>
  </si>
  <si>
    <t>臨時的任用職員</t>
    <rPh sb="0" eb="3">
      <t>リンジテキ</t>
    </rPh>
    <rPh sb="3" eb="5">
      <t>ニンヨウ</t>
    </rPh>
    <rPh sb="5" eb="7">
      <t>ショクイン</t>
    </rPh>
    <phoneticPr fontId="2"/>
  </si>
  <si>
    <t>会計年度任用職員</t>
    <rPh sb="0" eb="2">
      <t>カイケイ</t>
    </rPh>
    <rPh sb="2" eb="4">
      <t>ネンド</t>
    </rPh>
    <rPh sb="4" eb="6">
      <t>ニンヨウ</t>
    </rPh>
    <rPh sb="6" eb="8">
      <t>ショクイン</t>
    </rPh>
    <phoneticPr fontId="2"/>
  </si>
  <si>
    <t>任期付採用職員</t>
    <rPh sb="0" eb="3">
      <t>ニンキツキ</t>
    </rPh>
    <rPh sb="3" eb="5">
      <t>サイヨウ</t>
    </rPh>
    <rPh sb="5" eb="7">
      <t>ショクイン</t>
    </rPh>
    <phoneticPr fontId="2"/>
  </si>
  <si>
    <t>カナ氏名</t>
    <rPh sb="2" eb="4">
      <t>シメイ</t>
    </rPh>
    <phoneticPr fontId="3"/>
  </si>
  <si>
    <t>左側に「０００」が付いて９桁で表示されます。</t>
    <phoneticPr fontId="2"/>
  </si>
  <si>
    <t>＜入力例＞</t>
    <rPh sb="1" eb="3">
      <t>ニュウリョク</t>
    </rPh>
    <rPh sb="3" eb="4">
      <t>レイ</t>
    </rPh>
    <phoneticPr fontId="2"/>
  </si>
  <si>
    <t>☆　入力例　１</t>
    <rPh sb="2" eb="4">
      <t>ニュウリョク</t>
    </rPh>
    <phoneticPr fontId="2"/>
  </si>
  <si>
    <t>☆　入力例　２</t>
    <rPh sb="2" eb="4">
      <t>ニュウリョク</t>
    </rPh>
    <phoneticPr fontId="2"/>
  </si>
  <si>
    <t>☆　入力例　３</t>
    <phoneticPr fontId="2"/>
  </si>
  <si>
    <t>☆　入力例　４</t>
    <phoneticPr fontId="2"/>
  </si>
  <si>
    <t>☆　入力例　５</t>
    <phoneticPr fontId="2"/>
  </si>
  <si>
    <t>☆　入力例　６</t>
    <phoneticPr fontId="2"/>
  </si>
  <si>
    <t>☆　入力例　７</t>
    <phoneticPr fontId="2"/>
  </si>
  <si>
    <t>☆　入力例　８</t>
    <phoneticPr fontId="2"/>
  </si>
  <si>
    <t>☆　入力例　９</t>
    <phoneticPr fontId="2"/>
  </si>
  <si>
    <t>☆　入力例 １０</t>
    <phoneticPr fontId="2"/>
  </si>
  <si>
    <t>☆　入力例 １１</t>
    <phoneticPr fontId="2"/>
  </si>
  <si>
    <t>☆　入力例 １２</t>
    <phoneticPr fontId="2"/>
  </si>
  <si>
    <t>☆　入力例 １２　令和２年４月１日に他市町村へ異動する場合</t>
    <rPh sb="2" eb="4">
      <t>ニュウリョク</t>
    </rPh>
    <phoneticPr fontId="2"/>
  </si>
  <si>
    <t>☆　入力例 １１　令和２年４月２４日に育児休業から復職する場合</t>
    <phoneticPr fontId="2"/>
  </si>
  <si>
    <t>☆　入力例 １０　令和２年４月２３日から育児休業に入る場合</t>
    <phoneticPr fontId="2"/>
  </si>
  <si>
    <t>☆　入力例　９　所属所を異動した場合（同一市町村内）</t>
    <phoneticPr fontId="2"/>
  </si>
  <si>
    <t>☆　入力例　８　氏名が変更となった場合</t>
    <phoneticPr fontId="2"/>
  </si>
  <si>
    <t>☆　入力例　７　令和２年１月１日にさかのぼり、給与の号俸は変わらず金額が変更された（あるいは誤って報告していた）場合</t>
    <phoneticPr fontId="2"/>
  </si>
  <si>
    <t>☆　入力例　６　令和２年４月１日の給与改定により、号俸のみ変更された場合（４級３７号俸になった。）</t>
    <phoneticPr fontId="2"/>
  </si>
  <si>
    <t>☆　入力例　５　令和２年４月１日に給与が４級３７号俸に昇級した場合</t>
    <phoneticPr fontId="2"/>
  </si>
  <si>
    <t>☆　入力例　４　令和２年５月の給料から扶養手当が変更になった場合（配偶者　６，５００円 → ０円）</t>
    <phoneticPr fontId="2"/>
  </si>
  <si>
    <t>☆　入力例　３　令和２年５月の給料から扶養手当が支給される場合（配偶者　６，５００円）</t>
    <phoneticPr fontId="2"/>
  </si>
  <si>
    <t>☆　入力例　２　令和２年４月１日に新採用（転入）となった場合</t>
    <phoneticPr fontId="2"/>
  </si>
  <si>
    <t>☆　入力例　１　令和２年５月１日に転出した場合</t>
    <phoneticPr fontId="2"/>
  </si>
  <si>
    <r>
      <rPr>
        <u val="double"/>
        <sz val="11"/>
        <rFont val="メイリオ"/>
        <family val="3"/>
        <charset val="128"/>
      </rPr>
      <t>０ ０ ０</t>
    </r>
    <r>
      <rPr>
        <sz val="11"/>
        <rFont val="メイリオ"/>
        <family val="3"/>
        <charset val="128"/>
      </rPr>
      <t xml:space="preserve"> ９ △ △ △ △ △</t>
    </r>
    <phoneticPr fontId="2"/>
  </si>
  <si>
    <r>
      <rPr>
        <b/>
        <sz val="11"/>
        <rFont val="メイリオ"/>
        <family val="3"/>
        <charset val="128"/>
      </rPr>
      <t>「異動状況」は</t>
    </r>
    <r>
      <rPr>
        <sz val="11"/>
        <rFont val="メイリオ"/>
        <family val="3"/>
        <charset val="128"/>
      </rPr>
      <t>、１～５の中から該当するリストを</t>
    </r>
    <r>
      <rPr>
        <b/>
        <sz val="11"/>
        <rFont val="メイリオ"/>
        <family val="3"/>
        <charset val="128"/>
      </rPr>
      <t>必ず選択</t>
    </r>
    <r>
      <rPr>
        <sz val="11"/>
        <rFont val="メイリオ"/>
        <family val="3"/>
        <charset val="128"/>
      </rPr>
      <t>し、給料発令関係以外については、</t>
    </r>
    <rPh sb="1" eb="3">
      <t>イドウ</t>
    </rPh>
    <rPh sb="3" eb="5">
      <t>ジョウキョウ</t>
    </rPh>
    <rPh sb="12" eb="13">
      <t>ナカ</t>
    </rPh>
    <rPh sb="15" eb="17">
      <t>ガイトウ</t>
    </rPh>
    <rPh sb="23" eb="24">
      <t>カナラ</t>
    </rPh>
    <rPh sb="25" eb="27">
      <t>センタク</t>
    </rPh>
    <phoneticPr fontId="2"/>
  </si>
  <si>
    <r>
      <rPr>
        <b/>
        <sz val="11"/>
        <rFont val="メイリオ"/>
        <family val="3"/>
        <charset val="128"/>
      </rPr>
      <t>「発令年月日」を入力</t>
    </r>
    <r>
      <rPr>
        <sz val="11"/>
        <rFont val="メイリオ"/>
        <family val="3"/>
        <charset val="128"/>
      </rPr>
      <t>してください。</t>
    </r>
    <phoneticPr fontId="2"/>
  </si>
  <si>
    <r>
      <t>特に、新採用者及び転入者については、当該欄に</t>
    </r>
    <r>
      <rPr>
        <b/>
        <sz val="11"/>
        <rFont val="メイリオ"/>
        <family val="3"/>
        <charset val="128"/>
      </rPr>
      <t>漢字氏名、性別、生年月日</t>
    </r>
    <r>
      <rPr>
        <sz val="11"/>
        <rFont val="メイリオ"/>
        <family val="3"/>
        <charset val="128"/>
      </rPr>
      <t>を入力してください。</t>
    </r>
    <rPh sb="18" eb="20">
      <t>トウガイ</t>
    </rPh>
    <rPh sb="20" eb="21">
      <t>ラン</t>
    </rPh>
    <rPh sb="22" eb="24">
      <t>カンジ</t>
    </rPh>
    <rPh sb="24" eb="26">
      <t>シメイ</t>
    </rPh>
    <rPh sb="27" eb="29">
      <t>セイベツ</t>
    </rPh>
    <rPh sb="30" eb="32">
      <t>セイネン</t>
    </rPh>
    <rPh sb="32" eb="34">
      <t>ガッピ</t>
    </rPh>
    <rPh sb="35" eb="37">
      <t>ニュウリョク</t>
    </rPh>
    <phoneticPr fontId="2"/>
  </si>
  <si>
    <t>※　育児休業となった日の属する月から、育児休業から復職した日の属する月の前月までの期間について、会費が免除されます。</t>
    <phoneticPr fontId="2"/>
  </si>
  <si>
    <t>※　育児休業から復職した日の属する月から会費を納入します。（日割り計算はしません。）</t>
    <rPh sb="20" eb="22">
      <t>カイヒ</t>
    </rPh>
    <rPh sb="23" eb="25">
      <t>ノウニュウ</t>
    </rPh>
    <rPh sb="30" eb="32">
      <t>ヒワ</t>
    </rPh>
    <rPh sb="33" eb="35">
      <t>ケイサン</t>
    </rPh>
    <phoneticPr fontId="2"/>
  </si>
  <si>
    <t>各シートは、誤入力を避けるためにシートを保護しています。</t>
    <rPh sb="0" eb="1">
      <t>カク</t>
    </rPh>
    <rPh sb="6" eb="9">
      <t>ゴニュウリョク</t>
    </rPh>
    <rPh sb="10" eb="11">
      <t>サ</t>
    </rPh>
    <rPh sb="20" eb="22">
      <t>ホゴ</t>
    </rPh>
    <phoneticPr fontId="2"/>
  </si>
  <si>
    <t>保護を解除するパスワードは、「1234」です。（保護したまま使用される事をお勧めします。）</t>
    <rPh sb="0" eb="2">
      <t>ホゴ</t>
    </rPh>
    <rPh sb="3" eb="5">
      <t>カイジョ</t>
    </rPh>
    <rPh sb="24" eb="39">
      <t>ホゴシタママゴシヨウサレルコトヲオスス</t>
    </rPh>
    <phoneticPr fontId="2"/>
  </si>
  <si>
    <t>上段に「入力シート」の変更前、下段に変更後の状況が表示されます。</t>
    <rPh sb="0" eb="2">
      <t>ジョウダン</t>
    </rPh>
    <rPh sb="4" eb="6">
      <t>ニュウリョク</t>
    </rPh>
    <rPh sb="11" eb="14">
      <t>ヘンコウマエ</t>
    </rPh>
    <rPh sb="15" eb="17">
      <t>ゲダン</t>
    </rPh>
    <rPh sb="18" eb="20">
      <t>ヘンコウ</t>
    </rPh>
    <rPh sb="20" eb="21">
      <t>アト</t>
    </rPh>
    <rPh sb="22" eb="24">
      <t>ジョウキョウ</t>
    </rPh>
    <rPh sb="25" eb="27">
      <t>ヒョウジ</t>
    </rPh>
    <phoneticPr fontId="2"/>
  </si>
  <si>
    <t>「入力シート」で入力された状況が表示されます。</t>
    <rPh sb="1" eb="3">
      <t>ニュウリョク</t>
    </rPh>
    <rPh sb="8" eb="10">
      <t>ニュウリョク</t>
    </rPh>
    <rPh sb="13" eb="15">
      <t>ジョウキョウ</t>
    </rPh>
    <rPh sb="16" eb="18">
      <t>ヒョウジ</t>
    </rPh>
    <phoneticPr fontId="2"/>
  </si>
  <si>
    <t>札幌市中央区北１条西６丁目２番地　損保ジャパン札幌ビル５階</t>
    <rPh sb="0" eb="2">
      <t>サッポロ</t>
    </rPh>
    <rPh sb="2" eb="3">
      <t>シ</t>
    </rPh>
    <rPh sb="3" eb="6">
      <t>チュウオウク</t>
    </rPh>
    <rPh sb="6" eb="7">
      <t>キタ</t>
    </rPh>
    <rPh sb="8" eb="9">
      <t>ジョウ</t>
    </rPh>
    <rPh sb="9" eb="10">
      <t>ニシ</t>
    </rPh>
    <rPh sb="11" eb="13">
      <t>チョウメ</t>
    </rPh>
    <rPh sb="14" eb="16">
      <t>バンチ</t>
    </rPh>
    <rPh sb="17" eb="19">
      <t>ソンポ</t>
    </rPh>
    <rPh sb="23" eb="25">
      <t>サッポロ</t>
    </rPh>
    <rPh sb="28" eb="29">
      <t>カイ</t>
    </rPh>
    <phoneticPr fontId="2"/>
  </si>
  <si>
    <t>現職会員番号</t>
    <rPh sb="0" eb="2">
      <t>ゲンショク</t>
    </rPh>
    <rPh sb="2" eb="4">
      <t>カイイン</t>
    </rPh>
    <rPh sb="4" eb="6">
      <t>バンゴウ</t>
    </rPh>
    <phoneticPr fontId="2"/>
  </si>
  <si>
    <t>現職会員番号</t>
    <rPh sb="0" eb="2">
      <t>ゲンショク</t>
    </rPh>
    <rPh sb="2" eb="4">
      <t>カイイン</t>
    </rPh>
    <rPh sb="4" eb="6">
      <t>バンゴウ</t>
    </rPh>
    <phoneticPr fontId="3"/>
  </si>
  <si>
    <t>＊　現職会員番号　０００９９９９９９</t>
    <rPh sb="2" eb="4">
      <t>ゲンショク</t>
    </rPh>
    <rPh sb="4" eb="6">
      <t>カイイン</t>
    </rPh>
    <rPh sb="6" eb="8">
      <t>バンゴウ</t>
    </rPh>
    <phoneticPr fontId="2"/>
  </si>
  <si>
    <t>０１１－２１１－６８２５（情報システムグループ直通）　　</t>
    <rPh sb="13" eb="15">
      <t>ジョウホウ</t>
    </rPh>
    <rPh sb="23" eb="25">
      <t>チョクツウ</t>
    </rPh>
    <phoneticPr fontId="2"/>
  </si>
  <si>
    <t>令和 5 年 4 月１日　変更</t>
    <rPh sb="0" eb="2">
      <t>レイワ</t>
    </rPh>
    <rPh sb="5" eb="6">
      <t>ネン</t>
    </rPh>
    <rPh sb="9" eb="10">
      <t>ガツ</t>
    </rPh>
    <rPh sb="11" eb="12">
      <t>ニチ</t>
    </rPh>
    <rPh sb="13" eb="15">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</si>
</sst>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lt;=999]00;[&lt;=99999]000\-00;000\-0000"/>
    <numFmt numFmtId="177" formatCode="[$-411]e;@"/>
    <numFmt numFmtId="178" formatCode="[$-411]m;@"/>
    <numFmt numFmtId="179" formatCode="[$-411]ggge&quot;年&quot;m&quot;月&quot;d&quot;日&quot;;@"/>
    <numFmt numFmtId="180" formatCode="[$-411]d;@"/>
    <numFmt numFmtId="181" formatCode="[&lt;=999]000;[&lt;=9999]000\-00;000\-0000"/>
    <numFmt numFmtId="182" formatCode="[$-411]gee\.mm\.dd;@"/>
    <numFmt numFmtId="183" formatCode="e;@"/>
    <numFmt numFmtId="184" formatCode="mm;@"/>
    <numFmt numFmtId="185" formatCode="0000000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b/>
      <sz val="12"/>
      <name val="ＭＳ Ｐ明朝"/>
      <family val="1"/>
      <charset val="128"/>
    </font>
    <font>
      <b/>
      <sz val="16"/>
      <name val="ＭＳ Ｐ明朝"/>
      <family val="1"/>
      <charset val="128"/>
    </font>
    <font>
      <b/>
      <sz val="11"/>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9"/>
      <name val="ＭＳ Ｐ明朝"/>
      <family val="1"/>
      <charset val="128"/>
    </font>
    <font>
      <u/>
      <sz val="11"/>
      <color indexed="12"/>
      <name val="ＭＳ Ｐゴシック"/>
      <family val="3"/>
      <charset val="128"/>
    </font>
    <font>
      <sz val="12"/>
      <name val="ＭＳ Ｐゴシック"/>
      <family val="3"/>
      <charset val="128"/>
    </font>
    <font>
      <sz val="13"/>
      <name val="ＭＳ Ｐゴシック"/>
      <family val="3"/>
      <charset val="128"/>
    </font>
    <font>
      <b/>
      <sz val="16"/>
      <name val="ＭＳ Ｐゴシック"/>
      <family val="3"/>
      <charset val="128"/>
    </font>
    <font>
      <b/>
      <sz val="16"/>
      <color indexed="9"/>
      <name val="ＭＳ Ｐゴシック"/>
      <family val="3"/>
      <charset val="128"/>
    </font>
    <font>
      <sz val="16"/>
      <name val="ＭＳ Ｐゴシック"/>
      <family val="3"/>
      <charset val="128"/>
    </font>
    <font>
      <sz val="9"/>
      <name val="メイリオ"/>
      <family val="3"/>
      <charset val="128"/>
    </font>
    <font>
      <sz val="8"/>
      <name val="メイリオ"/>
      <family val="3"/>
      <charset val="128"/>
    </font>
    <font>
      <sz val="7"/>
      <name val="メイリオ"/>
      <family val="3"/>
      <charset val="128"/>
    </font>
    <font>
      <sz val="11"/>
      <name val="メイリオ"/>
      <family val="3"/>
      <charset val="128"/>
    </font>
    <font>
      <sz val="10"/>
      <name val="メイリオ"/>
      <family val="3"/>
      <charset val="128"/>
    </font>
    <font>
      <b/>
      <sz val="12"/>
      <name val="メイリオ"/>
      <family val="3"/>
      <charset val="128"/>
    </font>
    <font>
      <u/>
      <sz val="11"/>
      <color indexed="12"/>
      <name val="メイリオ"/>
      <family val="3"/>
      <charset val="128"/>
    </font>
    <font>
      <sz val="9"/>
      <color rgb="FFFF0000"/>
      <name val="メイリオ"/>
      <family val="3"/>
      <charset val="128"/>
    </font>
    <font>
      <sz val="10"/>
      <color rgb="FFFF0000"/>
      <name val="メイリオ"/>
      <family val="3"/>
      <charset val="128"/>
    </font>
    <font>
      <b/>
      <sz val="10"/>
      <color rgb="FFFF0000"/>
      <name val="メイリオ"/>
      <family val="3"/>
      <charset val="128"/>
    </font>
    <font>
      <b/>
      <sz val="9"/>
      <color rgb="FFFF0000"/>
      <name val="メイリオ"/>
      <family val="3"/>
      <charset val="128"/>
    </font>
    <font>
      <b/>
      <sz val="9"/>
      <name val="メイリオ"/>
      <family val="3"/>
      <charset val="128"/>
    </font>
    <font>
      <b/>
      <sz val="11"/>
      <color rgb="FFFF0000"/>
      <name val="メイリオ"/>
      <family val="3"/>
      <charset val="128"/>
    </font>
    <font>
      <sz val="11"/>
      <color rgb="FFFF0000"/>
      <name val="メイリオ"/>
      <family val="3"/>
      <charset val="128"/>
    </font>
    <font>
      <b/>
      <u/>
      <sz val="11"/>
      <name val="メイリオ"/>
      <family val="3"/>
      <charset val="128"/>
    </font>
    <font>
      <b/>
      <sz val="11"/>
      <name val="メイリオ"/>
      <family val="3"/>
      <charset val="128"/>
    </font>
    <font>
      <sz val="26"/>
      <color rgb="FFFF0000"/>
      <name val="メイリオ"/>
      <family val="3"/>
      <charset val="128"/>
    </font>
    <font>
      <b/>
      <sz val="11"/>
      <color indexed="10"/>
      <name val="メイリオ"/>
      <family val="3"/>
      <charset val="128"/>
    </font>
    <font>
      <sz val="9"/>
      <color theme="1"/>
      <name val="メイリオ"/>
      <family val="3"/>
      <charset val="128"/>
    </font>
    <font>
      <sz val="8"/>
      <color theme="1"/>
      <name val="メイリオ"/>
      <family val="3"/>
      <charset val="128"/>
    </font>
    <font>
      <sz val="7"/>
      <color theme="1"/>
      <name val="メイリオ"/>
      <family val="3"/>
      <charset val="128"/>
    </font>
    <font>
      <sz val="26"/>
      <name val="メイリオ"/>
      <family val="3"/>
      <charset val="128"/>
    </font>
    <font>
      <u val="double"/>
      <sz val="11"/>
      <name val="メイリオ"/>
      <family val="3"/>
      <charset val="128"/>
    </font>
    <font>
      <b/>
      <sz val="10"/>
      <name val="メイリオ"/>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rgb="FF66FFFF"/>
        <bgColor indexed="64"/>
      </patternFill>
    </fill>
    <fill>
      <patternFill patternType="solid">
        <fgColor rgb="FFFFFF96"/>
        <bgColor indexed="64"/>
      </patternFill>
    </fill>
    <fill>
      <patternFill patternType="solid">
        <fgColor rgb="FFC8FFFF"/>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bottom/>
      <diagonal/>
    </border>
    <border>
      <left/>
      <right/>
      <top/>
      <bottom style="hair">
        <color indexed="64"/>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64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8" fillId="0" borderId="0" xfId="0" applyFont="1" applyAlignment="1">
      <alignment vertical="center"/>
    </xf>
    <xf numFmtId="0" fontId="8" fillId="0" borderId="0" xfId="0" applyFont="1">
      <alignment vertical="center"/>
    </xf>
    <xf numFmtId="0" fontId="0" fillId="0" borderId="0" xfId="0" applyAlignment="1">
      <alignment vertical="center"/>
    </xf>
    <xf numFmtId="0" fontId="8" fillId="0" borderId="1" xfId="0" applyFont="1" applyBorder="1" applyAlignment="1">
      <alignment vertical="center"/>
    </xf>
    <xf numFmtId="0" fontId="10" fillId="0" borderId="2" xfId="0" applyFont="1" applyBorder="1" applyAlignment="1">
      <alignment horizontal="center" vertical="center"/>
    </xf>
    <xf numFmtId="0" fontId="6" fillId="0" borderId="0" xfId="0" applyFont="1" applyAlignment="1">
      <alignment vertical="center"/>
    </xf>
    <xf numFmtId="0" fontId="8" fillId="0" borderId="2" xfId="0" applyFont="1" applyBorder="1">
      <alignment vertical="center"/>
    </xf>
    <xf numFmtId="0" fontId="0" fillId="0" borderId="2" xfId="0" applyBorder="1">
      <alignment vertical="center"/>
    </xf>
    <xf numFmtId="0" fontId="4" fillId="0" borderId="2" xfId="0" applyFont="1"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8" fillId="0" borderId="3" xfId="0" applyFont="1" applyBorder="1" applyAlignment="1">
      <alignment vertical="center"/>
    </xf>
    <xf numFmtId="0" fontId="8" fillId="0" borderId="0" xfId="0" applyFont="1" applyAlignment="1">
      <alignment horizontal="center" vertical="center"/>
    </xf>
    <xf numFmtId="0" fontId="4" fillId="0" borderId="0" xfId="0" applyFont="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Fill="1" applyBorder="1" applyAlignment="1">
      <alignment horizontal="center" vertical="center"/>
    </xf>
    <xf numFmtId="0" fontId="7" fillId="0" borderId="6" xfId="0" applyFont="1" applyFill="1" applyBorder="1" applyAlignment="1">
      <alignment vertical="center"/>
    </xf>
    <xf numFmtId="14" fontId="0" fillId="0" borderId="0" xfId="0" applyNumberFormat="1">
      <alignment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9" fillId="0" borderId="6" xfId="0" applyFont="1" applyBorder="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0" fillId="0" borderId="0" xfId="0"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horizontal="center" vertical="center"/>
    </xf>
    <xf numFmtId="0" fontId="8" fillId="0" borderId="18" xfId="0" applyFont="1" applyBorder="1" applyAlignment="1">
      <alignment horizontal="center" vertical="center"/>
    </xf>
    <xf numFmtId="0" fontId="15" fillId="0" borderId="6" xfId="0" applyFont="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vertical="center"/>
    </xf>
    <xf numFmtId="0" fontId="8" fillId="0" borderId="6" xfId="0" applyFont="1" applyFill="1" applyBorder="1" applyAlignment="1">
      <alignment horizontal="center" vertical="center"/>
    </xf>
    <xf numFmtId="0" fontId="4" fillId="0" borderId="1" xfId="0" applyFont="1" applyFill="1" applyBorder="1" applyAlignment="1">
      <alignment horizontal="center" vertical="center"/>
    </xf>
    <xf numFmtId="181" fontId="0" fillId="0" borderId="20" xfId="0" applyNumberFormat="1" applyBorder="1" applyAlignment="1">
      <alignment horizontal="right" vertical="center"/>
    </xf>
    <xf numFmtId="181" fontId="0" fillId="0" borderId="21" xfId="0" applyNumberFormat="1" applyBorder="1" applyAlignment="1">
      <alignment horizontal="right" vertical="center"/>
    </xf>
    <xf numFmtId="0" fontId="10" fillId="0" borderId="8" xfId="0" applyFont="1" applyFill="1" applyBorder="1" applyAlignment="1">
      <alignment horizontal="center" vertical="center"/>
    </xf>
    <xf numFmtId="0" fontId="11" fillId="0" borderId="6" xfId="0" applyFont="1" applyFill="1" applyBorder="1" applyAlignment="1">
      <alignment vertical="center"/>
    </xf>
    <xf numFmtId="0" fontId="0" fillId="0" borderId="0" xfId="0" applyFill="1">
      <alignment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10" fillId="0" borderId="10" xfId="0" applyFont="1" applyFill="1" applyBorder="1" applyAlignment="1">
      <alignment horizontal="center" vertical="center"/>
    </xf>
    <xf numFmtId="0" fontId="8" fillId="0" borderId="10" xfId="0" applyFont="1" applyFill="1" applyBorder="1">
      <alignment vertical="center"/>
    </xf>
    <xf numFmtId="0" fontId="4" fillId="0" borderId="22" xfId="0" applyFont="1" applyFill="1" applyBorder="1" applyAlignment="1">
      <alignment horizontal="center" vertical="center"/>
    </xf>
    <xf numFmtId="0" fontId="4" fillId="0" borderId="1" xfId="0" applyFont="1" applyFill="1" applyBorder="1" applyAlignment="1">
      <alignment vertical="center"/>
    </xf>
    <xf numFmtId="0" fontId="8" fillId="0" borderId="9" xfId="0" applyFont="1" applyFill="1" applyBorder="1" applyAlignment="1">
      <alignment vertical="center"/>
    </xf>
    <xf numFmtId="0" fontId="8" fillId="0" borderId="1" xfId="0" applyFont="1" applyFill="1" applyBorder="1" applyAlignment="1">
      <alignment horizontal="center" vertical="center"/>
    </xf>
    <xf numFmtId="0" fontId="8" fillId="0" borderId="21" xfId="0" applyFont="1" applyFill="1" applyBorder="1" applyAlignment="1">
      <alignment horizontal="center" vertical="center"/>
    </xf>
    <xf numFmtId="0" fontId="9" fillId="0" borderId="6" xfId="0" applyFont="1" applyBorder="1" applyAlignment="1">
      <alignment horizontal="center" vertical="center"/>
    </xf>
    <xf numFmtId="0" fontId="9" fillId="0" borderId="23" xfId="0" applyFont="1" applyBorder="1" applyAlignment="1">
      <alignment horizontal="center" vertical="center"/>
    </xf>
    <xf numFmtId="0" fontId="9" fillId="0" borderId="9" xfId="0" applyFont="1" applyBorder="1" applyAlignment="1">
      <alignment horizontal="center" vertical="center"/>
    </xf>
    <xf numFmtId="0" fontId="9" fillId="0" borderId="24" xfId="0" applyFont="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8" fillId="0" borderId="18"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0" xfId="0" applyFont="1" applyBorder="1" applyAlignment="1">
      <alignment vertical="center"/>
    </xf>
    <xf numFmtId="0" fontId="0" fillId="0" borderId="3" xfId="0" applyBorder="1">
      <alignment vertical="center"/>
    </xf>
    <xf numFmtId="0" fontId="0" fillId="0" borderId="4" xfId="0" applyBorder="1" applyAlignment="1">
      <alignment vertical="center"/>
    </xf>
    <xf numFmtId="0" fontId="4" fillId="0" borderId="5" xfId="0" applyFont="1" applyBorder="1">
      <alignment vertical="center"/>
    </xf>
    <xf numFmtId="0" fontId="4" fillId="0" borderId="2" xfId="0" applyFont="1" applyBorder="1" applyAlignment="1">
      <alignment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6" xfId="0" applyFont="1" applyBorder="1" applyAlignment="1">
      <alignment horizontal="center" vertical="center"/>
    </xf>
    <xf numFmtId="0" fontId="8" fillId="0" borderId="14" xfId="0" applyFont="1" applyFill="1" applyBorder="1" applyAlignment="1">
      <alignment vertical="center"/>
    </xf>
    <xf numFmtId="0" fontId="8" fillId="0" borderId="20" xfId="0" applyFont="1" applyFill="1" applyBorder="1" applyAlignment="1">
      <alignment horizontal="distributed" vertical="center"/>
    </xf>
    <xf numFmtId="0" fontId="8" fillId="0" borderId="14" xfId="0" applyFont="1" applyFill="1" applyBorder="1" applyAlignment="1">
      <alignment horizontal="distributed" vertical="center"/>
    </xf>
    <xf numFmtId="0" fontId="4" fillId="0" borderId="0" xfId="0" applyFont="1" applyBorder="1" applyAlignment="1">
      <alignment vertical="center" shrinkToFit="1"/>
    </xf>
    <xf numFmtId="0" fontId="19" fillId="0" borderId="0" xfId="0" applyFont="1">
      <alignment vertical="center"/>
    </xf>
    <xf numFmtId="0" fontId="10" fillId="0" borderId="8" xfId="0" applyFont="1" applyBorder="1" applyAlignment="1">
      <alignment vertical="distributed"/>
    </xf>
    <xf numFmtId="0" fontId="4" fillId="0" borderId="20" xfId="0" applyFont="1" applyBorder="1">
      <alignment vertical="center"/>
    </xf>
    <xf numFmtId="0" fontId="10" fillId="0" borderId="4" xfId="0" applyFont="1" applyBorder="1">
      <alignment vertical="center"/>
    </xf>
    <xf numFmtId="0" fontId="19" fillId="0" borderId="0" xfId="0" applyFont="1" applyAlignment="1">
      <alignment horizontal="center" vertical="center"/>
    </xf>
    <xf numFmtId="0" fontId="9" fillId="0" borderId="23" xfId="0" applyFont="1" applyBorder="1" applyAlignment="1">
      <alignment horizontal="center" vertical="center"/>
    </xf>
    <xf numFmtId="0" fontId="19" fillId="0" borderId="26" xfId="0" applyFont="1" applyBorder="1" applyAlignment="1">
      <alignment horizontal="center" vertical="center" shrinkToFit="1"/>
    </xf>
    <xf numFmtId="0" fontId="21" fillId="0" borderId="26" xfId="0" applyFont="1" applyBorder="1" applyAlignment="1">
      <alignment horizontal="center" vertical="center" wrapText="1"/>
    </xf>
    <xf numFmtId="0" fontId="21" fillId="0" borderId="26" xfId="0" applyFont="1" applyBorder="1" applyAlignment="1">
      <alignment horizontal="center" vertical="center" wrapText="1" shrinkToFit="1"/>
    </xf>
    <xf numFmtId="0" fontId="19" fillId="0" borderId="2" xfId="0" applyFont="1" applyFill="1" applyBorder="1" applyAlignment="1">
      <alignment horizontal="center"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6" fillId="0" borderId="0" xfId="0" applyFont="1" applyAlignment="1">
      <alignment vertical="center" wrapText="1"/>
    </xf>
    <xf numFmtId="0" fontId="27" fillId="0" borderId="0" xfId="0" applyFont="1" applyAlignment="1">
      <alignment vertical="center" wrapText="1"/>
    </xf>
    <xf numFmtId="0" fontId="28" fillId="0" borderId="0" xfId="0" applyFont="1">
      <alignment vertical="center"/>
    </xf>
    <xf numFmtId="0" fontId="29"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horizontal="center" vertical="center"/>
    </xf>
    <xf numFmtId="0" fontId="29" fillId="6" borderId="68" xfId="0" applyFont="1" applyFill="1" applyBorder="1" applyAlignment="1">
      <alignment horizontal="center" vertical="center"/>
    </xf>
    <xf numFmtId="185" fontId="29" fillId="6" borderId="59" xfId="0" applyNumberFormat="1" applyFont="1" applyFill="1" applyBorder="1" applyAlignment="1">
      <alignment horizontal="center" vertical="center"/>
    </xf>
    <xf numFmtId="0" fontId="29" fillId="6" borderId="19" xfId="0" applyFont="1" applyFill="1" applyBorder="1" applyAlignment="1">
      <alignment horizontal="left" vertical="center" indent="1"/>
    </xf>
    <xf numFmtId="182" fontId="29" fillId="6" borderId="68" xfId="0" applyNumberFormat="1" applyFont="1" applyFill="1" applyBorder="1" applyAlignment="1">
      <alignment horizontal="center" vertical="center"/>
    </xf>
    <xf numFmtId="0" fontId="29" fillId="6" borderId="59" xfId="0" applyFont="1" applyFill="1" applyBorder="1" applyAlignment="1">
      <alignment horizontal="center" vertical="center"/>
    </xf>
    <xf numFmtId="0" fontId="29" fillId="7" borderId="19" xfId="0" applyFont="1" applyFill="1" applyBorder="1" applyAlignment="1">
      <alignment horizontal="left" vertical="center" indent="1"/>
    </xf>
    <xf numFmtId="182" fontId="29" fillId="7" borderId="68" xfId="0" applyNumberFormat="1" applyFont="1" applyFill="1" applyBorder="1" applyAlignment="1">
      <alignment horizontal="center" vertical="center"/>
    </xf>
    <xf numFmtId="0" fontId="29" fillId="7" borderId="59" xfId="0" applyFont="1" applyFill="1" applyBorder="1" applyAlignment="1">
      <alignment horizontal="center" vertical="center"/>
    </xf>
    <xf numFmtId="0" fontId="29" fillId="7" borderId="2" xfId="0" applyFont="1" applyFill="1" applyBorder="1" applyAlignment="1">
      <alignment horizontal="center" vertical="center"/>
    </xf>
    <xf numFmtId="182" fontId="29" fillId="7" borderId="2" xfId="0" applyNumberFormat="1" applyFont="1" applyFill="1" applyBorder="1" applyAlignment="1">
      <alignment horizontal="center" vertical="center"/>
    </xf>
    <xf numFmtId="0" fontId="29" fillId="7" borderId="2" xfId="0" applyFont="1" applyFill="1" applyBorder="1">
      <alignment vertical="center"/>
    </xf>
    <xf numFmtId="0" fontId="31" fillId="0" borderId="0" xfId="0" applyFont="1" applyAlignment="1">
      <alignment horizontal="left" vertical="center"/>
    </xf>
    <xf numFmtId="0" fontId="22" fillId="0" borderId="0" xfId="0" applyFont="1" applyFill="1">
      <alignment vertical="center"/>
    </xf>
    <xf numFmtId="58" fontId="33" fillId="0" borderId="0" xfId="0" applyNumberFormat="1" applyFont="1" applyFill="1" applyBorder="1" applyAlignment="1">
      <alignment vertical="center"/>
    </xf>
    <xf numFmtId="0" fontId="34" fillId="0" borderId="0" xfId="0" applyFont="1" applyFill="1">
      <alignment vertical="center"/>
    </xf>
    <xf numFmtId="0" fontId="22" fillId="0" borderId="8" xfId="0" applyFont="1" applyFill="1" applyBorder="1" applyAlignment="1">
      <alignment vertical="center"/>
    </xf>
    <xf numFmtId="0" fontId="22" fillId="0" borderId="3" xfId="0" applyFont="1" applyFill="1" applyBorder="1" applyAlignment="1">
      <alignment vertical="center"/>
    </xf>
    <xf numFmtId="0" fontId="22" fillId="0" borderId="20" xfId="0" applyFont="1" applyFill="1" applyBorder="1" applyAlignment="1">
      <alignment vertical="center"/>
    </xf>
    <xf numFmtId="0" fontId="22" fillId="0" borderId="6" xfId="0" applyFont="1" applyFill="1" applyBorder="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lignment vertical="center"/>
    </xf>
    <xf numFmtId="0" fontId="22" fillId="0" borderId="9" xfId="0" applyFont="1" applyFill="1" applyBorder="1" applyAlignment="1">
      <alignment vertical="center"/>
    </xf>
    <xf numFmtId="0" fontId="22" fillId="0" borderId="1" xfId="0" applyFont="1" applyFill="1" applyBorder="1" applyAlignment="1">
      <alignment vertical="center"/>
    </xf>
    <xf numFmtId="0" fontId="32" fillId="0" borderId="0" xfId="0" applyFont="1" applyFill="1">
      <alignment vertical="center"/>
    </xf>
    <xf numFmtId="0" fontId="32" fillId="0" borderId="0" xfId="0" applyFont="1">
      <alignment vertical="center"/>
    </xf>
    <xf numFmtId="0" fontId="32" fillId="0" borderId="0" xfId="0" applyFont="1" applyFill="1" applyBorder="1">
      <alignment vertical="center"/>
    </xf>
    <xf numFmtId="0" fontId="32" fillId="0" borderId="0" xfId="0" applyFont="1" applyFill="1" applyAlignment="1">
      <alignment vertical="center"/>
    </xf>
    <xf numFmtId="0" fontId="22" fillId="0" borderId="0" xfId="0" applyFont="1" applyFill="1" applyBorder="1">
      <alignment vertical="center"/>
    </xf>
    <xf numFmtId="0" fontId="22" fillId="0" borderId="0" xfId="0" applyFont="1" applyBorder="1" applyAlignment="1">
      <alignment vertical="center"/>
    </xf>
    <xf numFmtId="0" fontId="22" fillId="0" borderId="0" xfId="0" applyFont="1" applyBorder="1">
      <alignment vertical="center"/>
    </xf>
    <xf numFmtId="0" fontId="22" fillId="2" borderId="4" xfId="0" applyFont="1" applyFill="1" applyBorder="1">
      <alignment vertical="center"/>
    </xf>
    <xf numFmtId="0" fontId="22" fillId="2" borderId="5" xfId="0" applyFont="1" applyFill="1" applyBorder="1">
      <alignment vertical="center"/>
    </xf>
    <xf numFmtId="0" fontId="22" fillId="3" borderId="4" xfId="0" applyFont="1" applyFill="1" applyBorder="1">
      <alignment vertical="center"/>
    </xf>
    <xf numFmtId="0" fontId="22" fillId="3" borderId="5" xfId="0" applyFont="1" applyFill="1" applyBorder="1">
      <alignment vertical="center"/>
    </xf>
    <xf numFmtId="38" fontId="22" fillId="0" borderId="0" xfId="2" applyFont="1" applyFill="1" applyBorder="1" applyAlignment="1">
      <alignment horizontal="distributed" vertical="center"/>
    </xf>
    <xf numFmtId="0" fontId="22" fillId="0" borderId="0" xfId="0" applyFont="1" applyAlignment="1">
      <alignment vertical="center"/>
    </xf>
    <xf numFmtId="0" fontId="22" fillId="0" borderId="0" xfId="0" applyFont="1" applyBorder="1" applyAlignment="1">
      <alignment vertical="distributed"/>
    </xf>
    <xf numFmtId="0" fontId="22" fillId="0" borderId="0" xfId="0" applyFont="1" applyBorder="1" applyAlignment="1">
      <alignment horizontal="left" vertical="center"/>
    </xf>
    <xf numFmtId="0" fontId="36" fillId="0" borderId="0" xfId="0" applyFont="1" applyFill="1" applyBorder="1">
      <alignment vertical="center"/>
    </xf>
    <xf numFmtId="0" fontId="22" fillId="0" borderId="0" xfId="0" applyFont="1" applyFill="1" applyBorder="1" applyAlignment="1">
      <alignment horizontal="center" vertical="center"/>
    </xf>
    <xf numFmtId="0" fontId="33" fillId="0" borderId="0" xfId="0" applyFont="1" applyFill="1" applyBorder="1">
      <alignment vertical="center"/>
    </xf>
    <xf numFmtId="0" fontId="24" fillId="0" borderId="0" xfId="0" applyFont="1" applyBorder="1">
      <alignment vertical="center"/>
    </xf>
    <xf numFmtId="0" fontId="34" fillId="0" borderId="0" xfId="0" applyFont="1" applyFill="1" applyBorder="1">
      <alignment vertical="center"/>
    </xf>
    <xf numFmtId="0" fontId="25" fillId="0" borderId="0" xfId="1" applyFont="1" applyBorder="1" applyAlignment="1" applyProtection="1">
      <alignment vertical="center"/>
    </xf>
    <xf numFmtId="0" fontId="35" fillId="0" borderId="0" xfId="0" applyFont="1" applyFill="1" applyAlignment="1">
      <alignment vertical="center"/>
    </xf>
    <xf numFmtId="0" fontId="32" fillId="0" borderId="0" xfId="0" quotePrefix="1" applyFont="1" applyBorder="1" applyAlignment="1">
      <alignment vertical="center"/>
    </xf>
    <xf numFmtId="0" fontId="34" fillId="0" borderId="0" xfId="0" applyFont="1" applyFill="1" applyBorder="1" applyAlignment="1">
      <alignment vertical="distributed"/>
    </xf>
    <xf numFmtId="0" fontId="22" fillId="0" borderId="21" xfId="0" applyFont="1" applyFill="1" applyBorder="1">
      <alignment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8" xfId="0" applyFont="1" applyFill="1" applyBorder="1" applyAlignment="1">
      <alignment horizontal="center" vertical="center"/>
    </xf>
    <xf numFmtId="0" fontId="19" fillId="0" borderId="0" xfId="0" applyFont="1" applyFill="1" applyBorder="1" applyAlignment="1">
      <alignment vertical="center"/>
    </xf>
    <xf numFmtId="0" fontId="29" fillId="6" borderId="19" xfId="0" applyFont="1" applyFill="1" applyBorder="1" applyAlignment="1">
      <alignment horizontal="right" vertical="center" indent="1"/>
    </xf>
    <xf numFmtId="0" fontId="29" fillId="7" borderId="19" xfId="0" applyFont="1" applyFill="1" applyBorder="1" applyAlignment="1">
      <alignment horizontal="right" vertical="center" indent="1"/>
    </xf>
    <xf numFmtId="0" fontId="28" fillId="0" borderId="0" xfId="0" applyFont="1" applyAlignment="1">
      <alignment vertical="center" wrapText="1"/>
    </xf>
    <xf numFmtId="0" fontId="19" fillId="0" borderId="29" xfId="0" applyFont="1" applyBorder="1" applyAlignment="1">
      <alignment horizontal="center" vertical="center"/>
    </xf>
    <xf numFmtId="0" fontId="19" fillId="0" borderId="29"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50" xfId="0" applyFont="1" applyBorder="1" applyAlignment="1">
      <alignment horizontal="center" vertical="center"/>
    </xf>
    <xf numFmtId="0" fontId="19" fillId="0" borderId="54" xfId="0" applyFont="1" applyBorder="1" applyAlignment="1">
      <alignment horizontal="center" vertical="center"/>
    </xf>
    <xf numFmtId="0" fontId="19" fillId="0" borderId="61" xfId="0" applyFont="1" applyBorder="1" applyAlignment="1">
      <alignment horizontal="center" vertical="center"/>
    </xf>
    <xf numFmtId="0" fontId="29" fillId="0" borderId="0" xfId="0" applyFont="1" applyBorder="1" applyAlignment="1">
      <alignment vertical="center" wrapText="1"/>
    </xf>
    <xf numFmtId="0" fontId="19" fillId="0" borderId="6" xfId="0" applyFont="1" applyFill="1" applyBorder="1" applyAlignment="1">
      <alignment vertical="center"/>
    </xf>
    <xf numFmtId="0" fontId="29" fillId="6" borderId="47" xfId="0" applyFont="1" applyFill="1" applyBorder="1" applyAlignment="1" applyProtection="1">
      <alignment horizontal="center" vertical="center"/>
      <protection locked="0"/>
    </xf>
    <xf numFmtId="0" fontId="29" fillId="6" borderId="53" xfId="0" applyFont="1" applyFill="1" applyBorder="1" applyAlignment="1" applyProtection="1">
      <alignment horizontal="center" vertical="center"/>
      <protection locked="0"/>
    </xf>
    <xf numFmtId="0" fontId="29" fillId="6" borderId="62" xfId="0" applyFont="1" applyFill="1" applyBorder="1" applyAlignment="1" applyProtection="1">
      <alignment horizontal="center" vertical="center"/>
      <protection locked="0"/>
    </xf>
    <xf numFmtId="0" fontId="29" fillId="6" borderId="70" xfId="0" applyFont="1" applyFill="1" applyBorder="1" applyAlignment="1" applyProtection="1">
      <alignment horizontal="center" vertical="center"/>
      <protection locked="0"/>
    </xf>
    <xf numFmtId="0" fontId="19" fillId="0" borderId="0" xfId="0" applyFont="1" applyBorder="1" applyAlignment="1">
      <alignment vertical="center"/>
    </xf>
    <xf numFmtId="0" fontId="19" fillId="0" borderId="0" xfId="0" applyFont="1" applyBorder="1">
      <alignment vertical="center"/>
    </xf>
    <xf numFmtId="0" fontId="19" fillId="0" borderId="0" xfId="0" applyFont="1" applyBorder="1" applyAlignment="1">
      <alignment horizontal="center" vertical="center"/>
    </xf>
    <xf numFmtId="0" fontId="29" fillId="6" borderId="59" xfId="0" applyFont="1" applyFill="1" applyBorder="1" applyAlignment="1" applyProtection="1">
      <alignment vertical="center"/>
      <protection locked="0"/>
    </xf>
    <xf numFmtId="182" fontId="29" fillId="6" borderId="68" xfId="0" applyNumberFormat="1" applyFont="1" applyFill="1" applyBorder="1" applyAlignment="1" applyProtection="1">
      <alignment horizontal="center" vertical="center"/>
      <protection locked="0"/>
    </xf>
    <xf numFmtId="0" fontId="29" fillId="6" borderId="19" xfId="0" applyFont="1" applyFill="1" applyBorder="1" applyAlignment="1" applyProtection="1">
      <alignment horizontal="right" vertical="center" indent="1"/>
      <protection locked="0"/>
    </xf>
    <xf numFmtId="0" fontId="29" fillId="6" borderId="2" xfId="0" applyFont="1" applyFill="1" applyBorder="1" applyAlignment="1" applyProtection="1">
      <alignment horizontal="center" vertical="center"/>
      <protection locked="0"/>
    </xf>
    <xf numFmtId="0" fontId="29" fillId="7" borderId="68" xfId="0" applyFont="1" applyFill="1" applyBorder="1" applyAlignment="1" applyProtection="1">
      <alignment horizontal="center" vertical="center"/>
      <protection locked="0"/>
    </xf>
    <xf numFmtId="185" fontId="29" fillId="7" borderId="58" xfId="0" applyNumberFormat="1" applyFont="1" applyFill="1" applyBorder="1" applyAlignment="1" applyProtection="1">
      <alignment horizontal="center" vertical="center"/>
      <protection locked="0"/>
    </xf>
    <xf numFmtId="0" fontId="29" fillId="7" borderId="19" xfId="0" applyFont="1" applyFill="1" applyBorder="1" applyAlignment="1" applyProtection="1">
      <alignment horizontal="left" vertical="center" indent="1"/>
      <protection locked="0"/>
    </xf>
    <xf numFmtId="182" fontId="29" fillId="7" borderId="68" xfId="0" applyNumberFormat="1" applyFont="1" applyFill="1" applyBorder="1" applyAlignment="1" applyProtection="1">
      <alignment horizontal="center" vertical="center"/>
      <protection locked="0"/>
    </xf>
    <xf numFmtId="0" fontId="29" fillId="7" borderId="59" xfId="0" applyFont="1" applyFill="1" applyBorder="1" applyAlignment="1" applyProtection="1">
      <alignment horizontal="center" vertical="center"/>
      <protection locked="0"/>
    </xf>
    <xf numFmtId="0" fontId="29" fillId="7" borderId="59" xfId="0" applyFont="1" applyFill="1" applyBorder="1" applyAlignment="1" applyProtection="1">
      <alignment horizontal="right" vertical="center" indent="1"/>
      <protection locked="0"/>
    </xf>
    <xf numFmtId="0" fontId="29" fillId="7" borderId="19" xfId="0" applyFont="1" applyFill="1" applyBorder="1" applyAlignment="1" applyProtection="1">
      <alignment horizontal="right" vertical="center" indent="1"/>
      <protection locked="0"/>
    </xf>
    <xf numFmtId="0" fontId="29" fillId="7" borderId="2" xfId="0" applyFont="1" applyFill="1" applyBorder="1" applyAlignment="1" applyProtection="1">
      <alignment horizontal="center" vertical="center"/>
      <protection locked="0"/>
    </xf>
    <xf numFmtId="0" fontId="29" fillId="7" borderId="2" xfId="0" applyFont="1" applyFill="1" applyBorder="1" applyProtection="1">
      <alignment vertical="center"/>
      <protection locked="0"/>
    </xf>
    <xf numFmtId="0" fontId="28" fillId="0" borderId="0" xfId="0" applyFont="1" applyBorder="1" applyAlignment="1">
      <alignment vertical="center" wrapText="1"/>
    </xf>
    <xf numFmtId="0" fontId="28" fillId="0" borderId="0" xfId="0" applyFont="1" applyAlignment="1">
      <alignment horizontal="left" vertical="center" indent="1"/>
    </xf>
    <xf numFmtId="0" fontId="37" fillId="0" borderId="0" xfId="0" applyFont="1">
      <alignment vertical="center"/>
    </xf>
    <xf numFmtId="0" fontId="37" fillId="0" borderId="50" xfId="0" applyFont="1" applyBorder="1" applyAlignment="1">
      <alignment horizontal="center" vertical="center"/>
    </xf>
    <xf numFmtId="0" fontId="37" fillId="0" borderId="54" xfId="0" applyFont="1" applyBorder="1" applyAlignment="1">
      <alignment horizontal="center" vertical="center"/>
    </xf>
    <xf numFmtId="0" fontId="37" fillId="0" borderId="61" xfId="0" applyFont="1" applyBorder="1" applyAlignment="1">
      <alignment horizontal="center" vertical="center"/>
    </xf>
    <xf numFmtId="0" fontId="37" fillId="0" borderId="0" xfId="0" applyFont="1" applyFill="1" applyBorder="1" applyAlignment="1">
      <alignment vertical="center"/>
    </xf>
    <xf numFmtId="0" fontId="37" fillId="6" borderId="47" xfId="0" applyFont="1" applyFill="1" applyBorder="1" applyAlignment="1" applyProtection="1">
      <alignment horizontal="center" vertical="center"/>
      <protection locked="0"/>
    </xf>
    <xf numFmtId="0" fontId="37" fillId="6" borderId="53" xfId="0" applyFont="1" applyFill="1" applyBorder="1" applyAlignment="1" applyProtection="1">
      <alignment horizontal="center" vertical="center"/>
      <protection locked="0"/>
    </xf>
    <xf numFmtId="0" fontId="37" fillId="6" borderId="62" xfId="0" applyFont="1" applyFill="1" applyBorder="1" applyAlignment="1" applyProtection="1">
      <alignment horizontal="center" vertical="center"/>
      <protection locked="0"/>
    </xf>
    <xf numFmtId="0" fontId="37" fillId="0" borderId="0" xfId="0" applyFont="1" applyFill="1" applyBorder="1" applyAlignment="1" applyProtection="1">
      <alignment vertical="center"/>
      <protection locked="0"/>
    </xf>
    <xf numFmtId="0" fontId="37" fillId="0" borderId="0" xfId="0" applyFont="1" applyAlignment="1">
      <alignment horizontal="center" vertical="center"/>
    </xf>
    <xf numFmtId="0" fontId="37" fillId="0" borderId="29" xfId="0" applyFont="1" applyBorder="1" applyAlignment="1">
      <alignment horizontal="center" vertical="center"/>
    </xf>
    <xf numFmtId="0" fontId="37" fillId="0" borderId="17" xfId="0" applyFont="1" applyBorder="1" applyAlignment="1">
      <alignment horizontal="center" vertical="center" shrinkToFit="1"/>
    </xf>
    <xf numFmtId="0" fontId="37" fillId="0" borderId="29" xfId="0" applyFont="1" applyBorder="1" applyAlignment="1">
      <alignment horizontal="center" vertical="center" shrinkToFit="1"/>
    </xf>
    <xf numFmtId="0" fontId="37" fillId="0" borderId="26" xfId="0" applyFont="1" applyBorder="1" applyAlignment="1">
      <alignment horizontal="center" vertical="center" shrinkToFit="1"/>
    </xf>
    <xf numFmtId="0" fontId="39" fillId="0" borderId="26" xfId="0" applyFont="1" applyBorder="1" applyAlignment="1">
      <alignment horizontal="center" vertical="center" wrapText="1"/>
    </xf>
    <xf numFmtId="0" fontId="39" fillId="0" borderId="26" xfId="0" applyFont="1" applyBorder="1" applyAlignment="1">
      <alignment horizontal="center" vertical="center" wrapText="1" shrinkToFit="1"/>
    </xf>
    <xf numFmtId="0" fontId="37" fillId="0" borderId="2" xfId="0" applyFont="1" applyFill="1" applyBorder="1" applyAlignment="1">
      <alignment horizontal="center" vertical="center"/>
    </xf>
    <xf numFmtId="0" fontId="37" fillId="6" borderId="68" xfId="0" applyFont="1" applyFill="1" applyBorder="1" applyAlignment="1" applyProtection="1">
      <alignment horizontal="center" vertical="center"/>
      <protection locked="0"/>
    </xf>
    <xf numFmtId="185" fontId="37" fillId="6" borderId="59" xfId="0" applyNumberFormat="1" applyFont="1" applyFill="1" applyBorder="1" applyAlignment="1" applyProtection="1">
      <alignment horizontal="center" vertical="center"/>
      <protection locked="0"/>
    </xf>
    <xf numFmtId="0" fontId="37" fillId="6" borderId="19" xfId="0" applyFont="1" applyFill="1" applyBorder="1" applyAlignment="1" applyProtection="1">
      <alignment horizontal="left" vertical="center" indent="1"/>
      <protection locked="0"/>
    </xf>
    <xf numFmtId="182" fontId="37" fillId="6" borderId="68" xfId="0" applyNumberFormat="1" applyFont="1" applyFill="1" applyBorder="1" applyAlignment="1" applyProtection="1">
      <alignment horizontal="center" vertical="center"/>
      <protection locked="0"/>
    </xf>
    <xf numFmtId="0" fontId="37" fillId="6" borderId="59" xfId="0" applyFont="1" applyFill="1" applyBorder="1" applyAlignment="1" applyProtection="1">
      <alignment horizontal="center" vertical="center"/>
      <protection locked="0"/>
    </xf>
    <xf numFmtId="0" fontId="37" fillId="6" borderId="59" xfId="0" applyFont="1" applyFill="1" applyBorder="1" applyAlignment="1" applyProtection="1">
      <alignment vertical="center"/>
      <protection locked="0"/>
    </xf>
    <xf numFmtId="0" fontId="37" fillId="6" borderId="19" xfId="0" applyFont="1" applyFill="1" applyBorder="1" applyAlignment="1" applyProtection="1">
      <alignment horizontal="right" vertical="center" indent="1"/>
      <protection locked="0"/>
    </xf>
    <xf numFmtId="0" fontId="37" fillId="6" borderId="2" xfId="0" applyFont="1" applyFill="1" applyBorder="1" applyAlignment="1" applyProtection="1">
      <alignment horizontal="center" vertical="center"/>
      <protection locked="0"/>
    </xf>
    <xf numFmtId="0" fontId="37" fillId="7" borderId="68" xfId="0" applyFont="1" applyFill="1" applyBorder="1" applyAlignment="1" applyProtection="1">
      <alignment horizontal="center" vertical="center"/>
      <protection locked="0"/>
    </xf>
    <xf numFmtId="185" fontId="37" fillId="7" borderId="58" xfId="0" applyNumberFormat="1" applyFont="1" applyFill="1" applyBorder="1" applyAlignment="1" applyProtection="1">
      <alignment horizontal="center" vertical="center"/>
      <protection locked="0"/>
    </xf>
    <xf numFmtId="0" fontId="37" fillId="7" borderId="19" xfId="0" applyFont="1" applyFill="1" applyBorder="1" applyAlignment="1" applyProtection="1">
      <alignment horizontal="left" vertical="center" indent="1"/>
      <protection locked="0"/>
    </xf>
    <xf numFmtId="182" fontId="37" fillId="7" borderId="68" xfId="0" applyNumberFormat="1" applyFont="1" applyFill="1" applyBorder="1" applyAlignment="1" applyProtection="1">
      <alignment horizontal="center" vertical="center"/>
      <protection locked="0"/>
    </xf>
    <xf numFmtId="0" fontId="37" fillId="7" borderId="59" xfId="0" applyFont="1" applyFill="1" applyBorder="1" applyAlignment="1" applyProtection="1">
      <alignment horizontal="center" vertical="center"/>
      <protection locked="0"/>
    </xf>
    <xf numFmtId="0" fontId="37" fillId="7" borderId="59" xfId="0" applyFont="1" applyFill="1" applyBorder="1" applyAlignment="1" applyProtection="1">
      <alignment horizontal="right" vertical="center" indent="1"/>
      <protection locked="0"/>
    </xf>
    <xf numFmtId="0" fontId="37" fillId="7" borderId="19" xfId="0" applyFont="1" applyFill="1" applyBorder="1" applyAlignment="1" applyProtection="1">
      <alignment horizontal="right" vertical="center" indent="1"/>
      <protection locked="0"/>
    </xf>
    <xf numFmtId="0" fontId="37" fillId="7" borderId="2" xfId="0" applyFont="1" applyFill="1" applyBorder="1" applyAlignment="1" applyProtection="1">
      <alignment horizontal="center" vertical="center"/>
      <protection locked="0"/>
    </xf>
    <xf numFmtId="182" fontId="37" fillId="7" borderId="2" xfId="0" applyNumberFormat="1" applyFont="1" applyFill="1" applyBorder="1" applyAlignment="1" applyProtection="1">
      <alignment horizontal="center" vertical="center"/>
      <protection locked="0"/>
    </xf>
    <xf numFmtId="0" fontId="37" fillId="7" borderId="2" xfId="0" applyFont="1" applyFill="1" applyBorder="1" applyProtection="1">
      <alignment vertical="center"/>
      <protection locked="0"/>
    </xf>
    <xf numFmtId="0" fontId="37" fillId="0" borderId="68" xfId="0" applyFont="1" applyBorder="1">
      <alignment vertical="center"/>
    </xf>
    <xf numFmtId="0" fontId="37" fillId="0" borderId="60" xfId="0" applyFont="1" applyBorder="1">
      <alignment vertical="center"/>
    </xf>
    <xf numFmtId="0" fontId="37" fillId="0" borderId="2" xfId="0" applyFont="1" applyBorder="1" applyAlignment="1">
      <alignment horizontal="center" vertical="center"/>
    </xf>
    <xf numFmtId="0" fontId="37" fillId="0" borderId="69" xfId="0" applyFont="1" applyBorder="1" applyAlignment="1">
      <alignment horizontal="center" vertical="center"/>
    </xf>
    <xf numFmtId="0" fontId="37" fillId="0" borderId="59" xfId="0" applyFont="1" applyBorder="1" applyAlignment="1">
      <alignment horizontal="center" vertical="center"/>
    </xf>
    <xf numFmtId="0" fontId="37" fillId="0" borderId="19" xfId="0" applyFont="1" applyBorder="1" applyAlignment="1">
      <alignment horizontal="center" vertical="center"/>
    </xf>
    <xf numFmtId="0" fontId="37" fillId="0" borderId="0" xfId="0" applyFont="1" applyFill="1">
      <alignment vertical="center"/>
    </xf>
    <xf numFmtId="0" fontId="34" fillId="0" borderId="0" xfId="0" applyFont="1">
      <alignment vertical="center"/>
    </xf>
    <xf numFmtId="0" fontId="22" fillId="0" borderId="0" xfId="0" quotePrefix="1" applyFont="1" applyBorder="1" applyAlignment="1">
      <alignment vertical="center"/>
    </xf>
    <xf numFmtId="0" fontId="34" fillId="0" borderId="0" xfId="0" applyFont="1" applyBorder="1" applyAlignment="1">
      <alignment horizontal="center" vertical="center"/>
    </xf>
    <xf numFmtId="0" fontId="34" fillId="0" borderId="0" xfId="0" applyFont="1" applyBorder="1">
      <alignment vertical="center"/>
    </xf>
    <xf numFmtId="0" fontId="34" fillId="0" borderId="0" xfId="0" applyFont="1" applyFill="1" applyBorder="1" applyAlignment="1">
      <alignment vertical="center"/>
    </xf>
    <xf numFmtId="0" fontId="42" fillId="0" borderId="0" xfId="0" applyFont="1" applyAlignment="1">
      <alignment vertical="center"/>
    </xf>
    <xf numFmtId="49" fontId="37" fillId="6" borderId="70" xfId="0" applyNumberFormat="1" applyFont="1" applyFill="1" applyBorder="1" applyAlignment="1" applyProtection="1">
      <alignment horizontal="center" vertical="center"/>
      <protection locked="0"/>
    </xf>
    <xf numFmtId="58" fontId="33" fillId="0" borderId="0" xfId="0" applyNumberFormat="1" applyFont="1" applyFill="1" applyBorder="1" applyAlignment="1">
      <alignment horizontal="right" vertical="center" indent="1"/>
    </xf>
    <xf numFmtId="0" fontId="34" fillId="0" borderId="0" xfId="0" applyFont="1" applyFill="1" applyBorder="1" applyAlignment="1">
      <alignment horizontal="left" vertical="center"/>
    </xf>
    <xf numFmtId="0" fontId="22" fillId="0" borderId="0" xfId="0" applyFont="1" applyBorder="1" applyAlignment="1">
      <alignment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34" fillId="0" borderId="0" xfId="0" applyFont="1" applyFill="1" applyBorder="1" applyAlignment="1">
      <alignment horizontal="distributed" vertical="center"/>
    </xf>
    <xf numFmtId="0" fontId="34" fillId="0" borderId="14" xfId="0" applyFont="1" applyFill="1" applyBorder="1" applyAlignment="1">
      <alignment horizontal="distributed" vertical="center"/>
    </xf>
    <xf numFmtId="0" fontId="22" fillId="0" borderId="0" xfId="0" applyFont="1" applyFill="1" applyAlignment="1">
      <alignment horizontal="center" vertical="center"/>
    </xf>
    <xf numFmtId="0" fontId="40" fillId="0" borderId="0" xfId="0" applyFont="1" applyFill="1" applyAlignment="1">
      <alignment horizontal="center" vertical="center"/>
    </xf>
    <xf numFmtId="0" fontId="24" fillId="0" borderId="0" xfId="0" applyFont="1" applyFill="1" applyBorder="1" applyAlignment="1">
      <alignment horizontal="distributed" vertical="center"/>
    </xf>
    <xf numFmtId="0" fontId="19" fillId="0" borderId="26" xfId="0" applyFont="1" applyBorder="1" applyAlignment="1">
      <alignment horizontal="center" vertical="center" wrapText="1"/>
    </xf>
    <xf numFmtId="0" fontId="19" fillId="0" borderId="26" xfId="0" applyFont="1" applyBorder="1" applyAlignment="1">
      <alignment horizontal="center" vertical="center"/>
    </xf>
    <xf numFmtId="0" fontId="19" fillId="0" borderId="17" xfId="0" applyFont="1" applyBorder="1" applyAlignment="1">
      <alignment horizontal="center" vertical="center"/>
    </xf>
    <xf numFmtId="0" fontId="20" fillId="0" borderId="26" xfId="0" applyFont="1" applyBorder="1" applyAlignment="1">
      <alignment horizontal="center" vertical="center" wrapText="1"/>
    </xf>
    <xf numFmtId="0" fontId="20" fillId="0" borderId="17" xfId="0" applyFont="1" applyBorder="1" applyAlignment="1">
      <alignment horizontal="center" vertical="center" wrapText="1"/>
    </xf>
    <xf numFmtId="0" fontId="19" fillId="0" borderId="51" xfId="0" applyFont="1" applyBorder="1" applyAlignment="1">
      <alignment horizontal="center" vertical="center"/>
    </xf>
    <xf numFmtId="0" fontId="19" fillId="0" borderId="24" xfId="0" applyFont="1" applyBorder="1" applyAlignment="1">
      <alignment horizontal="center" vertical="center"/>
    </xf>
    <xf numFmtId="0" fontId="19" fillId="0" borderId="35" xfId="0" applyFont="1" applyBorder="1" applyAlignment="1">
      <alignment horizontal="center" vertical="center"/>
    </xf>
    <xf numFmtId="0" fontId="19" fillId="0" borderId="30" xfId="0" applyFont="1" applyBorder="1" applyAlignment="1">
      <alignment horizontal="center" vertical="center"/>
    </xf>
    <xf numFmtId="0" fontId="19" fillId="0" borderId="32" xfId="0" applyFont="1" applyBorder="1" applyAlignment="1">
      <alignment horizontal="center" vertical="center"/>
    </xf>
    <xf numFmtId="0" fontId="19" fillId="0" borderId="40" xfId="0" applyFont="1" applyBorder="1" applyAlignment="1">
      <alignment horizontal="center" vertical="center"/>
    </xf>
    <xf numFmtId="0" fontId="19" fillId="0" borderId="39" xfId="0" applyFont="1" applyBorder="1" applyAlignment="1">
      <alignment horizontal="center" vertical="center"/>
    </xf>
    <xf numFmtId="0" fontId="19" fillId="0" borderId="23" xfId="0" applyFont="1" applyBorder="1" applyAlignment="1">
      <alignment horizontal="center" vertical="center"/>
    </xf>
    <xf numFmtId="0" fontId="19" fillId="0" borderId="8"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55" xfId="0" applyFont="1" applyBorder="1" applyAlignment="1">
      <alignment horizontal="center" vertical="center"/>
    </xf>
    <xf numFmtId="0" fontId="19" fillId="0" borderId="7" xfId="0" applyFont="1" applyBorder="1" applyAlignment="1">
      <alignment horizontal="center" vertical="center"/>
    </xf>
    <xf numFmtId="0" fontId="19" fillId="0" borderId="25" xfId="0" applyFont="1" applyBorder="1" applyAlignment="1">
      <alignment horizontal="center" vertical="center"/>
    </xf>
    <xf numFmtId="0" fontId="19" fillId="0" borderId="29" xfId="0" applyFont="1" applyBorder="1" applyAlignment="1">
      <alignment horizontal="center" vertical="center"/>
    </xf>
    <xf numFmtId="0" fontId="19" fillId="0" borderId="8" xfId="0" applyFont="1" applyBorder="1" applyAlignment="1">
      <alignment horizontal="distributed" vertical="center" indent="10"/>
    </xf>
    <xf numFmtId="0" fontId="19" fillId="0" borderId="3" xfId="0" applyFont="1" applyBorder="1" applyAlignment="1">
      <alignment horizontal="distributed" vertical="center" indent="10"/>
    </xf>
    <xf numFmtId="0" fontId="19" fillId="0" borderId="20" xfId="0" applyFont="1" applyBorder="1" applyAlignment="1">
      <alignment horizontal="distributed" vertical="center" indent="10"/>
    </xf>
    <xf numFmtId="0" fontId="19" fillId="0" borderId="9" xfId="0" applyFont="1" applyBorder="1" applyAlignment="1">
      <alignment horizontal="distributed" vertical="center" indent="10"/>
    </xf>
    <xf numFmtId="0" fontId="19" fillId="0" borderId="1" xfId="0" applyFont="1" applyBorder="1" applyAlignment="1">
      <alignment horizontal="distributed" vertical="center" indent="10"/>
    </xf>
    <xf numFmtId="0" fontId="19" fillId="0" borderId="21" xfId="0" applyFont="1" applyBorder="1" applyAlignment="1">
      <alignment horizontal="distributed" vertical="center" indent="10"/>
    </xf>
    <xf numFmtId="0" fontId="19" fillId="0" borderId="29"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42" xfId="0" applyFont="1" applyBorder="1" applyAlignment="1">
      <alignment horizontal="center" vertical="center"/>
    </xf>
    <xf numFmtId="0" fontId="19" fillId="0" borderId="44" xfId="0" applyFont="1" applyBorder="1" applyAlignment="1">
      <alignment horizontal="center" vertical="center"/>
    </xf>
    <xf numFmtId="0" fontId="19" fillId="0" borderId="46" xfId="0" applyFont="1" applyBorder="1" applyAlignment="1">
      <alignment horizontal="center" vertical="center" wrapText="1"/>
    </xf>
    <xf numFmtId="0" fontId="19" fillId="0" borderId="28" xfId="0" applyFont="1" applyBorder="1" applyAlignment="1">
      <alignment horizontal="center" vertical="center"/>
    </xf>
    <xf numFmtId="0" fontId="19" fillId="0" borderId="41" xfId="0" applyFont="1" applyBorder="1" applyAlignment="1">
      <alignment horizontal="center" vertical="center"/>
    </xf>
    <xf numFmtId="0" fontId="28" fillId="0" borderId="3" xfId="0" applyFont="1" applyBorder="1" applyAlignment="1">
      <alignment vertical="center" wrapText="1"/>
    </xf>
    <xf numFmtId="0" fontId="28" fillId="0" borderId="0" xfId="0" applyFont="1" applyBorder="1" applyAlignment="1">
      <alignment vertical="center" wrapText="1"/>
    </xf>
    <xf numFmtId="0" fontId="29" fillId="0" borderId="3" xfId="0" applyFont="1" applyBorder="1" applyAlignment="1">
      <alignment vertical="center" wrapText="1"/>
    </xf>
    <xf numFmtId="0" fontId="29" fillId="0" borderId="0" xfId="0" applyFont="1" applyBorder="1" applyAlignment="1">
      <alignment vertical="center" wrapText="1"/>
    </xf>
    <xf numFmtId="0" fontId="29" fillId="0" borderId="3" xfId="0" applyFont="1" applyBorder="1" applyAlignment="1">
      <alignment horizontal="left" vertical="center" wrapText="1" indent="3"/>
    </xf>
    <xf numFmtId="0" fontId="29" fillId="0" borderId="0" xfId="0" applyFont="1" applyBorder="1" applyAlignment="1">
      <alignment horizontal="left" vertical="center" wrapText="1" indent="3"/>
    </xf>
    <xf numFmtId="0" fontId="29" fillId="6" borderId="62" xfId="0" applyFont="1" applyFill="1" applyBorder="1" applyAlignment="1" applyProtection="1">
      <alignment horizontal="center" vertical="center"/>
      <protection locked="0"/>
    </xf>
    <xf numFmtId="0" fontId="29" fillId="6" borderId="22" xfId="0" applyFont="1" applyFill="1" applyBorder="1" applyAlignment="1" applyProtection="1">
      <alignment horizontal="center" vertical="center"/>
      <protection locked="0"/>
    </xf>
    <xf numFmtId="0" fontId="29" fillId="6" borderId="64" xfId="0" applyFont="1" applyFill="1" applyBorder="1" applyAlignment="1" applyProtection="1">
      <alignment horizontal="center" vertical="center"/>
      <protection locked="0"/>
    </xf>
    <xf numFmtId="0" fontId="29" fillId="6" borderId="62" xfId="0" applyFont="1" applyFill="1" applyBorder="1" applyAlignment="1">
      <alignment horizontal="center" vertical="center"/>
    </xf>
    <xf numFmtId="0" fontId="29" fillId="6" borderId="64" xfId="0" applyFont="1" applyFill="1" applyBorder="1" applyAlignment="1">
      <alignment horizontal="center" vertical="center"/>
    </xf>
    <xf numFmtId="0" fontId="29" fillId="6" borderId="70" xfId="0" applyFont="1" applyFill="1" applyBorder="1" applyAlignment="1" applyProtection="1">
      <alignment horizontal="center" vertical="center"/>
      <protection locked="0"/>
    </xf>
    <xf numFmtId="0" fontId="29" fillId="0" borderId="0" xfId="0" applyFont="1" applyAlignment="1">
      <alignment vertical="center" wrapText="1"/>
    </xf>
    <xf numFmtId="0" fontId="28" fillId="0" borderId="0" xfId="0" applyFont="1" applyAlignment="1">
      <alignment vertical="center" wrapText="1"/>
    </xf>
    <xf numFmtId="0" fontId="19" fillId="0" borderId="66" xfId="0" applyFont="1" applyBorder="1" applyAlignment="1">
      <alignment horizontal="center" vertical="center"/>
    </xf>
    <xf numFmtId="0" fontId="19" fillId="0" borderId="63" xfId="0" applyFont="1" applyBorder="1" applyAlignment="1">
      <alignment horizontal="center" vertical="center"/>
    </xf>
    <xf numFmtId="0" fontId="19" fillId="0" borderId="54" xfId="0" applyFont="1" applyBorder="1" applyAlignment="1">
      <alignment horizontal="center" vertical="center" wrapText="1"/>
    </xf>
    <xf numFmtId="0" fontId="19" fillId="0" borderId="57" xfId="0" applyFont="1" applyBorder="1" applyAlignment="1">
      <alignment horizontal="center" vertical="center"/>
    </xf>
    <xf numFmtId="0" fontId="19" fillId="0" borderId="61" xfId="0" applyFont="1" applyBorder="1" applyAlignment="1">
      <alignment horizontal="center" vertical="center"/>
    </xf>
    <xf numFmtId="0" fontId="29" fillId="6" borderId="67" xfId="0" applyFont="1" applyFill="1" applyBorder="1" applyAlignment="1" applyProtection="1">
      <alignment horizontal="center" vertical="center"/>
      <protection locked="0"/>
    </xf>
    <xf numFmtId="0" fontId="25" fillId="0" borderId="0" xfId="1" applyFont="1" applyAlignment="1" applyProtection="1">
      <alignment vertical="center"/>
    </xf>
    <xf numFmtId="0" fontId="19" fillId="0" borderId="71" xfId="0" applyFont="1" applyBorder="1" applyAlignment="1">
      <alignment horizontal="center" vertical="center"/>
    </xf>
    <xf numFmtId="0" fontId="37" fillId="0" borderId="35" xfId="0" applyFont="1" applyBorder="1" applyAlignment="1">
      <alignment horizontal="center" vertical="center"/>
    </xf>
    <xf numFmtId="0" fontId="37" fillId="0" borderId="30" xfId="0" applyFont="1" applyBorder="1" applyAlignment="1">
      <alignment horizontal="center" vertical="center"/>
    </xf>
    <xf numFmtId="0" fontId="37" fillId="6" borderId="62" xfId="0" applyFont="1" applyFill="1" applyBorder="1" applyAlignment="1" applyProtection="1">
      <alignment horizontal="center" vertical="center"/>
      <protection locked="0"/>
    </xf>
    <xf numFmtId="0" fontId="37" fillId="6" borderId="64" xfId="0" applyFont="1" applyFill="1" applyBorder="1" applyAlignment="1" applyProtection="1">
      <alignment horizontal="center" vertical="center"/>
      <protection locked="0"/>
    </xf>
    <xf numFmtId="0" fontId="37" fillId="0" borderId="8" xfId="0" applyFont="1" applyBorder="1" applyAlignment="1">
      <alignment horizontal="distributed" vertical="center" indent="10"/>
    </xf>
    <xf numFmtId="0" fontId="37" fillId="0" borderId="3" xfId="0" applyFont="1" applyBorder="1" applyAlignment="1">
      <alignment horizontal="distributed" vertical="center" indent="10"/>
    </xf>
    <xf numFmtId="0" fontId="37" fillId="0" borderId="20" xfId="0" applyFont="1" applyBorder="1" applyAlignment="1">
      <alignment horizontal="distributed" vertical="center" indent="10"/>
    </xf>
    <xf numFmtId="0" fontId="37" fillId="0" borderId="9" xfId="0" applyFont="1" applyBorder="1" applyAlignment="1">
      <alignment horizontal="distributed" vertical="center" indent="10"/>
    </xf>
    <xf numFmtId="0" fontId="37" fillId="0" borderId="1" xfId="0" applyFont="1" applyBorder="1" applyAlignment="1">
      <alignment horizontal="distributed" vertical="center" indent="10"/>
    </xf>
    <xf numFmtId="0" fontId="37" fillId="0" borderId="21" xfId="0" applyFont="1" applyBorder="1" applyAlignment="1">
      <alignment horizontal="distributed" vertical="center" indent="10"/>
    </xf>
    <xf numFmtId="0" fontId="37" fillId="0" borderId="15" xfId="0" applyFont="1" applyBorder="1" applyAlignment="1">
      <alignment horizontal="center" vertical="center" shrinkToFit="1"/>
    </xf>
    <xf numFmtId="0" fontId="37" fillId="0" borderId="16" xfId="0" applyFont="1" applyBorder="1" applyAlignment="1">
      <alignment horizontal="center" vertical="center" shrinkToFit="1"/>
    </xf>
    <xf numFmtId="0" fontId="37" fillId="0" borderId="41" xfId="0" applyFont="1" applyBorder="1" applyAlignment="1">
      <alignment horizontal="center" vertical="center" shrinkToFit="1"/>
    </xf>
    <xf numFmtId="0" fontId="37" fillId="6" borderId="67" xfId="0" applyFont="1" applyFill="1" applyBorder="1" applyAlignment="1" applyProtection="1">
      <alignment horizontal="center" vertical="center"/>
      <protection locked="0"/>
    </xf>
    <xf numFmtId="0" fontId="37" fillId="6" borderId="22" xfId="0" applyFont="1" applyFill="1" applyBorder="1" applyAlignment="1" applyProtection="1">
      <alignment horizontal="center" vertical="center"/>
      <protection locked="0"/>
    </xf>
    <xf numFmtId="0" fontId="37" fillId="0" borderId="39"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7" fillId="0" borderId="61" xfId="0" applyFont="1" applyBorder="1" applyAlignment="1">
      <alignment horizontal="center" vertical="center"/>
    </xf>
    <xf numFmtId="0" fontId="37" fillId="0" borderId="57" xfId="0" applyFont="1" applyBorder="1" applyAlignment="1">
      <alignment horizontal="center" vertical="center"/>
    </xf>
    <xf numFmtId="0" fontId="37" fillId="0" borderId="63" xfId="0" applyFont="1" applyBorder="1" applyAlignment="1">
      <alignment horizontal="center" vertical="center"/>
    </xf>
    <xf numFmtId="0" fontId="37" fillId="0" borderId="55" xfId="0" applyFont="1" applyBorder="1" applyAlignment="1">
      <alignment horizontal="center" vertical="center"/>
    </xf>
    <xf numFmtId="0" fontId="37" fillId="0" borderId="7" xfId="0" applyFont="1" applyBorder="1" applyAlignment="1">
      <alignment horizontal="center" vertical="center"/>
    </xf>
    <xf numFmtId="0" fontId="37" fillId="0" borderId="25" xfId="0" applyFont="1" applyBorder="1" applyAlignment="1">
      <alignment horizontal="center" vertical="center"/>
    </xf>
    <xf numFmtId="0" fontId="37" fillId="0" borderId="50" xfId="0" applyFont="1" applyBorder="1" applyAlignment="1">
      <alignment horizontal="center" vertical="center"/>
    </xf>
    <xf numFmtId="0" fontId="37" fillId="0" borderId="46" xfId="0" applyFont="1" applyBorder="1" applyAlignment="1">
      <alignment horizontal="center" vertical="center"/>
    </xf>
    <xf numFmtId="0" fontId="37" fillId="0" borderId="47" xfId="0" applyFont="1" applyBorder="1" applyAlignment="1">
      <alignment horizontal="center" vertical="center"/>
    </xf>
    <xf numFmtId="0" fontId="37" fillId="0" borderId="29" xfId="0" applyFont="1" applyBorder="1" applyAlignment="1">
      <alignment horizontal="center" vertical="center" shrinkToFit="1"/>
    </xf>
    <xf numFmtId="0" fontId="37" fillId="0" borderId="17" xfId="0" applyFont="1" applyBorder="1" applyAlignment="1">
      <alignment horizontal="center" vertical="center" shrinkToFit="1"/>
    </xf>
    <xf numFmtId="0" fontId="37" fillId="0" borderId="26" xfId="0" applyFont="1" applyBorder="1" applyAlignment="1">
      <alignment horizontal="center" vertical="center"/>
    </xf>
    <xf numFmtId="0" fontId="37" fillId="0" borderId="17" xfId="0" applyFont="1" applyBorder="1" applyAlignment="1">
      <alignment horizontal="center" vertical="center"/>
    </xf>
    <xf numFmtId="0" fontId="37" fillId="0" borderId="46" xfId="0" applyFont="1" applyBorder="1" applyAlignment="1">
      <alignment horizontal="center" vertical="center" wrapText="1"/>
    </xf>
    <xf numFmtId="0" fontId="37" fillId="0" borderId="51" xfId="0" applyFont="1" applyBorder="1" applyAlignment="1">
      <alignment horizontal="center" vertical="center"/>
    </xf>
    <xf numFmtId="0" fontId="37" fillId="0" borderId="29" xfId="0" applyFont="1" applyBorder="1" applyAlignment="1">
      <alignment horizontal="center" vertical="center"/>
    </xf>
    <xf numFmtId="0" fontId="37" fillId="0" borderId="26"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1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42" xfId="0" applyFont="1" applyBorder="1" applyAlignment="1">
      <alignment horizontal="center" vertical="center"/>
    </xf>
    <xf numFmtId="0" fontId="37" fillId="0" borderId="44"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xf>
    <xf numFmtId="0" fontId="37" fillId="0" borderId="28" xfId="0" applyFont="1" applyBorder="1" applyAlignment="1">
      <alignment horizontal="center" vertical="center"/>
    </xf>
    <xf numFmtId="0" fontId="37" fillId="0" borderId="41" xfId="0" applyFont="1" applyBorder="1" applyAlignment="1">
      <alignment horizontal="center" vertical="center"/>
    </xf>
    <xf numFmtId="0" fontId="37" fillId="0" borderId="71" xfId="0" applyFont="1" applyBorder="1" applyAlignment="1">
      <alignment horizontal="center" vertical="center"/>
    </xf>
    <xf numFmtId="0" fontId="37" fillId="6" borderId="70" xfId="0" applyFont="1" applyFill="1" applyBorder="1" applyAlignment="1" applyProtection="1">
      <alignment horizontal="center" vertical="center"/>
      <protection locked="0"/>
    </xf>
    <xf numFmtId="0" fontId="37" fillId="0" borderId="66" xfId="0" applyFont="1" applyBorder="1" applyAlignment="1">
      <alignment horizontal="center" vertical="center"/>
    </xf>
    <xf numFmtId="0" fontId="37" fillId="0" borderId="54" xfId="0" applyFont="1" applyBorder="1" applyAlignment="1">
      <alignment horizontal="center" vertical="center" wrapText="1"/>
    </xf>
    <xf numFmtId="0" fontId="37" fillId="0" borderId="65" xfId="0" applyFont="1" applyBorder="1" applyAlignment="1">
      <alignment horizontal="center" vertical="center"/>
    </xf>
    <xf numFmtId="0" fontId="37" fillId="0" borderId="62" xfId="0" applyFont="1" applyBorder="1" applyAlignment="1">
      <alignment horizontal="center" vertical="center"/>
    </xf>
    <xf numFmtId="0" fontId="37" fillId="0" borderId="36" xfId="0" applyFont="1" applyBorder="1" applyAlignment="1">
      <alignment horizontal="center" vertical="center"/>
    </xf>
    <xf numFmtId="0" fontId="37" fillId="0" borderId="67" xfId="0" applyFont="1" applyBorder="1" applyAlignment="1">
      <alignment horizontal="center" vertical="center"/>
    </xf>
    <xf numFmtId="0" fontId="37" fillId="0" borderId="54" xfId="0" applyFont="1" applyBorder="1" applyAlignment="1">
      <alignment horizontal="center" vertical="center"/>
    </xf>
    <xf numFmtId="0" fontId="37" fillId="0" borderId="52" xfId="0" applyFont="1" applyBorder="1" applyAlignment="1">
      <alignment horizontal="center" vertical="center"/>
    </xf>
    <xf numFmtId="0" fontId="37" fillId="0" borderId="53" xfId="0" applyFont="1" applyBorder="1" applyAlignment="1">
      <alignment horizontal="center" vertical="center"/>
    </xf>
    <xf numFmtId="0" fontId="8" fillId="0" borderId="3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39" xfId="0" applyFont="1" applyBorder="1" applyAlignment="1">
      <alignment horizontal="center" vertical="center"/>
    </xf>
    <xf numFmtId="0" fontId="9" fillId="0" borderId="23" xfId="0" applyFont="1" applyBorder="1" applyAlignment="1">
      <alignment horizontal="center" vertical="center"/>
    </xf>
    <xf numFmtId="0" fontId="15" fillId="0" borderId="6" xfId="0" applyFont="1" applyFill="1" applyBorder="1" applyAlignment="1">
      <alignment horizontal="center"/>
    </xf>
    <xf numFmtId="0" fontId="0" fillId="0" borderId="11" xfId="0" applyBorder="1" applyAlignment="1">
      <alignment horizontal="center" vertical="center"/>
    </xf>
    <xf numFmtId="0" fontId="14" fillId="0" borderId="46" xfId="0" applyFont="1" applyBorder="1" applyAlignment="1">
      <alignment horizontal="center" vertical="center"/>
    </xf>
    <xf numFmtId="0" fontId="0" fillId="0" borderId="46" xfId="0" applyBorder="1" applyAlignment="1">
      <alignment vertical="center"/>
    </xf>
    <xf numFmtId="0" fontId="14" fillId="0" borderId="52" xfId="0" applyFont="1" applyBorder="1" applyAlignment="1">
      <alignment horizontal="center" vertical="center"/>
    </xf>
    <xf numFmtId="0" fontId="0" fillId="0" borderId="52" xfId="0" applyBorder="1" applyAlignment="1">
      <alignment vertical="center"/>
    </xf>
    <xf numFmtId="177" fontId="14" fillId="0" borderId="52" xfId="0" applyNumberFormat="1" applyFont="1" applyBorder="1" applyAlignment="1">
      <alignment horizontal="center" vertical="center"/>
    </xf>
    <xf numFmtId="177" fontId="0" fillId="0" borderId="52" xfId="0" applyNumberFormat="1" applyBorder="1" applyAlignment="1">
      <alignment vertical="center"/>
    </xf>
    <xf numFmtId="178" fontId="14" fillId="0" borderId="52" xfId="0" applyNumberFormat="1" applyFont="1" applyBorder="1" applyAlignment="1">
      <alignment horizontal="center" vertical="center"/>
    </xf>
    <xf numFmtId="178" fontId="0" fillId="0" borderId="52" xfId="0" applyNumberFormat="1" applyBorder="1" applyAlignment="1">
      <alignment vertical="center"/>
    </xf>
    <xf numFmtId="180" fontId="14" fillId="0" borderId="52" xfId="0" applyNumberFormat="1" applyFont="1" applyBorder="1" applyAlignment="1">
      <alignment horizontal="center" vertical="center"/>
    </xf>
    <xf numFmtId="180" fontId="0" fillId="0" borderId="52" xfId="0" applyNumberFormat="1" applyBorder="1" applyAlignment="1">
      <alignment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51" xfId="0" applyFont="1" applyFill="1" applyBorder="1" applyAlignment="1">
      <alignment horizontal="center" vertical="center"/>
    </xf>
    <xf numFmtId="0" fontId="14" fillId="0" borderId="45" xfId="0" applyFont="1" applyFill="1" applyBorder="1" applyAlignment="1">
      <alignment horizontal="center" vertical="center"/>
    </xf>
    <xf numFmtId="0" fontId="8" fillId="5" borderId="34" xfId="0" applyFont="1" applyFill="1" applyBorder="1" applyAlignment="1">
      <alignment horizontal="center" vertical="center"/>
    </xf>
    <xf numFmtId="0" fontId="0" fillId="5" borderId="48" xfId="0" applyFill="1" applyBorder="1" applyAlignment="1">
      <alignment vertical="center"/>
    </xf>
    <xf numFmtId="0" fontId="0" fillId="5" borderId="6" xfId="0" applyFill="1" applyBorder="1" applyAlignment="1">
      <alignment vertical="center"/>
    </xf>
    <xf numFmtId="0" fontId="0" fillId="5" borderId="18" xfId="0" applyFill="1" applyBorder="1" applyAlignment="1">
      <alignment vertical="center"/>
    </xf>
    <xf numFmtId="0" fontId="8" fillId="0" borderId="28" xfId="0" applyNumberFormat="1" applyFont="1" applyFill="1" applyBorder="1" applyAlignment="1">
      <alignment horizontal="center" vertical="center"/>
    </xf>
    <xf numFmtId="0" fontId="0" fillId="0" borderId="16" xfId="0" applyBorder="1" applyAlignment="1">
      <alignment vertical="center"/>
    </xf>
    <xf numFmtId="0" fontId="0" fillId="0" borderId="41" xfId="0" applyBorder="1" applyAlignment="1">
      <alignment vertical="center"/>
    </xf>
    <xf numFmtId="183" fontId="0" fillId="0" borderId="28" xfId="0" applyNumberFormat="1" applyFont="1" applyBorder="1" applyAlignment="1">
      <alignment horizontal="center" vertical="center"/>
    </xf>
    <xf numFmtId="183" fontId="0" fillId="0" borderId="16" xfId="0" applyNumberFormat="1" applyBorder="1" applyAlignment="1">
      <alignment vertical="center"/>
    </xf>
    <xf numFmtId="183" fontId="0" fillId="0" borderId="41" xfId="0" applyNumberFormat="1" applyBorder="1" applyAlignment="1">
      <alignment vertical="center"/>
    </xf>
    <xf numFmtId="184" fontId="0" fillId="0" borderId="28" xfId="0" applyNumberFormat="1" applyFont="1" applyBorder="1" applyAlignment="1">
      <alignment horizontal="center" vertical="center"/>
    </xf>
    <xf numFmtId="184" fontId="0" fillId="0" borderId="16" xfId="0" applyNumberFormat="1" applyBorder="1" applyAlignment="1">
      <alignment vertical="center"/>
    </xf>
    <xf numFmtId="184" fontId="0" fillId="0" borderId="41" xfId="0" applyNumberFormat="1" applyBorder="1" applyAlignment="1">
      <alignment vertical="center"/>
    </xf>
    <xf numFmtId="176" fontId="0" fillId="0" borderId="28" xfId="0" applyNumberFormat="1" applyFont="1" applyBorder="1" applyAlignment="1">
      <alignment horizontal="center" vertical="center"/>
    </xf>
    <xf numFmtId="0" fontId="0" fillId="0" borderId="33" xfId="0" applyNumberFormat="1" applyFont="1" applyBorder="1" applyAlignment="1">
      <alignment horizontal="center" vertical="center"/>
    </xf>
    <xf numFmtId="0" fontId="0" fillId="0" borderId="12" xfId="0" applyBorder="1" applyAlignment="1">
      <alignment vertical="center"/>
    </xf>
    <xf numFmtId="0" fontId="0" fillId="0" borderId="10" xfId="0" applyBorder="1" applyAlignment="1">
      <alignment vertical="center"/>
    </xf>
    <xf numFmtId="0" fontId="0" fillId="0" borderId="48" xfId="0" applyNumberFormat="1" applyFont="1" applyBorder="1" applyAlignment="1">
      <alignment horizontal="center" vertical="center"/>
    </xf>
    <xf numFmtId="0" fontId="0" fillId="0" borderId="18" xfId="0" applyBorder="1" applyAlignment="1">
      <alignment vertical="center"/>
    </xf>
    <xf numFmtId="0" fontId="0" fillId="0" borderId="31" xfId="0" applyBorder="1" applyAlignment="1">
      <alignment vertical="center"/>
    </xf>
    <xf numFmtId="38" fontId="0" fillId="0" borderId="28" xfId="2" applyFont="1" applyBorder="1" applyAlignment="1">
      <alignment horizontal="center" vertical="center"/>
    </xf>
    <xf numFmtId="0" fontId="0" fillId="0" borderId="47" xfId="0" applyBorder="1" applyAlignment="1">
      <alignment horizontal="center" vertical="center"/>
    </xf>
    <xf numFmtId="0" fontId="14" fillId="0" borderId="52" xfId="0" applyFont="1" applyFill="1" applyBorder="1" applyAlignment="1">
      <alignment horizontal="center" vertical="center"/>
    </xf>
    <xf numFmtId="0" fontId="0" fillId="0" borderId="53" xfId="0" applyBorder="1" applyAlignment="1">
      <alignment horizontal="center" vertical="center"/>
    </xf>
    <xf numFmtId="177" fontId="14" fillId="0" borderId="53" xfId="0" applyNumberFormat="1" applyFont="1" applyBorder="1" applyAlignment="1">
      <alignment horizontal="center" vertical="center"/>
    </xf>
    <xf numFmtId="178" fontId="14" fillId="0" borderId="53" xfId="0" applyNumberFormat="1" applyFont="1" applyBorder="1" applyAlignment="1">
      <alignment horizontal="center" vertical="center"/>
    </xf>
    <xf numFmtId="180" fontId="14" fillId="0" borderId="53" xfId="0" applyNumberFormat="1" applyFont="1" applyBorder="1" applyAlignment="1">
      <alignment horizontal="center" vertical="center"/>
    </xf>
    <xf numFmtId="0" fontId="14" fillId="0" borderId="7" xfId="0" applyFont="1" applyBorder="1" applyAlignment="1">
      <alignment horizontal="center" vertical="center"/>
    </xf>
    <xf numFmtId="0" fontId="0" fillId="0" borderId="25" xfId="0" applyBorder="1" applyAlignment="1">
      <alignment horizontal="center" vertical="center"/>
    </xf>
    <xf numFmtId="179" fontId="8"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vertical="center"/>
    </xf>
    <xf numFmtId="38" fontId="1" fillId="0" borderId="28" xfId="2" applyFont="1" applyBorder="1" applyAlignment="1">
      <alignment horizontal="center" vertical="center"/>
    </xf>
    <xf numFmtId="0" fontId="1" fillId="0" borderId="28" xfId="0" applyFont="1" applyBorder="1" applyAlignment="1">
      <alignment vertical="center"/>
    </xf>
    <xf numFmtId="0" fontId="1" fillId="0" borderId="51" xfId="0" applyFont="1" applyBorder="1" applyAlignment="1">
      <alignment vertical="center"/>
    </xf>
    <xf numFmtId="0" fontId="1" fillId="0" borderId="16" xfId="0" applyFont="1" applyBorder="1" applyAlignment="1">
      <alignment vertical="center"/>
    </xf>
    <xf numFmtId="0" fontId="1" fillId="0" borderId="23" xfId="0" applyFont="1" applyBorder="1" applyAlignment="1">
      <alignment vertical="center"/>
    </xf>
    <xf numFmtId="0" fontId="1" fillId="0" borderId="41" xfId="0" applyFont="1" applyBorder="1" applyAlignment="1">
      <alignment vertical="center"/>
    </xf>
    <xf numFmtId="0" fontId="1" fillId="0" borderId="24" xfId="0" applyFont="1" applyBorder="1" applyAlignment="1">
      <alignment vertical="center"/>
    </xf>
    <xf numFmtId="0" fontId="14" fillId="0" borderId="51" xfId="0" applyFont="1" applyBorder="1" applyAlignment="1">
      <alignment horizontal="center" vertical="center"/>
    </xf>
    <xf numFmtId="0" fontId="14" fillId="0" borderId="45" xfId="0" applyFont="1" applyBorder="1" applyAlignment="1">
      <alignment horizontal="center" vertical="center"/>
    </xf>
    <xf numFmtId="0" fontId="14" fillId="0" borderId="6" xfId="0" applyFont="1" applyBorder="1" applyAlignment="1">
      <alignment horizontal="center" vertical="center"/>
    </xf>
    <xf numFmtId="0" fontId="0" fillId="0" borderId="9" xfId="0" applyBorder="1" applyAlignment="1">
      <alignment vertical="center"/>
    </xf>
    <xf numFmtId="38" fontId="8" fillId="5" borderId="35" xfId="2" applyFont="1" applyFill="1" applyBorder="1" applyAlignment="1">
      <alignment horizontal="center" vertical="center"/>
    </xf>
    <xf numFmtId="38" fontId="8" fillId="5" borderId="3" xfId="2" applyFont="1" applyFill="1" applyBorder="1" applyAlignment="1">
      <alignment horizontal="center" vertical="center"/>
    </xf>
    <xf numFmtId="38" fontId="8" fillId="5" borderId="20" xfId="2" applyFont="1" applyFill="1" applyBorder="1" applyAlignment="1">
      <alignment horizontal="center" vertical="center"/>
    </xf>
    <xf numFmtId="38" fontId="8" fillId="5" borderId="12" xfId="2" applyFont="1" applyFill="1" applyBorder="1" applyAlignment="1">
      <alignment horizontal="center" vertical="center"/>
    </xf>
    <xf numFmtId="38" fontId="8" fillId="5" borderId="0" xfId="2" applyFont="1" applyFill="1" applyBorder="1" applyAlignment="1">
      <alignment horizontal="center" vertical="center"/>
    </xf>
    <xf numFmtId="38" fontId="8" fillId="5" borderId="14" xfId="2" applyFont="1" applyFill="1" applyBorder="1" applyAlignment="1">
      <alignment horizontal="center" vertical="center"/>
    </xf>
    <xf numFmtId="38" fontId="8" fillId="5" borderId="32" xfId="2" applyFont="1" applyFill="1" applyBorder="1" applyAlignment="1">
      <alignment horizontal="center" vertical="center"/>
    </xf>
    <xf numFmtId="38" fontId="8" fillId="5" borderId="13" xfId="2" applyFont="1" applyFill="1" applyBorder="1" applyAlignment="1">
      <alignment horizontal="center" vertical="center"/>
    </xf>
    <xf numFmtId="38" fontId="8" fillId="5" borderId="49" xfId="2" applyFont="1" applyFill="1" applyBorder="1" applyAlignment="1">
      <alignment horizontal="center" vertical="center"/>
    </xf>
    <xf numFmtId="0" fontId="14" fillId="0" borderId="50" xfId="0" applyFont="1" applyBorder="1" applyAlignment="1">
      <alignment horizontal="center" vertical="center"/>
    </xf>
    <xf numFmtId="0" fontId="14" fillId="0" borderId="54" xfId="0" applyFont="1" applyBorder="1" applyAlignment="1">
      <alignment horizontal="center" vertical="center"/>
    </xf>
    <xf numFmtId="177" fontId="14" fillId="0" borderId="54" xfId="0" applyNumberFormat="1" applyFont="1" applyBorder="1" applyAlignment="1">
      <alignment horizontal="center" vertical="center"/>
    </xf>
    <xf numFmtId="177" fontId="0" fillId="0" borderId="28" xfId="0" applyNumberFormat="1" applyBorder="1" applyAlignment="1">
      <alignment vertical="center"/>
    </xf>
    <xf numFmtId="178" fontId="14" fillId="0" borderId="54" xfId="0" applyNumberFormat="1" applyFont="1" applyBorder="1" applyAlignment="1">
      <alignment horizontal="center" vertical="center"/>
    </xf>
    <xf numFmtId="178" fontId="0" fillId="0" borderId="28" xfId="0" applyNumberFormat="1" applyBorder="1" applyAlignment="1">
      <alignment vertical="center"/>
    </xf>
    <xf numFmtId="180" fontId="14" fillId="0" borderId="54" xfId="0" applyNumberFormat="1" applyFont="1" applyBorder="1" applyAlignment="1">
      <alignment horizontal="center" vertical="center"/>
    </xf>
    <xf numFmtId="180" fontId="0" fillId="0" borderId="28" xfId="0" applyNumberFormat="1" applyBorder="1" applyAlignment="1">
      <alignment vertical="center"/>
    </xf>
    <xf numFmtId="0" fontId="14" fillId="0" borderId="55" xfId="0" applyFont="1" applyFill="1" applyBorder="1" applyAlignment="1">
      <alignment horizontal="center" vertical="center"/>
    </xf>
    <xf numFmtId="0" fontId="0" fillId="0" borderId="7" xfId="0" applyBorder="1" applyAlignment="1">
      <alignment vertical="center"/>
    </xf>
    <xf numFmtId="0" fontId="0" fillId="0" borderId="29" xfId="0" applyBorder="1" applyAlignment="1">
      <alignment horizontal="center" vertical="center" shrinkToFit="1"/>
    </xf>
    <xf numFmtId="0" fontId="0" fillId="0" borderId="26" xfId="0" applyBorder="1" applyAlignment="1">
      <alignment horizontal="center" vertical="center" shrinkToFit="1"/>
    </xf>
    <xf numFmtId="0" fontId="0" fillId="0" borderId="17" xfId="0" applyBorder="1" applyAlignment="1">
      <alignment horizontal="center" vertical="center" shrinkToFit="1"/>
    </xf>
    <xf numFmtId="0" fontId="17" fillId="0" borderId="57" xfId="0" applyFont="1" applyFill="1" applyBorder="1" applyAlignment="1">
      <alignment horizontal="center" vertical="center"/>
    </xf>
    <xf numFmtId="0" fontId="17" fillId="0" borderId="37" xfId="0" applyFont="1" applyFill="1" applyBorder="1" applyAlignment="1">
      <alignment horizontal="center" vertical="center"/>
    </xf>
    <xf numFmtId="0" fontId="0" fillId="0" borderId="37" xfId="0" applyBorder="1" applyAlignment="1">
      <alignment vertical="center"/>
    </xf>
    <xf numFmtId="0" fontId="8" fillId="5" borderId="8" xfId="0" applyFont="1" applyFill="1" applyBorder="1" applyAlignment="1">
      <alignment horizontal="center" vertical="center"/>
    </xf>
    <xf numFmtId="0" fontId="0" fillId="5" borderId="6" xfId="0" applyFill="1" applyBorder="1" applyAlignment="1">
      <alignment horizontal="center" vertical="center"/>
    </xf>
    <xf numFmtId="185" fontId="15" fillId="5" borderId="15" xfId="0" applyNumberFormat="1" applyFont="1" applyFill="1" applyBorder="1" applyAlignment="1">
      <alignment horizontal="center" shrinkToFit="1"/>
    </xf>
    <xf numFmtId="185" fontId="15" fillId="5" borderId="16" xfId="0" applyNumberFormat="1" applyFont="1" applyFill="1" applyBorder="1" applyAlignment="1">
      <alignment horizontal="center" shrinkToFit="1"/>
    </xf>
    <xf numFmtId="185" fontId="0" fillId="5" borderId="27" xfId="0" applyNumberFormat="1" applyFill="1" applyBorder="1" applyAlignment="1">
      <alignment vertical="center"/>
    </xf>
    <xf numFmtId="0" fontId="8" fillId="5" borderId="15" xfId="0" applyNumberFormat="1" applyFont="1" applyFill="1" applyBorder="1" applyAlignment="1">
      <alignment horizontal="center" vertical="center"/>
    </xf>
    <xf numFmtId="0" fontId="8" fillId="5" borderId="16" xfId="0" applyNumberFormat="1" applyFont="1" applyFill="1" applyBorder="1" applyAlignment="1">
      <alignment horizontal="center" vertical="center"/>
    </xf>
    <xf numFmtId="0" fontId="0" fillId="5" borderId="27" xfId="0" applyFill="1" applyBorder="1" applyAlignment="1">
      <alignment vertical="center"/>
    </xf>
    <xf numFmtId="183" fontId="8" fillId="5" borderId="15" xfId="0" applyNumberFormat="1" applyFont="1" applyFill="1" applyBorder="1" applyAlignment="1">
      <alignment horizontal="center" vertical="center" shrinkToFit="1"/>
    </xf>
    <xf numFmtId="183" fontId="8" fillId="5" borderId="16" xfId="0" applyNumberFormat="1" applyFont="1" applyFill="1" applyBorder="1" applyAlignment="1">
      <alignment horizontal="center" vertical="center" shrinkToFit="1"/>
    </xf>
    <xf numFmtId="183" fontId="0" fillId="5" borderId="27" xfId="0" applyNumberFormat="1" applyFill="1" applyBorder="1" applyAlignment="1">
      <alignment vertical="center"/>
    </xf>
    <xf numFmtId="184" fontId="8" fillId="5" borderId="15" xfId="0" applyNumberFormat="1" applyFont="1" applyFill="1" applyBorder="1" applyAlignment="1">
      <alignment horizontal="center" vertical="center"/>
    </xf>
    <xf numFmtId="184" fontId="8" fillId="5" borderId="16" xfId="0" applyNumberFormat="1" applyFont="1" applyFill="1" applyBorder="1" applyAlignment="1">
      <alignment horizontal="center" vertical="center"/>
    </xf>
    <xf numFmtId="184" fontId="0" fillId="5" borderId="27" xfId="0" applyNumberFormat="1" applyFill="1" applyBorder="1" applyAlignment="1">
      <alignment vertical="center"/>
    </xf>
    <xf numFmtId="176" fontId="8" fillId="5" borderId="15" xfId="0" applyNumberFormat="1" applyFont="1" applyFill="1" applyBorder="1" applyAlignment="1">
      <alignment horizontal="center" vertical="center"/>
    </xf>
    <xf numFmtId="176" fontId="8" fillId="5" borderId="16" xfId="0" applyNumberFormat="1" applyFont="1" applyFill="1" applyBorder="1" applyAlignment="1">
      <alignment horizontal="center" vertical="center"/>
    </xf>
    <xf numFmtId="0" fontId="8" fillId="5" borderId="35" xfId="0" applyNumberFormat="1" applyFont="1" applyFill="1" applyBorder="1" applyAlignment="1">
      <alignment horizontal="center" vertical="center"/>
    </xf>
    <xf numFmtId="0" fontId="8" fillId="5" borderId="12" xfId="0" applyNumberFormat="1" applyFont="1" applyFill="1" applyBorder="1" applyAlignment="1">
      <alignment horizontal="center" vertical="center"/>
    </xf>
    <xf numFmtId="0" fontId="0" fillId="5" borderId="32" xfId="0" applyFill="1" applyBorder="1" applyAlignment="1">
      <alignment vertical="center"/>
    </xf>
    <xf numFmtId="0" fontId="8" fillId="5" borderId="30" xfId="0" applyNumberFormat="1" applyFont="1" applyFill="1" applyBorder="1" applyAlignment="1">
      <alignment horizontal="center" vertical="center"/>
    </xf>
    <xf numFmtId="0" fontId="8" fillId="5" borderId="18" xfId="0" applyNumberFormat="1" applyFont="1" applyFill="1" applyBorder="1" applyAlignment="1">
      <alignment horizontal="center" vertical="center"/>
    </xf>
    <xf numFmtId="0" fontId="0" fillId="5" borderId="40" xfId="0" applyFill="1" applyBorder="1" applyAlignment="1">
      <alignment vertical="center"/>
    </xf>
    <xf numFmtId="38" fontId="8" fillId="5" borderId="15" xfId="2" applyFont="1" applyFill="1" applyBorder="1" applyAlignment="1">
      <alignment horizontal="center" vertical="center"/>
    </xf>
    <xf numFmtId="38" fontId="8" fillId="5" borderId="16" xfId="2" applyFont="1" applyFill="1" applyBorder="1" applyAlignment="1">
      <alignment horizontal="center"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183" fontId="8" fillId="5" borderId="15" xfId="0" applyNumberFormat="1" applyFont="1" applyFill="1" applyBorder="1" applyAlignment="1">
      <alignment horizontal="center" vertical="center"/>
    </xf>
    <xf numFmtId="183" fontId="8" fillId="5" borderId="16" xfId="0" applyNumberFormat="1" applyFont="1" applyFill="1" applyBorder="1" applyAlignment="1">
      <alignment horizontal="center" vertical="center"/>
    </xf>
    <xf numFmtId="38" fontId="8" fillId="5" borderId="42" xfId="2" applyFont="1" applyFill="1" applyBorder="1" applyAlignment="1">
      <alignment horizontal="center" vertical="center"/>
    </xf>
    <xf numFmtId="38" fontId="8" fillId="5" borderId="43" xfId="2" applyFont="1" applyFill="1" applyBorder="1" applyAlignment="1">
      <alignment horizontal="center" vertical="center"/>
    </xf>
    <xf numFmtId="0" fontId="0" fillId="5" borderId="44" xfId="0" applyFill="1" applyBorder="1" applyAlignment="1">
      <alignment vertical="center"/>
    </xf>
    <xf numFmtId="0" fontId="16" fillId="0" borderId="37" xfId="0" applyFont="1"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28" xfId="0" applyNumberFormat="1" applyFont="1" applyFill="1" applyBorder="1" applyAlignment="1">
      <alignment horizontal="center" vertical="center"/>
    </xf>
    <xf numFmtId="0" fontId="0" fillId="0" borderId="16" xfId="0" applyFont="1" applyBorder="1" applyAlignment="1">
      <alignment vertical="center"/>
    </xf>
    <xf numFmtId="0" fontId="0" fillId="0" borderId="41" xfId="0" applyFont="1" applyBorder="1" applyAlignment="1">
      <alignment vertical="center"/>
    </xf>
    <xf numFmtId="183" fontId="0" fillId="0" borderId="16" xfId="0" applyNumberFormat="1" applyFont="1" applyBorder="1" applyAlignment="1">
      <alignment vertical="center"/>
    </xf>
    <xf numFmtId="183" fontId="0" fillId="0" borderId="41" xfId="0" applyNumberFormat="1" applyFont="1" applyBorder="1" applyAlignment="1">
      <alignment vertical="center"/>
    </xf>
    <xf numFmtId="184" fontId="0" fillId="0" borderId="16" xfId="0" applyNumberFormat="1" applyFont="1" applyBorder="1" applyAlignment="1">
      <alignment vertical="center"/>
    </xf>
    <xf numFmtId="184" fontId="0" fillId="0" borderId="41" xfId="0" applyNumberFormat="1" applyFont="1" applyBorder="1" applyAlignment="1">
      <alignment vertical="center"/>
    </xf>
    <xf numFmtId="0" fontId="0" fillId="0" borderId="33" xfId="0" applyFont="1" applyBorder="1" applyAlignment="1">
      <alignment vertical="center"/>
    </xf>
    <xf numFmtId="0" fontId="0" fillId="0" borderId="12" xfId="0" applyFont="1" applyBorder="1" applyAlignment="1">
      <alignment vertical="center"/>
    </xf>
    <xf numFmtId="0" fontId="0" fillId="0" borderId="10" xfId="0" applyFont="1" applyBorder="1" applyAlignment="1">
      <alignment vertical="center"/>
    </xf>
    <xf numFmtId="38" fontId="1" fillId="0" borderId="38" xfId="2" applyFont="1" applyFill="1" applyBorder="1" applyAlignment="1">
      <alignment horizontal="center" vertical="center" shrinkToFit="1"/>
    </xf>
    <xf numFmtId="0" fontId="1" fillId="0" borderId="43" xfId="0" applyFont="1" applyBorder="1" applyAlignment="1">
      <alignment vertical="center"/>
    </xf>
    <xf numFmtId="0" fontId="1" fillId="0" borderId="56" xfId="0" applyFont="1" applyBorder="1" applyAlignment="1">
      <alignment vertical="center"/>
    </xf>
    <xf numFmtId="0" fontId="0" fillId="0" borderId="37" xfId="0" applyFont="1" applyBorder="1" applyAlignment="1">
      <alignment horizontal="center" vertical="center"/>
    </xf>
    <xf numFmtId="0" fontId="0" fillId="0" borderId="22" xfId="0" applyFont="1" applyBorder="1" applyAlignment="1">
      <alignment horizontal="center" vertical="center"/>
    </xf>
    <xf numFmtId="0" fontId="12" fillId="5" borderId="42"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12" fillId="5" borderId="15" xfId="0"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2" xfId="0" applyBorder="1" applyAlignment="1">
      <alignment horizontal="center" vertical="center"/>
    </xf>
    <xf numFmtId="0" fontId="7" fillId="0" borderId="2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2" xfId="0" applyFont="1" applyFill="1" applyBorder="1" applyAlignment="1">
      <alignment horizontal="center" vertical="center"/>
    </xf>
    <xf numFmtId="0" fontId="6" fillId="0" borderId="0" xfId="0" applyNumberFormat="1" applyFont="1" applyAlignment="1">
      <alignment horizontal="center" vertical="center"/>
    </xf>
    <xf numFmtId="0" fontId="4" fillId="0" borderId="4" xfId="0" applyFont="1" applyBorder="1" applyAlignment="1">
      <alignment horizontal="center" vertical="center"/>
    </xf>
    <xf numFmtId="0" fontId="4" fillId="0" borderId="58" xfId="0" applyFont="1" applyBorder="1" applyAlignment="1">
      <alignment horizontal="center" vertical="center"/>
    </xf>
    <xf numFmtId="0" fontId="4" fillId="0" borderId="5" xfId="0" applyFont="1" applyBorder="1" applyAlignment="1">
      <alignment horizontal="center" vertical="center"/>
    </xf>
    <xf numFmtId="0" fontId="5" fillId="5" borderId="35"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4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21"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24"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13"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horizontal="center" vertical="center"/>
    </xf>
    <xf numFmtId="0" fontId="11" fillId="0" borderId="4"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 xfId="0" applyFont="1" applyBorder="1" applyAlignment="1">
      <alignment horizontal="center" vertical="center" shrinkToFit="1"/>
    </xf>
    <xf numFmtId="0" fontId="6" fillId="0" borderId="0" xfId="0" applyFont="1" applyAlignment="1">
      <alignment horizontal="center" vertical="center"/>
    </xf>
    <xf numFmtId="0" fontId="8" fillId="0" borderId="4" xfId="0" applyFont="1" applyBorder="1" applyAlignment="1">
      <alignment horizontal="center" vertical="center"/>
    </xf>
    <xf numFmtId="0" fontId="8" fillId="0" borderId="58" xfId="0" applyFont="1" applyBorder="1" applyAlignment="1">
      <alignment horizontal="center" vertical="center"/>
    </xf>
    <xf numFmtId="0" fontId="8" fillId="0" borderId="5" xfId="0" applyFont="1" applyBorder="1" applyAlignment="1">
      <alignment horizontal="center" vertical="center"/>
    </xf>
    <xf numFmtId="0" fontId="4" fillId="0" borderId="35"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3" xfId="0" applyBorder="1" applyAlignment="1">
      <alignment vertical="center"/>
    </xf>
    <xf numFmtId="0" fontId="0" fillId="0" borderId="20"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1" xfId="0"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4"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1" xfId="0" applyFont="1" applyBorder="1" applyAlignment="1">
      <alignment horizontal="center" vertical="center" shrinkToFit="1"/>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1" xfId="0" applyFont="1" applyFill="1" applyBorder="1" applyAlignment="1">
      <alignment horizontal="center" vertical="center"/>
    </xf>
    <xf numFmtId="0" fontId="4" fillId="0" borderId="16"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16" fillId="0" borderId="8" xfId="0" applyFont="1" applyBorder="1" applyAlignment="1">
      <alignment horizontal="center" vertical="center" shrinkToFit="1"/>
    </xf>
    <xf numFmtId="0" fontId="18" fillId="0" borderId="3" xfId="0" applyFont="1" applyBorder="1" applyAlignment="1">
      <alignment vertical="center" shrinkToFit="1"/>
    </xf>
    <xf numFmtId="0" fontId="18" fillId="0" borderId="20" xfId="0" applyFont="1" applyBorder="1" applyAlignment="1">
      <alignment vertical="center" shrinkToFit="1"/>
    </xf>
    <xf numFmtId="0" fontId="18" fillId="0" borderId="9" xfId="0" applyFont="1" applyBorder="1" applyAlignment="1">
      <alignment vertical="center" shrinkToFit="1"/>
    </xf>
    <xf numFmtId="0" fontId="18" fillId="0" borderId="1" xfId="0" applyFont="1" applyBorder="1" applyAlignment="1">
      <alignment vertical="center" shrinkToFit="1"/>
    </xf>
    <xf numFmtId="0" fontId="18" fillId="0" borderId="21" xfId="0" applyFont="1" applyBorder="1" applyAlignment="1">
      <alignment vertical="center" shrinkToFit="1"/>
    </xf>
    <xf numFmtId="0" fontId="16" fillId="0" borderId="8"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4" fillId="0" borderId="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0" xfId="0" applyFont="1" applyFill="1" applyBorder="1" applyAlignment="1">
      <alignment horizontal="center" vertical="center"/>
    </xf>
    <xf numFmtId="0" fontId="0" fillId="0" borderId="58" xfId="0" applyBorder="1" applyAlignment="1">
      <alignment horizontal="center" vertical="center"/>
    </xf>
    <xf numFmtId="0" fontId="0" fillId="0" borderId="5" xfId="0" applyBorder="1" applyAlignment="1">
      <alignment horizontal="center" vertical="center"/>
    </xf>
    <xf numFmtId="0" fontId="8" fillId="0" borderId="8"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1" xfId="0" applyFont="1" applyBorder="1" applyAlignment="1">
      <alignment horizontal="center" vertical="center" shrinkToFi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0" fillId="0" borderId="5" xfId="0"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cellXfs>
  <cellStyles count="3">
    <cellStyle name="ハイパーリンク" xfId="1" builtinId="8"/>
    <cellStyle name="桁区切り" xfId="2" builtinId="6"/>
    <cellStyle name="標準" xfId="0" builtinId="0"/>
  </cellStyles>
  <dxfs count="20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6"/>
      <color rgb="FFC8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61"/>
  <sheetViews>
    <sheetView showGridLines="0" tabSelected="1" zoomScaleNormal="100" workbookViewId="0">
      <selection activeCell="AF11" sqref="AF11:AF12"/>
    </sheetView>
  </sheetViews>
  <sheetFormatPr defaultRowHeight="18.75" x14ac:dyDescent="0.15"/>
  <cols>
    <col min="1" max="19" width="3" style="91" customWidth="1"/>
    <col min="20" max="20" width="3.25" style="91" customWidth="1"/>
    <col min="21" max="36" width="3" style="91" customWidth="1"/>
    <col min="37" max="37" width="4.125" style="91" customWidth="1"/>
    <col min="38" max="38" width="10" style="91" customWidth="1"/>
    <col min="39" max="45" width="3" style="91" customWidth="1"/>
    <col min="46" max="16384" width="9" style="91"/>
  </cols>
  <sheetData>
    <row r="1" spans="1:41" ht="24.75" customHeight="1" x14ac:dyDescent="0.15">
      <c r="A1" s="247" t="s">
        <v>121</v>
      </c>
      <c r="B1" s="247"/>
      <c r="C1" s="247"/>
      <c r="D1" s="247"/>
      <c r="E1" s="247"/>
      <c r="F1" s="247"/>
      <c r="G1" s="247"/>
      <c r="H1" s="247"/>
      <c r="I1" s="247"/>
      <c r="J1" s="247"/>
      <c r="K1" s="247"/>
      <c r="L1" s="247"/>
      <c r="M1" s="247"/>
      <c r="N1" s="247"/>
      <c r="O1" s="247"/>
      <c r="P1" s="247"/>
      <c r="Q1" s="247"/>
      <c r="R1" s="247"/>
      <c r="S1" s="247"/>
      <c r="T1" s="247"/>
      <c r="U1" s="112"/>
      <c r="V1" s="112"/>
      <c r="W1" s="112"/>
      <c r="X1" s="112"/>
      <c r="Y1" s="236" t="s">
        <v>314</v>
      </c>
      <c r="Z1" s="236"/>
      <c r="AA1" s="236"/>
      <c r="AB1" s="236"/>
      <c r="AC1" s="236"/>
      <c r="AD1" s="236"/>
      <c r="AE1" s="236"/>
      <c r="AF1" s="236"/>
      <c r="AG1" s="236"/>
      <c r="AH1" s="236"/>
      <c r="AI1" s="113"/>
    </row>
    <row r="2" spans="1:41" ht="17.25"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row>
    <row r="3" spans="1:41" ht="17.25" customHeight="1" x14ac:dyDescent="0.15">
      <c r="A3" s="114" t="s">
        <v>144</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row>
    <row r="4" spans="1:41" ht="17.25" customHeight="1" x14ac:dyDescent="0.15">
      <c r="B4" s="115" t="s">
        <v>148</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7"/>
      <c r="AI4" s="119"/>
      <c r="AJ4" s="119"/>
      <c r="AK4" s="119"/>
      <c r="AL4" s="119"/>
    </row>
    <row r="5" spans="1:41" ht="17.25" customHeight="1" x14ac:dyDescent="0.15">
      <c r="A5" s="112"/>
      <c r="B5" s="118" t="s">
        <v>143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1"/>
      <c r="AI5" s="119"/>
      <c r="AJ5" s="119"/>
      <c r="AK5" s="119"/>
      <c r="AL5" s="119"/>
    </row>
    <row r="6" spans="1:41" ht="17.25" customHeight="1" x14ac:dyDescent="0.15">
      <c r="A6" s="112"/>
      <c r="B6" s="122" t="s">
        <v>259</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48"/>
      <c r="AI6" s="112"/>
      <c r="AJ6" s="112"/>
      <c r="AK6" s="112"/>
    </row>
    <row r="7" spans="1:41" ht="10.5" customHeight="1" x14ac:dyDescent="0.15">
      <c r="A7" s="112"/>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12"/>
      <c r="AI7" s="112"/>
      <c r="AJ7" s="112"/>
      <c r="AK7" s="112"/>
    </row>
    <row r="8" spans="1:41" s="125" customFormat="1" ht="17.25" customHeight="1" x14ac:dyDescent="0.15">
      <c r="A8" s="112" t="s">
        <v>164</v>
      </c>
      <c r="C8" s="120" t="s">
        <v>263</v>
      </c>
      <c r="D8" s="124"/>
      <c r="E8" s="124"/>
      <c r="F8" s="126"/>
      <c r="G8" s="124"/>
      <c r="H8" s="124"/>
      <c r="I8" s="124"/>
      <c r="J8" s="124"/>
      <c r="K8" s="124"/>
      <c r="L8" s="124"/>
      <c r="M8" s="124"/>
      <c r="N8" s="124"/>
      <c r="O8" s="124"/>
      <c r="P8" s="124"/>
      <c r="Q8" s="124"/>
      <c r="R8" s="124"/>
      <c r="S8" s="124"/>
      <c r="T8" s="124"/>
      <c r="U8" s="124"/>
      <c r="V8" s="124"/>
      <c r="W8" s="124"/>
      <c r="X8" s="124"/>
      <c r="Y8" s="124"/>
      <c r="Z8" s="126"/>
      <c r="AA8" s="124"/>
      <c r="AB8" s="124"/>
      <c r="AC8" s="124"/>
      <c r="AD8" s="124"/>
      <c r="AE8" s="124"/>
      <c r="AF8" s="124"/>
      <c r="AG8" s="124"/>
      <c r="AH8" s="124"/>
      <c r="AI8" s="124"/>
      <c r="AJ8" s="124"/>
      <c r="AK8" s="124"/>
    </row>
    <row r="9" spans="1:41" s="125" customFormat="1" ht="17.25" customHeight="1" x14ac:dyDescent="0.15">
      <c r="B9" s="124"/>
      <c r="C9" s="112" t="s">
        <v>273</v>
      </c>
      <c r="D9" s="124"/>
      <c r="E9" s="124"/>
      <c r="F9" s="126"/>
      <c r="G9" s="124"/>
      <c r="H9" s="127"/>
      <c r="I9" s="127"/>
      <c r="J9" s="124"/>
      <c r="K9" s="124"/>
      <c r="L9" s="124"/>
      <c r="M9" s="124"/>
      <c r="N9" s="124"/>
      <c r="O9" s="124"/>
      <c r="P9" s="124"/>
      <c r="Q9" s="124"/>
      <c r="R9" s="124"/>
      <c r="S9" s="145"/>
      <c r="T9" s="145"/>
      <c r="U9" s="127"/>
      <c r="V9" s="127"/>
      <c r="W9" s="127"/>
      <c r="X9" s="127"/>
      <c r="Y9" s="127"/>
      <c r="Z9" s="127"/>
      <c r="AA9" s="127"/>
      <c r="AB9" s="126"/>
      <c r="AC9" s="124"/>
      <c r="AD9" s="124"/>
      <c r="AE9" s="124"/>
      <c r="AF9" s="124"/>
      <c r="AG9" s="124"/>
      <c r="AH9" s="124"/>
      <c r="AI9" s="124"/>
      <c r="AJ9" s="124"/>
      <c r="AK9" s="124"/>
      <c r="AL9" s="124"/>
      <c r="AM9" s="124"/>
    </row>
    <row r="10" spans="1:41" s="125" customFormat="1" ht="17.25" customHeight="1" x14ac:dyDescent="0.15">
      <c r="B10" s="124"/>
      <c r="C10" s="124"/>
      <c r="D10" s="124"/>
      <c r="E10" s="124"/>
      <c r="F10" s="126"/>
      <c r="G10" s="124"/>
      <c r="H10" s="127"/>
      <c r="I10" s="127"/>
      <c r="J10" s="127"/>
      <c r="K10" s="127"/>
      <c r="L10" s="127"/>
      <c r="M10" s="127"/>
      <c r="N10" s="127"/>
      <c r="O10" s="127"/>
      <c r="P10" s="124"/>
      <c r="Q10" s="124"/>
      <c r="R10" s="124"/>
      <c r="S10" s="145"/>
      <c r="T10" s="145"/>
      <c r="U10" s="146"/>
      <c r="V10" s="146"/>
      <c r="W10" s="127"/>
      <c r="X10" s="127"/>
      <c r="Y10" s="127"/>
      <c r="Z10" s="127"/>
      <c r="AA10" s="127"/>
      <c r="AB10" s="127"/>
      <c r="AC10" s="124"/>
      <c r="AD10" s="124"/>
      <c r="AE10" s="124"/>
      <c r="AF10" s="124"/>
      <c r="AG10" s="124"/>
      <c r="AH10" s="124"/>
      <c r="AI10" s="124"/>
      <c r="AJ10" s="124"/>
      <c r="AK10" s="124"/>
      <c r="AL10" s="124"/>
      <c r="AM10" s="124"/>
    </row>
    <row r="11" spans="1:41" s="125" customFormat="1" ht="17.25" customHeight="1" x14ac:dyDescent="0.15">
      <c r="B11" s="124"/>
      <c r="C11" s="124"/>
      <c r="D11" s="245" t="s">
        <v>165</v>
      </c>
      <c r="E11" s="245"/>
      <c r="F11" s="112" t="s">
        <v>214</v>
      </c>
      <c r="G11" s="112"/>
      <c r="H11" s="112"/>
      <c r="I11" s="112"/>
      <c r="J11" s="112"/>
      <c r="K11" s="112"/>
      <c r="L11" s="112"/>
      <c r="M11" s="112"/>
      <c r="N11" s="112"/>
      <c r="O11" s="112"/>
      <c r="P11" s="246" t="s">
        <v>166</v>
      </c>
      <c r="Q11" s="246"/>
      <c r="R11" s="119" t="s">
        <v>215</v>
      </c>
      <c r="S11" s="119"/>
      <c r="T11" s="119"/>
      <c r="U11" s="119"/>
      <c r="V11" s="119"/>
      <c r="W11" s="119"/>
      <c r="X11" s="119"/>
      <c r="Y11" s="128"/>
      <c r="Z11" s="112"/>
      <c r="AA11" s="112"/>
      <c r="AB11" s="124"/>
      <c r="AC11" s="124"/>
      <c r="AD11" s="124"/>
      <c r="AE11" s="124"/>
      <c r="AF11" s="124"/>
      <c r="AG11" s="124"/>
      <c r="AH11" s="124"/>
      <c r="AI11" s="124"/>
      <c r="AJ11" s="124"/>
    </row>
    <row r="12" spans="1:41" s="125" customFormat="1" ht="17.25" customHeight="1" x14ac:dyDescent="0.15">
      <c r="B12" s="124"/>
      <c r="C12" s="124"/>
      <c r="D12" s="245"/>
      <c r="E12" s="245"/>
      <c r="F12" s="245" t="s">
        <v>167</v>
      </c>
      <c r="G12" s="245"/>
      <c r="H12" s="245"/>
      <c r="I12" s="245"/>
      <c r="J12" s="245"/>
      <c r="K12" s="245"/>
      <c r="L12" s="112"/>
      <c r="M12" s="112"/>
      <c r="N12" s="112"/>
      <c r="O12" s="112"/>
      <c r="P12" s="246"/>
      <c r="Q12" s="246"/>
      <c r="R12" s="230" t="s">
        <v>299</v>
      </c>
      <c r="S12" s="230"/>
      <c r="T12" s="119"/>
      <c r="U12" s="119"/>
      <c r="V12" s="119"/>
      <c r="W12" s="119"/>
      <c r="X12" s="119"/>
      <c r="Y12" s="119"/>
      <c r="Z12" s="112"/>
      <c r="AA12" s="112"/>
      <c r="AB12" s="124"/>
      <c r="AC12" s="124"/>
      <c r="AD12" s="124"/>
      <c r="AE12" s="124"/>
      <c r="AF12" s="124"/>
      <c r="AG12" s="124"/>
      <c r="AH12" s="124"/>
      <c r="AI12" s="124"/>
      <c r="AJ12" s="124"/>
    </row>
    <row r="13" spans="1:41" ht="17.25" customHeight="1" x14ac:dyDescent="0.15">
      <c r="A13" s="124"/>
      <c r="B13" s="112"/>
      <c r="C13" s="112"/>
      <c r="D13" s="112"/>
      <c r="E13" s="112"/>
      <c r="F13" s="128"/>
      <c r="G13" s="112"/>
      <c r="H13" s="112"/>
      <c r="I13" s="112"/>
      <c r="J13" s="112"/>
      <c r="K13" s="112"/>
      <c r="L13" s="112"/>
      <c r="M13" s="112"/>
      <c r="N13" s="112"/>
      <c r="O13" s="112"/>
      <c r="P13" s="112"/>
      <c r="Q13" s="112"/>
      <c r="R13" s="112"/>
      <c r="S13" s="112"/>
      <c r="T13" s="112"/>
      <c r="U13" s="112"/>
      <c r="V13" s="112"/>
      <c r="W13" s="112"/>
      <c r="X13" s="112"/>
      <c r="Y13" s="112"/>
      <c r="Z13" s="128"/>
      <c r="AA13" s="112"/>
      <c r="AB13" s="112"/>
      <c r="AC13" s="112"/>
      <c r="AD13" s="112"/>
      <c r="AE13" s="112"/>
      <c r="AF13" s="112"/>
      <c r="AG13" s="112"/>
      <c r="AH13" s="112"/>
      <c r="AI13" s="112"/>
      <c r="AJ13" s="112"/>
      <c r="AK13" s="112"/>
    </row>
    <row r="14" spans="1:41" x14ac:dyDescent="0.15">
      <c r="A14" s="237" t="s">
        <v>159</v>
      </c>
      <c r="B14" s="237"/>
      <c r="C14" s="237"/>
      <c r="D14" s="237"/>
      <c r="E14" s="237"/>
      <c r="F14" s="120"/>
      <c r="H14" s="120"/>
      <c r="I14" s="120"/>
      <c r="J14" s="120"/>
      <c r="K14" s="120"/>
      <c r="L14" s="120"/>
      <c r="M14" s="120"/>
      <c r="N14" s="120"/>
      <c r="O14" s="120"/>
      <c r="P14" s="120"/>
      <c r="Q14" s="120"/>
      <c r="R14" s="120"/>
      <c r="S14" s="120"/>
      <c r="T14" s="120"/>
      <c r="U14" s="120"/>
      <c r="V14" s="120"/>
      <c r="W14" s="120"/>
      <c r="X14" s="120"/>
      <c r="Y14" s="120"/>
      <c r="Z14" s="129"/>
      <c r="AA14" s="130"/>
      <c r="AM14" s="130"/>
    </row>
    <row r="15" spans="1:41" ht="16.5" customHeight="1" x14ac:dyDescent="0.15">
      <c r="A15" s="130"/>
      <c r="B15" s="128" t="s">
        <v>122</v>
      </c>
      <c r="C15" s="130" t="s">
        <v>133</v>
      </c>
      <c r="D15" s="130"/>
      <c r="E15" s="130"/>
      <c r="F15" s="130"/>
      <c r="G15" s="130"/>
      <c r="H15" s="130"/>
      <c r="I15" s="130"/>
      <c r="O15" s="131"/>
      <c r="P15" s="132"/>
      <c r="Q15" s="130" t="s">
        <v>86</v>
      </c>
      <c r="R15" s="133"/>
      <c r="S15" s="134"/>
      <c r="T15" s="130" t="s">
        <v>132</v>
      </c>
      <c r="U15" s="130"/>
      <c r="V15" s="130"/>
      <c r="W15" s="130"/>
      <c r="AI15" s="130"/>
      <c r="AJ15" s="130"/>
      <c r="AK15" s="130"/>
      <c r="AL15" s="130"/>
      <c r="AM15" s="130"/>
      <c r="AN15" s="130"/>
      <c r="AO15" s="130"/>
    </row>
    <row r="16" spans="1:41" ht="18" customHeight="1" x14ac:dyDescent="0.15">
      <c r="A16" s="128"/>
      <c r="B16" s="128" t="s">
        <v>123</v>
      </c>
      <c r="C16" s="128" t="s">
        <v>124</v>
      </c>
      <c r="D16" s="128"/>
      <c r="E16" s="128"/>
      <c r="F16" s="128"/>
      <c r="H16" s="135"/>
      <c r="I16" s="136"/>
      <c r="J16" s="136"/>
      <c r="K16" s="136"/>
      <c r="L16" s="136"/>
      <c r="M16" s="136"/>
      <c r="N16" s="136"/>
      <c r="O16" s="136"/>
      <c r="P16" s="136"/>
      <c r="Q16" s="136"/>
      <c r="R16" s="136"/>
      <c r="S16" s="136"/>
      <c r="T16" s="136"/>
      <c r="U16" s="136"/>
      <c r="V16" s="136"/>
      <c r="W16" s="136"/>
      <c r="X16" s="136"/>
      <c r="Y16" s="136"/>
      <c r="Z16" s="130"/>
      <c r="AA16" s="130"/>
      <c r="AB16" s="130"/>
      <c r="AC16" s="130"/>
      <c r="AD16" s="130"/>
      <c r="AE16" s="130"/>
      <c r="AF16" s="130"/>
      <c r="AG16" s="130"/>
      <c r="AH16" s="130"/>
      <c r="AI16" s="130"/>
      <c r="AJ16" s="130"/>
      <c r="AK16" s="130"/>
      <c r="AL16" s="130"/>
      <c r="AM16" s="130"/>
    </row>
    <row r="17" spans="1:39" ht="18" customHeight="1" x14ac:dyDescent="0.15">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30"/>
      <c r="AA17" s="130"/>
      <c r="AB17" s="130"/>
      <c r="AC17" s="130"/>
      <c r="AD17" s="130"/>
      <c r="AE17" s="130"/>
      <c r="AF17" s="130"/>
      <c r="AG17" s="130"/>
      <c r="AH17" s="130"/>
      <c r="AI17" s="130"/>
      <c r="AJ17" s="130"/>
      <c r="AK17" s="130"/>
      <c r="AL17" s="130"/>
      <c r="AM17" s="130"/>
    </row>
    <row r="18" spans="1:39" ht="20.25" customHeight="1" x14ac:dyDescent="0.15">
      <c r="A18" s="237" t="s">
        <v>160</v>
      </c>
      <c r="B18" s="237"/>
      <c r="C18" s="237"/>
      <c r="D18" s="237"/>
      <c r="E18" s="237"/>
      <c r="F18" s="120"/>
      <c r="G18" s="128"/>
      <c r="H18" s="147"/>
      <c r="I18" s="147"/>
      <c r="J18" s="147"/>
      <c r="K18" s="147"/>
      <c r="L18" s="147"/>
      <c r="M18" s="147"/>
      <c r="N18" s="147"/>
      <c r="O18" s="147"/>
      <c r="P18" s="147"/>
      <c r="Q18" s="147"/>
      <c r="R18" s="147"/>
      <c r="S18" s="147"/>
      <c r="T18" s="147"/>
      <c r="U18" s="147"/>
      <c r="V18" s="147"/>
      <c r="W18" s="147"/>
      <c r="X18" s="147"/>
      <c r="Y18" s="128"/>
      <c r="Z18" s="137"/>
      <c r="AA18" s="130"/>
      <c r="AB18" s="130"/>
      <c r="AC18" s="130"/>
      <c r="AD18" s="130"/>
      <c r="AE18" s="130"/>
      <c r="AF18" s="130"/>
      <c r="AG18" s="130"/>
      <c r="AH18" s="130"/>
      <c r="AI18" s="130"/>
      <c r="AJ18" s="130"/>
      <c r="AK18" s="130"/>
      <c r="AL18" s="130"/>
      <c r="AM18" s="130"/>
    </row>
    <row r="19" spans="1:39" x14ac:dyDescent="0.15">
      <c r="A19" s="130"/>
      <c r="B19" s="130"/>
      <c r="C19" s="130" t="s">
        <v>145</v>
      </c>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row>
    <row r="20" spans="1:39" x14ac:dyDescent="0.15">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row>
    <row r="21" spans="1:39" ht="20.25" customHeight="1" x14ac:dyDescent="0.15">
      <c r="A21" s="237" t="s">
        <v>161</v>
      </c>
      <c r="B21" s="237"/>
      <c r="C21" s="237"/>
      <c r="D21" s="237"/>
      <c r="E21" s="237"/>
      <c r="F21" s="237"/>
      <c r="G21" s="237"/>
      <c r="H21" s="237"/>
      <c r="I21" s="237"/>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30"/>
      <c r="AM21" s="130"/>
    </row>
    <row r="22" spans="1:39" ht="15.75" customHeight="1" x14ac:dyDescent="0.15">
      <c r="A22" s="138"/>
      <c r="B22" s="128" t="s">
        <v>109</v>
      </c>
      <c r="C22" s="91" t="s">
        <v>264</v>
      </c>
      <c r="D22" s="130"/>
      <c r="E22" s="130"/>
      <c r="F22" s="130"/>
      <c r="G22" s="138"/>
      <c r="H22" s="138"/>
      <c r="I22" s="138"/>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row>
    <row r="23" spans="1:39" ht="15.75" customHeight="1" x14ac:dyDescent="0.15">
      <c r="A23" s="138"/>
      <c r="B23" s="128"/>
      <c r="C23" s="91" t="s">
        <v>253</v>
      </c>
      <c r="D23" s="130"/>
      <c r="E23" s="130"/>
      <c r="F23" s="130"/>
      <c r="G23" s="138"/>
      <c r="H23" s="138"/>
      <c r="I23" s="138"/>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row>
    <row r="24" spans="1:39" ht="15.75" customHeight="1" x14ac:dyDescent="0.15">
      <c r="A24" s="138"/>
      <c r="B24" s="128"/>
      <c r="D24" s="130"/>
      <c r="E24" s="130"/>
      <c r="F24" s="130"/>
      <c r="G24" s="138"/>
      <c r="H24" s="138"/>
      <c r="I24" s="138"/>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row>
    <row r="25" spans="1:39" ht="18" customHeight="1" x14ac:dyDescent="0.15">
      <c r="A25" s="130"/>
      <c r="B25" s="130" t="s">
        <v>87</v>
      </c>
      <c r="C25" s="129" t="s">
        <v>112</v>
      </c>
      <c r="D25" s="129"/>
      <c r="E25" s="129"/>
      <c r="F25" s="129"/>
      <c r="G25" s="129"/>
      <c r="H25" s="129"/>
      <c r="I25" s="129"/>
      <c r="J25" s="129"/>
      <c r="K25" s="129"/>
      <c r="L25" s="129"/>
      <c r="M25" s="129"/>
      <c r="N25" s="129"/>
      <c r="O25" s="129"/>
      <c r="P25" s="129"/>
      <c r="Q25" s="129"/>
      <c r="R25" s="129"/>
      <c r="S25" s="129"/>
      <c r="T25" s="130"/>
      <c r="U25" s="130"/>
      <c r="V25" s="130"/>
      <c r="W25" s="130"/>
      <c r="X25" s="130"/>
      <c r="Y25" s="130"/>
      <c r="Z25" s="130"/>
      <c r="AA25" s="130"/>
      <c r="AB25" s="130"/>
      <c r="AC25" s="130"/>
      <c r="AD25" s="130"/>
      <c r="AE25" s="130"/>
      <c r="AF25" s="130"/>
      <c r="AG25" s="130"/>
      <c r="AH25" s="130"/>
      <c r="AI25" s="130"/>
      <c r="AJ25" s="130"/>
      <c r="AK25" s="130"/>
      <c r="AL25" s="130"/>
      <c r="AM25" s="130"/>
    </row>
    <row r="26" spans="1:39" ht="17.25" customHeight="1" x14ac:dyDescent="0.15">
      <c r="A26" s="130"/>
      <c r="B26" s="130"/>
      <c r="C26" s="120" t="s">
        <v>88</v>
      </c>
      <c r="D26" s="120" t="s">
        <v>254</v>
      </c>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row>
    <row r="27" spans="1:39" ht="17.25" customHeight="1" x14ac:dyDescent="0.15">
      <c r="A27" s="130"/>
      <c r="B27" s="130"/>
      <c r="C27" s="120"/>
      <c r="D27" s="120" t="s">
        <v>255</v>
      </c>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row>
    <row r="28" spans="1:39" ht="17.25" customHeight="1" x14ac:dyDescent="0.15">
      <c r="A28" s="130"/>
      <c r="B28" s="130"/>
      <c r="C28" s="130" t="s">
        <v>89</v>
      </c>
      <c r="D28" s="243" t="s">
        <v>146</v>
      </c>
      <c r="E28" s="243"/>
      <c r="F28" s="243"/>
      <c r="G28" s="243"/>
      <c r="H28" s="244"/>
      <c r="I28" s="239"/>
      <c r="J28" s="240"/>
      <c r="K28" s="231" t="s">
        <v>137</v>
      </c>
      <c r="L28" s="241"/>
      <c r="M28" s="242"/>
      <c r="N28" s="232" t="s">
        <v>147</v>
      </c>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row>
    <row r="29" spans="1:39" ht="17.25" customHeight="1" x14ac:dyDescent="0.15">
      <c r="A29" s="130"/>
      <c r="B29" s="130"/>
      <c r="C29" s="120" t="s">
        <v>88</v>
      </c>
      <c r="D29" s="120" t="s">
        <v>300</v>
      </c>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row>
    <row r="30" spans="1:39" ht="17.25" customHeight="1" x14ac:dyDescent="0.15">
      <c r="A30" s="130"/>
      <c r="B30" s="130"/>
      <c r="C30" s="120"/>
      <c r="D30" s="120" t="s">
        <v>301</v>
      </c>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row>
    <row r="31" spans="1:39" ht="17.25" customHeight="1" x14ac:dyDescent="0.15">
      <c r="A31" s="130"/>
      <c r="B31" s="130"/>
      <c r="C31" s="120" t="s">
        <v>88</v>
      </c>
      <c r="D31" s="120" t="s">
        <v>257</v>
      </c>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row>
    <row r="32" spans="1:39" ht="17.25" customHeight="1" x14ac:dyDescent="0.15">
      <c r="A32" s="130"/>
      <c r="B32" s="130"/>
      <c r="C32" s="120"/>
      <c r="D32" s="120" t="s">
        <v>258</v>
      </c>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row>
    <row r="33" spans="1:40" ht="17.25" customHeight="1" x14ac:dyDescent="0.15">
      <c r="A33" s="130"/>
      <c r="B33" s="130"/>
      <c r="C33" s="120" t="s">
        <v>88</v>
      </c>
      <c r="D33" s="120" t="s">
        <v>157</v>
      </c>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row>
    <row r="34" spans="1:40" ht="17.25" customHeight="1" x14ac:dyDescent="0.15">
      <c r="A34" s="130"/>
      <c r="B34" s="130"/>
      <c r="C34" s="120"/>
      <c r="D34" s="120" t="s">
        <v>302</v>
      </c>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row>
    <row r="35" spans="1:40" ht="15.75" customHeight="1" x14ac:dyDescent="0.15">
      <c r="A35" s="130"/>
      <c r="B35" s="130"/>
      <c r="D35" s="120" t="s">
        <v>158</v>
      </c>
      <c r="W35" s="130"/>
      <c r="X35" s="130"/>
      <c r="Y35" s="130"/>
      <c r="Z35" s="130"/>
      <c r="AA35" s="130"/>
      <c r="AB35" s="130"/>
      <c r="AC35" s="130"/>
      <c r="AD35" s="130"/>
      <c r="AE35" s="120"/>
      <c r="AF35" s="139"/>
      <c r="AG35" s="120"/>
      <c r="AH35" s="139"/>
      <c r="AI35" s="128"/>
      <c r="AJ35" s="128"/>
      <c r="AK35" s="128"/>
      <c r="AL35" s="128"/>
      <c r="AM35" s="128"/>
      <c r="AN35" s="112"/>
    </row>
    <row r="36" spans="1:40" ht="16.5" customHeight="1" x14ac:dyDescent="0.15">
      <c r="A36" s="130"/>
      <c r="B36" s="130"/>
      <c r="AF36" s="130"/>
      <c r="AG36" s="130"/>
      <c r="AH36" s="130"/>
      <c r="AI36" s="130"/>
      <c r="AJ36" s="130"/>
      <c r="AK36" s="130"/>
      <c r="AL36" s="130"/>
      <c r="AM36" s="130"/>
    </row>
    <row r="37" spans="1:40" ht="17.25" customHeight="1" x14ac:dyDescent="0.15">
      <c r="A37" s="130"/>
      <c r="B37" s="130" t="s">
        <v>90</v>
      </c>
      <c r="C37" s="129" t="s">
        <v>125</v>
      </c>
      <c r="D37" s="129"/>
      <c r="E37" s="129"/>
      <c r="F37" s="129"/>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row>
    <row r="38" spans="1:40" ht="17.25" customHeight="1" x14ac:dyDescent="0.15">
      <c r="A38" s="130"/>
      <c r="B38" s="130"/>
      <c r="C38" s="120" t="s">
        <v>126</v>
      </c>
      <c r="D38" s="120" t="s">
        <v>308</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30"/>
      <c r="AI38" s="130"/>
      <c r="AJ38" s="130"/>
      <c r="AK38" s="130"/>
      <c r="AL38" s="130"/>
      <c r="AM38" s="130"/>
    </row>
    <row r="39" spans="1:40" s="112" customFormat="1" ht="17.25" customHeight="1" x14ac:dyDescent="0.15">
      <c r="A39" s="128"/>
      <c r="B39" s="128"/>
      <c r="C39" s="120"/>
      <c r="D39" s="120" t="s">
        <v>307</v>
      </c>
      <c r="E39" s="130"/>
      <c r="F39" s="130"/>
      <c r="G39" s="130"/>
      <c r="H39" s="130"/>
      <c r="I39" s="130"/>
      <c r="J39" s="130"/>
      <c r="K39" s="130"/>
      <c r="L39" s="130"/>
      <c r="M39" s="130"/>
      <c r="N39" s="130"/>
      <c r="O39" s="130"/>
      <c r="P39" s="130"/>
      <c r="Q39" s="130"/>
      <c r="R39" s="130"/>
      <c r="S39" s="130"/>
      <c r="T39" s="130"/>
      <c r="U39" s="130"/>
      <c r="V39" s="130"/>
      <c r="W39" s="128"/>
      <c r="X39" s="128"/>
      <c r="Y39" s="128"/>
      <c r="Z39" s="128"/>
      <c r="AA39" s="128"/>
      <c r="AB39" s="128"/>
      <c r="AC39" s="128"/>
      <c r="AD39" s="128"/>
      <c r="AE39" s="128"/>
      <c r="AF39" s="128"/>
      <c r="AG39" s="128"/>
      <c r="AH39" s="128"/>
      <c r="AI39" s="128"/>
      <c r="AJ39" s="128"/>
      <c r="AK39" s="128"/>
      <c r="AL39" s="128"/>
      <c r="AM39" s="128"/>
    </row>
    <row r="40" spans="1:40" ht="17.25" customHeight="1" x14ac:dyDescent="0.15">
      <c r="A40" s="130"/>
      <c r="B40" s="130"/>
      <c r="C40" s="120" t="s">
        <v>88</v>
      </c>
      <c r="D40" s="120" t="s">
        <v>261</v>
      </c>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30"/>
      <c r="AI40" s="130"/>
      <c r="AJ40" s="130"/>
      <c r="AK40" s="130"/>
      <c r="AL40" s="130"/>
      <c r="AM40" s="130"/>
    </row>
    <row r="41" spans="1:40" ht="17.25" customHeight="1" x14ac:dyDescent="0.15">
      <c r="A41" s="130"/>
      <c r="B41" s="130"/>
      <c r="C41" s="120"/>
      <c r="D41" s="120" t="s">
        <v>260</v>
      </c>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0"/>
      <c r="AI41" s="130"/>
      <c r="AJ41" s="130"/>
      <c r="AK41" s="130"/>
      <c r="AL41" s="130"/>
      <c r="AM41" s="130"/>
    </row>
    <row r="42" spans="1:40" ht="16.5" customHeight="1" x14ac:dyDescent="0.15">
      <c r="A42" s="130"/>
      <c r="B42" s="130"/>
      <c r="C42" s="130" t="s">
        <v>88</v>
      </c>
      <c r="D42" s="233" t="s">
        <v>91</v>
      </c>
      <c r="E42" s="128"/>
      <c r="F42" s="128"/>
      <c r="G42" s="128"/>
      <c r="H42" s="140"/>
      <c r="I42" s="140"/>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30"/>
      <c r="AI42" s="130"/>
      <c r="AJ42" s="130"/>
      <c r="AK42" s="130"/>
      <c r="AL42" s="130"/>
      <c r="AM42" s="130"/>
    </row>
    <row r="43" spans="1:40" ht="16.5" customHeight="1" x14ac:dyDescent="0.15">
      <c r="A43" s="130"/>
      <c r="B43" s="130"/>
      <c r="C43" s="128" t="s">
        <v>88</v>
      </c>
      <c r="D43" s="120" t="s">
        <v>252</v>
      </c>
      <c r="E43" s="128"/>
      <c r="F43" s="128"/>
      <c r="G43" s="128"/>
      <c r="H43" s="140"/>
      <c r="I43" s="140"/>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30"/>
      <c r="AI43" s="130"/>
      <c r="AJ43" s="130"/>
      <c r="AK43" s="130"/>
      <c r="AL43" s="130"/>
      <c r="AM43" s="130"/>
    </row>
    <row r="44" spans="1:40" ht="16.5" customHeight="1" x14ac:dyDescent="0.15">
      <c r="A44" s="130"/>
      <c r="B44" s="130"/>
      <c r="C44" s="128"/>
      <c r="D44" s="120" t="s">
        <v>256</v>
      </c>
      <c r="E44" s="128"/>
      <c r="F44" s="128"/>
      <c r="G44" s="128"/>
      <c r="H44" s="140"/>
      <c r="I44" s="140"/>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30"/>
      <c r="AI44" s="130"/>
      <c r="AJ44" s="130"/>
      <c r="AK44" s="130"/>
      <c r="AL44" s="130"/>
      <c r="AM44" s="130"/>
    </row>
    <row r="45" spans="1:40" ht="16.5" customHeight="1" x14ac:dyDescent="0.15">
      <c r="A45" s="130"/>
      <c r="B45" s="130"/>
      <c r="C45" s="128"/>
      <c r="D45" s="120"/>
      <c r="E45" s="128"/>
      <c r="F45" s="128"/>
      <c r="G45" s="128"/>
      <c r="H45" s="140"/>
      <c r="I45" s="140"/>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30"/>
      <c r="AI45" s="130"/>
      <c r="AJ45" s="130"/>
      <c r="AK45" s="130"/>
      <c r="AL45" s="130"/>
      <c r="AM45" s="130"/>
    </row>
    <row r="46" spans="1:40" ht="16.5" customHeight="1" x14ac:dyDescent="0.15">
      <c r="A46" s="130"/>
      <c r="B46" s="130" t="s">
        <v>262</v>
      </c>
      <c r="C46" s="128" t="s">
        <v>305</v>
      </c>
      <c r="D46" s="120"/>
      <c r="E46" s="128"/>
      <c r="F46" s="128"/>
      <c r="G46" s="128"/>
      <c r="H46" s="140"/>
      <c r="I46" s="140"/>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30"/>
      <c r="AI46" s="130"/>
      <c r="AJ46" s="130"/>
      <c r="AK46" s="130"/>
      <c r="AL46" s="130"/>
      <c r="AM46" s="130"/>
    </row>
    <row r="47" spans="1:40" ht="16.5" customHeight="1" x14ac:dyDescent="0.15">
      <c r="A47" s="130"/>
      <c r="B47" s="130"/>
      <c r="C47" s="128" t="s">
        <v>306</v>
      </c>
      <c r="D47" s="120"/>
      <c r="E47" s="128"/>
      <c r="F47" s="128"/>
      <c r="G47" s="128"/>
      <c r="H47" s="140"/>
      <c r="I47" s="140"/>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30"/>
      <c r="AI47" s="130"/>
      <c r="AJ47" s="130"/>
      <c r="AK47" s="130"/>
      <c r="AL47" s="130"/>
      <c r="AM47" s="130"/>
    </row>
    <row r="48" spans="1:40" ht="17.25" customHeight="1" x14ac:dyDescent="0.1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row>
    <row r="49" spans="1:39" ht="18" customHeight="1" x14ac:dyDescent="0.15">
      <c r="A49" s="237" t="s">
        <v>162</v>
      </c>
      <c r="B49" s="237"/>
      <c r="C49" s="237"/>
      <c r="D49" s="237"/>
      <c r="E49" s="237"/>
      <c r="F49" s="237"/>
      <c r="G49" s="237"/>
      <c r="H49" s="238"/>
      <c r="I49" s="238"/>
      <c r="J49" s="238"/>
      <c r="K49" s="238"/>
      <c r="L49" s="238"/>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row>
    <row r="50" spans="1:39" ht="16.5" customHeight="1" x14ac:dyDescent="0.15">
      <c r="A50" s="130"/>
      <c r="B50" s="128" t="s">
        <v>108</v>
      </c>
      <c r="C50" s="141" t="s">
        <v>163</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row>
    <row r="51" spans="1:39" ht="18.75" customHeight="1" x14ac:dyDescent="0.15">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row>
    <row r="52" spans="1:39" ht="15.75" customHeight="1" x14ac:dyDescent="0.15">
      <c r="A52" s="130"/>
      <c r="B52" s="130" t="s">
        <v>92</v>
      </c>
      <c r="C52" s="142" t="s">
        <v>120</v>
      </c>
      <c r="D52" s="130"/>
      <c r="E52" s="130"/>
      <c r="F52" s="130"/>
      <c r="G52" s="130"/>
      <c r="H52" s="130"/>
      <c r="I52" s="130"/>
      <c r="J52" s="130"/>
      <c r="K52" s="130"/>
      <c r="L52" s="130"/>
      <c r="M52" s="130"/>
      <c r="N52" s="130"/>
      <c r="O52" s="130"/>
      <c r="P52" s="130"/>
      <c r="Q52" s="130"/>
      <c r="R52" s="130"/>
      <c r="S52" s="130"/>
      <c r="T52" s="130"/>
      <c r="U52" s="130"/>
      <c r="V52" s="142"/>
      <c r="W52" s="130"/>
      <c r="X52" s="130"/>
      <c r="Y52" s="130"/>
      <c r="Z52" s="130"/>
      <c r="AA52" s="130"/>
      <c r="AB52" s="130"/>
      <c r="AC52" s="130"/>
      <c r="AD52" s="130"/>
      <c r="AE52" s="130"/>
      <c r="AF52" s="130"/>
      <c r="AG52" s="130"/>
      <c r="AH52" s="130"/>
      <c r="AI52" s="130"/>
      <c r="AJ52" s="130"/>
      <c r="AK52" s="130"/>
      <c r="AL52" s="130"/>
      <c r="AM52" s="130"/>
    </row>
    <row r="53" spans="1:39" ht="18.75" customHeight="1" x14ac:dyDescent="0.15">
      <c r="A53" s="130"/>
      <c r="B53" s="130"/>
      <c r="C53" s="130" t="s">
        <v>104</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row>
    <row r="54" spans="1:39" ht="17.25" customHeight="1" x14ac:dyDescent="0.15">
      <c r="A54" s="130"/>
      <c r="B54" s="130"/>
      <c r="C54" s="130"/>
      <c r="D54" s="130" t="s">
        <v>309</v>
      </c>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row>
    <row r="55" spans="1:39" ht="17.25" customHeight="1" x14ac:dyDescent="0.15">
      <c r="A55" s="130"/>
      <c r="B55" s="130"/>
      <c r="C55" s="130"/>
      <c r="D55" s="130" t="s">
        <v>113</v>
      </c>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row>
    <row r="56" spans="1:39" ht="15.75" customHeight="1" x14ac:dyDescent="0.15">
      <c r="A56" s="130"/>
      <c r="B56" s="130"/>
      <c r="C56" s="130"/>
      <c r="D56" s="128" t="s">
        <v>110</v>
      </c>
      <c r="E56" s="130"/>
      <c r="F56" s="130" t="s">
        <v>313</v>
      </c>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row>
    <row r="57" spans="1:39" ht="18" customHeight="1" x14ac:dyDescent="0.15">
      <c r="A57" s="130"/>
      <c r="B57" s="130"/>
      <c r="C57" s="130"/>
      <c r="D57" s="128" t="s">
        <v>111</v>
      </c>
      <c r="E57" s="130"/>
      <c r="F57" s="130" t="s">
        <v>93</v>
      </c>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row>
    <row r="58" spans="1:39" ht="16.5" customHeight="1" x14ac:dyDescent="0.15">
      <c r="A58" s="130"/>
      <c r="B58" s="130"/>
      <c r="C58" s="130"/>
      <c r="D58" s="143" t="s">
        <v>153</v>
      </c>
      <c r="E58" s="130"/>
      <c r="F58" s="130"/>
      <c r="G58" s="144"/>
      <c r="H58" s="130"/>
      <c r="I58" s="130"/>
      <c r="J58" s="130"/>
      <c r="K58" s="130"/>
      <c r="L58" s="130"/>
      <c r="M58" s="130"/>
      <c r="N58" s="130"/>
      <c r="O58" s="130"/>
      <c r="P58" s="130"/>
      <c r="Q58" s="130"/>
      <c r="R58" s="130"/>
      <c r="S58" s="130"/>
      <c r="T58" s="130"/>
      <c r="U58" s="130"/>
      <c r="V58" s="130"/>
      <c r="W58" s="130"/>
      <c r="X58" s="130"/>
      <c r="Y58" s="144"/>
      <c r="Z58" s="144"/>
      <c r="AA58" s="130"/>
      <c r="AB58" s="130"/>
      <c r="AC58" s="130"/>
      <c r="AD58" s="130"/>
      <c r="AE58" s="130"/>
      <c r="AF58" s="130"/>
      <c r="AG58" s="130"/>
      <c r="AH58" s="130"/>
      <c r="AI58" s="130"/>
      <c r="AJ58" s="130"/>
      <c r="AK58" s="130"/>
      <c r="AL58" s="130"/>
      <c r="AM58" s="130"/>
    </row>
    <row r="59" spans="1:39" x14ac:dyDescent="0.1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row>
    <row r="60" spans="1:39" x14ac:dyDescent="0.15">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row>
    <row r="61" spans="1:39" x14ac:dyDescent="0.15">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row>
  </sheetData>
  <mergeCells count="12">
    <mergeCell ref="Y1:AH1"/>
    <mergeCell ref="A49:L49"/>
    <mergeCell ref="A14:E14"/>
    <mergeCell ref="A18:E18"/>
    <mergeCell ref="A21:I21"/>
    <mergeCell ref="I28:J28"/>
    <mergeCell ref="L28:M28"/>
    <mergeCell ref="D28:H28"/>
    <mergeCell ref="F12:K12"/>
    <mergeCell ref="D11:E12"/>
    <mergeCell ref="P11:Q12"/>
    <mergeCell ref="A1:T1"/>
  </mergeCells>
  <phoneticPr fontId="2"/>
  <pageMargins left="0.78740157480314965" right="0.78740157480314965" top="0.59055118110236227" bottom="0.59055118110236227" header="0" footer="0"/>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87B7E-5C16-405D-8B93-7F4365B23FF9}">
  <dimension ref="A1:AO197"/>
  <sheetViews>
    <sheetView showGridLines="0" topLeftCell="A28" zoomScaleNormal="100" workbookViewId="0">
      <selection activeCell="N190" sqref="N190:N193"/>
    </sheetView>
  </sheetViews>
  <sheetFormatPr defaultRowHeight="16.5" x14ac:dyDescent="0.15"/>
  <cols>
    <col min="1" max="1" width="3.75" style="92" customWidth="1"/>
    <col min="2" max="4" width="10" style="92" customWidth="1"/>
    <col min="5" max="6" width="12.5" style="92" customWidth="1"/>
    <col min="7" max="7" width="5" style="92" customWidth="1"/>
    <col min="8" max="8" width="7.5" style="92" customWidth="1"/>
    <col min="9" max="9" width="11.25" style="92" customWidth="1"/>
    <col min="10" max="10" width="12.5" style="92" customWidth="1"/>
    <col min="11" max="11" width="11.25" style="92" customWidth="1"/>
    <col min="12" max="12" width="16.25" style="92" customWidth="1"/>
    <col min="13" max="14" width="10" style="92" customWidth="1"/>
    <col min="15" max="15" width="12.5" style="92" customWidth="1"/>
    <col min="16" max="16" width="15" style="92" customWidth="1"/>
    <col min="17" max="17" width="5" style="92" customWidth="1"/>
    <col min="18" max="18" width="7.5" style="92" customWidth="1"/>
    <col min="19" max="19" width="11.25" style="92" customWidth="1"/>
    <col min="20" max="20" width="12.5" style="92" customWidth="1"/>
    <col min="21" max="21" width="11.25" style="92" customWidth="1"/>
    <col min="22" max="28" width="12.5" style="92" customWidth="1"/>
    <col min="29" max="29" width="25" style="92" customWidth="1"/>
    <col min="30" max="31" width="18.75" style="92" customWidth="1"/>
    <col min="32" max="16384" width="9" style="92"/>
  </cols>
  <sheetData>
    <row r="1" spans="1:12" ht="19.5" x14ac:dyDescent="0.15">
      <c r="A1" s="93" t="s">
        <v>274</v>
      </c>
    </row>
    <row r="2" spans="1:12" ht="19.5" x14ac:dyDescent="0.15">
      <c r="A2" s="93"/>
    </row>
    <row r="3" spans="1:12" ht="18.75" x14ac:dyDescent="0.15">
      <c r="A3" s="91" t="s">
        <v>216</v>
      </c>
      <c r="B3" s="91"/>
      <c r="C3" s="91"/>
      <c r="D3" s="91"/>
      <c r="E3" s="91"/>
      <c r="F3" s="91"/>
      <c r="G3" s="91"/>
      <c r="H3" s="91"/>
      <c r="I3" s="91"/>
      <c r="J3" s="91"/>
      <c r="K3" s="91"/>
      <c r="L3" s="91"/>
    </row>
    <row r="4" spans="1:12" ht="18.75" x14ac:dyDescent="0.15">
      <c r="A4" s="91"/>
      <c r="B4" s="91" t="s">
        <v>218</v>
      </c>
      <c r="C4" s="91"/>
      <c r="D4" s="91"/>
      <c r="F4" s="91" t="s">
        <v>312</v>
      </c>
      <c r="G4" s="91"/>
      <c r="H4" s="91"/>
      <c r="I4" s="91"/>
      <c r="J4" s="91"/>
      <c r="K4" s="91"/>
      <c r="L4" s="91"/>
    </row>
    <row r="5" spans="1:12" ht="18.75" x14ac:dyDescent="0.15">
      <c r="A5" s="91"/>
      <c r="B5" s="91" t="s">
        <v>219</v>
      </c>
      <c r="C5" s="91"/>
      <c r="D5" s="91"/>
      <c r="E5" s="91"/>
      <c r="F5" s="91"/>
      <c r="G5" s="91"/>
      <c r="H5" s="91"/>
      <c r="I5" s="91"/>
      <c r="J5" s="91"/>
      <c r="K5" s="91"/>
      <c r="L5" s="91"/>
    </row>
    <row r="6" spans="1:12" ht="18.75" x14ac:dyDescent="0.15">
      <c r="A6" s="91"/>
      <c r="B6" s="91"/>
      <c r="C6" s="91"/>
      <c r="D6" s="91"/>
      <c r="E6" s="91"/>
      <c r="F6" s="91"/>
      <c r="G6" s="91"/>
      <c r="H6" s="91"/>
      <c r="I6" s="91"/>
      <c r="J6" s="91"/>
      <c r="K6" s="91"/>
      <c r="L6" s="91"/>
    </row>
    <row r="7" spans="1:12" ht="18.75" x14ac:dyDescent="0.15">
      <c r="A7" s="308" t="s">
        <v>217</v>
      </c>
      <c r="B7" s="308"/>
      <c r="C7" s="308"/>
      <c r="D7" s="308"/>
      <c r="E7" s="308"/>
      <c r="F7" s="91"/>
      <c r="G7" s="91"/>
      <c r="H7" s="91"/>
      <c r="I7" s="91"/>
      <c r="J7" s="91"/>
      <c r="K7" s="91"/>
      <c r="L7" s="91"/>
    </row>
    <row r="8" spans="1:12" ht="18.75" x14ac:dyDescent="0.15">
      <c r="A8" s="91"/>
      <c r="B8" s="91"/>
      <c r="C8" s="91"/>
      <c r="D8" s="91"/>
      <c r="E8" s="91"/>
      <c r="F8" s="91"/>
      <c r="G8" s="91"/>
      <c r="H8" s="91"/>
      <c r="I8" s="91"/>
      <c r="J8" s="91"/>
      <c r="K8" s="91"/>
      <c r="L8" s="91"/>
    </row>
    <row r="9" spans="1:12" ht="18.75" x14ac:dyDescent="0.15">
      <c r="A9" s="308" t="s">
        <v>275</v>
      </c>
      <c r="B9" s="308"/>
      <c r="C9" s="308"/>
      <c r="D9" s="308"/>
      <c r="E9" s="308"/>
      <c r="F9" s="91"/>
      <c r="G9" s="91"/>
      <c r="H9" s="91"/>
      <c r="I9" s="91"/>
      <c r="J9" s="91"/>
      <c r="K9" s="91"/>
      <c r="L9" s="91"/>
    </row>
    <row r="10" spans="1:12" ht="18.75" x14ac:dyDescent="0.15">
      <c r="A10" s="91"/>
      <c r="B10" s="91" t="s">
        <v>220</v>
      </c>
      <c r="D10" s="91"/>
      <c r="E10" s="91"/>
      <c r="F10" s="91"/>
      <c r="G10" s="91"/>
      <c r="H10" s="91"/>
      <c r="I10" s="91"/>
      <c r="J10" s="91"/>
      <c r="K10" s="91"/>
      <c r="L10" s="91"/>
    </row>
    <row r="11" spans="1:12" ht="18.75" x14ac:dyDescent="0.15">
      <c r="A11" s="91"/>
      <c r="B11" s="91"/>
      <c r="D11" s="91"/>
      <c r="E11" s="91"/>
      <c r="F11" s="91"/>
      <c r="G11" s="91"/>
      <c r="H11" s="91"/>
      <c r="I11" s="91"/>
      <c r="J11" s="91"/>
      <c r="K11" s="91"/>
      <c r="L11" s="91"/>
    </row>
    <row r="12" spans="1:12" ht="18.75" x14ac:dyDescent="0.15">
      <c r="A12" s="308" t="s">
        <v>276</v>
      </c>
      <c r="B12" s="308"/>
      <c r="C12" s="308"/>
      <c r="D12" s="308"/>
      <c r="E12" s="308"/>
      <c r="F12" s="91"/>
      <c r="G12" s="91"/>
      <c r="H12" s="91"/>
      <c r="I12" s="91"/>
      <c r="J12" s="91"/>
      <c r="K12" s="91"/>
      <c r="L12" s="91"/>
    </row>
    <row r="13" spans="1:12" ht="18.75" x14ac:dyDescent="0.15">
      <c r="A13" s="91"/>
      <c r="B13" s="91" t="s">
        <v>221</v>
      </c>
      <c r="D13" s="91"/>
      <c r="E13" s="91"/>
      <c r="F13" s="91"/>
      <c r="G13" s="91"/>
      <c r="H13" s="91"/>
      <c r="I13" s="91"/>
      <c r="J13" s="91"/>
      <c r="K13" s="91"/>
      <c r="L13" s="91"/>
    </row>
    <row r="14" spans="1:12" ht="18.75" x14ac:dyDescent="0.15">
      <c r="A14" s="91"/>
      <c r="B14" s="91"/>
      <c r="D14" s="91"/>
      <c r="E14" s="91"/>
      <c r="F14" s="91"/>
      <c r="G14" s="91"/>
      <c r="H14" s="91"/>
      <c r="I14" s="91"/>
      <c r="J14" s="91"/>
      <c r="K14" s="91"/>
      <c r="L14" s="91"/>
    </row>
    <row r="15" spans="1:12" ht="18.75" x14ac:dyDescent="0.15">
      <c r="A15" s="308" t="s">
        <v>277</v>
      </c>
      <c r="B15" s="308"/>
      <c r="C15" s="308"/>
      <c r="D15" s="308"/>
      <c r="E15" s="308"/>
      <c r="F15" s="91"/>
      <c r="G15" s="91"/>
      <c r="H15" s="91"/>
      <c r="I15" s="91"/>
      <c r="J15" s="91"/>
      <c r="K15" s="91"/>
      <c r="L15" s="91"/>
    </row>
    <row r="16" spans="1:12" ht="18.75" x14ac:dyDescent="0.15">
      <c r="A16" s="91"/>
      <c r="B16" s="91" t="s">
        <v>222</v>
      </c>
      <c r="D16" s="91"/>
      <c r="E16" s="91"/>
      <c r="F16" s="91"/>
      <c r="G16" s="91"/>
      <c r="H16" s="91"/>
      <c r="I16" s="91"/>
      <c r="J16" s="91"/>
      <c r="K16" s="91"/>
      <c r="L16" s="91"/>
    </row>
    <row r="17" spans="1:12" ht="18.75" x14ac:dyDescent="0.15">
      <c r="A17" s="91"/>
      <c r="B17" s="91"/>
      <c r="D17" s="91"/>
      <c r="E17" s="91"/>
      <c r="F17" s="91"/>
      <c r="G17" s="91"/>
      <c r="H17" s="91"/>
      <c r="I17" s="91"/>
      <c r="J17" s="91"/>
      <c r="K17" s="91"/>
      <c r="L17" s="91"/>
    </row>
    <row r="18" spans="1:12" ht="18.75" x14ac:dyDescent="0.15">
      <c r="A18" s="308" t="s">
        <v>278</v>
      </c>
      <c r="B18" s="308"/>
      <c r="C18" s="308"/>
      <c r="D18" s="308"/>
      <c r="E18" s="308"/>
      <c r="F18" s="91"/>
      <c r="G18" s="91"/>
      <c r="H18" s="91"/>
      <c r="I18" s="91"/>
      <c r="J18" s="91"/>
      <c r="K18" s="91"/>
      <c r="L18" s="91"/>
    </row>
    <row r="19" spans="1:12" ht="18.75" x14ac:dyDescent="0.15">
      <c r="A19" s="91"/>
      <c r="B19" s="91" t="s">
        <v>223</v>
      </c>
      <c r="D19" s="91"/>
      <c r="E19" s="91"/>
      <c r="F19" s="91"/>
      <c r="G19" s="91"/>
      <c r="H19" s="91"/>
      <c r="I19" s="91"/>
      <c r="J19" s="91"/>
      <c r="K19" s="91"/>
      <c r="L19" s="91"/>
    </row>
    <row r="20" spans="1:12" ht="18.75" x14ac:dyDescent="0.15">
      <c r="A20" s="91"/>
      <c r="B20" s="91"/>
      <c r="D20" s="91"/>
      <c r="E20" s="91"/>
      <c r="F20" s="91"/>
      <c r="G20" s="91"/>
      <c r="H20" s="91"/>
      <c r="I20" s="91"/>
      <c r="J20" s="91"/>
      <c r="K20" s="91"/>
      <c r="L20" s="91"/>
    </row>
    <row r="21" spans="1:12" ht="18.75" x14ac:dyDescent="0.15">
      <c r="A21" s="308" t="s">
        <v>279</v>
      </c>
      <c r="B21" s="308"/>
      <c r="C21" s="308"/>
      <c r="D21" s="308"/>
      <c r="E21" s="308"/>
      <c r="F21" s="91"/>
      <c r="G21" s="91"/>
      <c r="H21" s="91"/>
      <c r="I21" s="91"/>
      <c r="J21" s="91"/>
      <c r="K21" s="91"/>
      <c r="L21" s="91"/>
    </row>
    <row r="22" spans="1:12" ht="18.75" x14ac:dyDescent="0.15">
      <c r="A22" s="91"/>
      <c r="B22" s="91" t="s">
        <v>245</v>
      </c>
      <c r="D22" s="91"/>
      <c r="E22" s="91"/>
      <c r="F22" s="91"/>
      <c r="G22" s="91"/>
      <c r="H22" s="91"/>
      <c r="I22" s="91"/>
      <c r="J22" s="91"/>
      <c r="K22" s="91"/>
      <c r="L22" s="91"/>
    </row>
    <row r="23" spans="1:12" ht="18.75" x14ac:dyDescent="0.15">
      <c r="A23" s="91"/>
      <c r="B23" s="91"/>
      <c r="D23" s="91"/>
      <c r="E23" s="91"/>
      <c r="F23" s="91"/>
      <c r="G23" s="91"/>
      <c r="H23" s="91"/>
      <c r="I23" s="91"/>
      <c r="J23" s="91"/>
      <c r="K23" s="91"/>
      <c r="L23" s="91"/>
    </row>
    <row r="24" spans="1:12" ht="18.75" x14ac:dyDescent="0.15">
      <c r="A24" s="308" t="s">
        <v>280</v>
      </c>
      <c r="B24" s="308"/>
      <c r="C24" s="308"/>
      <c r="D24" s="308"/>
      <c r="E24" s="308"/>
      <c r="F24" s="91"/>
      <c r="G24" s="91"/>
      <c r="H24" s="91"/>
      <c r="I24" s="91"/>
      <c r="J24" s="91"/>
      <c r="K24" s="91"/>
      <c r="L24" s="91"/>
    </row>
    <row r="25" spans="1:12" ht="18.75" x14ac:dyDescent="0.15">
      <c r="A25" s="91"/>
      <c r="B25" s="91" t="s">
        <v>224</v>
      </c>
      <c r="D25" s="91"/>
      <c r="E25" s="91"/>
      <c r="F25" s="91"/>
      <c r="G25" s="91"/>
      <c r="H25" s="91"/>
      <c r="I25" s="91"/>
      <c r="J25" s="91"/>
      <c r="K25" s="91"/>
      <c r="L25" s="91"/>
    </row>
    <row r="26" spans="1:12" ht="18.75" x14ac:dyDescent="0.15">
      <c r="A26" s="91"/>
      <c r="B26" s="91"/>
      <c r="D26" s="91"/>
      <c r="E26" s="91"/>
      <c r="F26" s="91"/>
      <c r="G26" s="91"/>
      <c r="H26" s="91"/>
      <c r="I26" s="91"/>
      <c r="J26" s="91"/>
      <c r="K26" s="91"/>
      <c r="L26" s="91"/>
    </row>
    <row r="27" spans="1:12" ht="18.75" x14ac:dyDescent="0.15">
      <c r="A27" s="308" t="s">
        <v>281</v>
      </c>
      <c r="B27" s="308"/>
      <c r="C27" s="308"/>
      <c r="D27" s="308"/>
      <c r="E27" s="308"/>
      <c r="F27" s="91"/>
      <c r="G27" s="91"/>
      <c r="H27" s="91"/>
      <c r="I27" s="91"/>
      <c r="J27" s="91"/>
      <c r="K27" s="91"/>
      <c r="L27" s="91"/>
    </row>
    <row r="28" spans="1:12" ht="18.75" x14ac:dyDescent="0.15">
      <c r="A28" s="91"/>
      <c r="B28" s="91" t="s">
        <v>225</v>
      </c>
      <c r="D28" s="91"/>
      <c r="E28" s="91"/>
      <c r="F28" s="91"/>
      <c r="G28" s="91"/>
      <c r="H28" s="91"/>
      <c r="I28" s="91"/>
      <c r="J28" s="91"/>
      <c r="K28" s="91"/>
      <c r="L28" s="91"/>
    </row>
    <row r="29" spans="1:12" ht="18.75" x14ac:dyDescent="0.15">
      <c r="A29" s="91"/>
      <c r="B29" s="91"/>
      <c r="D29" s="91"/>
      <c r="E29" s="91"/>
      <c r="F29" s="91"/>
      <c r="G29" s="91"/>
      <c r="H29" s="91"/>
      <c r="I29" s="91"/>
      <c r="J29" s="91"/>
      <c r="K29" s="91"/>
      <c r="L29" s="91"/>
    </row>
    <row r="30" spans="1:12" ht="18.75" x14ac:dyDescent="0.15">
      <c r="A30" s="308" t="s">
        <v>282</v>
      </c>
      <c r="B30" s="308"/>
      <c r="C30" s="308"/>
      <c r="D30" s="308"/>
      <c r="E30" s="308"/>
      <c r="F30" s="91"/>
      <c r="G30" s="91"/>
      <c r="H30" s="91"/>
      <c r="I30" s="91"/>
      <c r="J30" s="91"/>
      <c r="K30" s="91"/>
      <c r="L30" s="91"/>
    </row>
    <row r="31" spans="1:12" ht="18.75" x14ac:dyDescent="0.15">
      <c r="A31" s="91"/>
      <c r="B31" s="91" t="s">
        <v>94</v>
      </c>
      <c r="D31" s="91"/>
      <c r="E31" s="91"/>
      <c r="F31" s="91"/>
      <c r="G31" s="91"/>
      <c r="H31" s="91"/>
      <c r="I31" s="91"/>
      <c r="J31" s="91"/>
      <c r="K31" s="91"/>
      <c r="L31" s="91"/>
    </row>
    <row r="32" spans="1:12" ht="18.75" x14ac:dyDescent="0.15">
      <c r="A32" s="91"/>
      <c r="B32" s="91"/>
      <c r="D32" s="91"/>
      <c r="E32" s="91"/>
      <c r="F32" s="91"/>
      <c r="G32" s="91"/>
      <c r="H32" s="91"/>
      <c r="I32" s="91"/>
      <c r="J32" s="91"/>
      <c r="K32" s="91"/>
      <c r="L32" s="91"/>
    </row>
    <row r="33" spans="1:31" ht="18.75" x14ac:dyDescent="0.15">
      <c r="A33" s="308" t="s">
        <v>283</v>
      </c>
      <c r="B33" s="308"/>
      <c r="C33" s="308"/>
      <c r="D33" s="308"/>
      <c r="E33" s="308"/>
      <c r="F33" s="91"/>
      <c r="G33" s="91"/>
      <c r="H33" s="91"/>
      <c r="I33" s="91"/>
      <c r="J33" s="91"/>
      <c r="K33" s="91"/>
      <c r="L33" s="91"/>
    </row>
    <row r="34" spans="1:31" ht="18.75" x14ac:dyDescent="0.15">
      <c r="A34" s="91"/>
      <c r="B34" s="91" t="s">
        <v>136</v>
      </c>
      <c r="D34" s="91"/>
      <c r="E34" s="91"/>
      <c r="F34" s="91"/>
      <c r="G34" s="91"/>
      <c r="H34" s="91"/>
      <c r="I34" s="91"/>
      <c r="J34" s="91"/>
      <c r="K34" s="91"/>
      <c r="L34" s="91"/>
    </row>
    <row r="35" spans="1:31" ht="18.75" x14ac:dyDescent="0.15">
      <c r="A35" s="91"/>
      <c r="B35" s="91"/>
      <c r="D35" s="91"/>
      <c r="E35" s="91"/>
      <c r="F35" s="91"/>
      <c r="G35" s="91"/>
      <c r="H35" s="91"/>
      <c r="I35" s="91"/>
      <c r="J35" s="91"/>
      <c r="K35" s="91"/>
      <c r="L35" s="91"/>
    </row>
    <row r="36" spans="1:31" ht="18.75" x14ac:dyDescent="0.15">
      <c r="A36" s="308" t="s">
        <v>284</v>
      </c>
      <c r="B36" s="308"/>
      <c r="C36" s="308"/>
      <c r="D36" s="308"/>
      <c r="E36" s="308"/>
      <c r="F36" s="91"/>
      <c r="G36" s="91"/>
      <c r="H36" s="91"/>
      <c r="I36" s="91"/>
      <c r="J36" s="91"/>
      <c r="K36" s="91"/>
      <c r="L36" s="91"/>
    </row>
    <row r="37" spans="1:31" ht="18.75" x14ac:dyDescent="0.15">
      <c r="A37" s="91"/>
      <c r="B37" s="91" t="s">
        <v>226</v>
      </c>
      <c r="D37" s="91"/>
      <c r="E37" s="91"/>
      <c r="F37" s="91"/>
      <c r="G37" s="91"/>
      <c r="H37" s="91"/>
      <c r="I37" s="91"/>
      <c r="J37" s="91"/>
      <c r="K37" s="91"/>
      <c r="L37" s="91"/>
    </row>
    <row r="38" spans="1:31" ht="18.75" x14ac:dyDescent="0.15">
      <c r="A38" s="91"/>
      <c r="B38" s="91"/>
      <c r="D38" s="91"/>
      <c r="E38" s="91"/>
      <c r="F38" s="91"/>
      <c r="G38" s="91"/>
      <c r="H38" s="91"/>
      <c r="I38" s="91"/>
      <c r="J38" s="91"/>
      <c r="K38" s="91"/>
      <c r="L38" s="91"/>
    </row>
    <row r="39" spans="1:31" ht="18.75" x14ac:dyDescent="0.15">
      <c r="A39" s="308" t="s">
        <v>285</v>
      </c>
      <c r="B39" s="308"/>
      <c r="C39" s="308"/>
      <c r="D39" s="308"/>
      <c r="E39" s="308"/>
      <c r="F39" s="91"/>
      <c r="G39" s="91"/>
      <c r="H39" s="91"/>
      <c r="I39" s="91"/>
      <c r="J39" s="91"/>
      <c r="K39" s="91"/>
      <c r="L39" s="91"/>
    </row>
    <row r="40" spans="1:31" ht="18.75" x14ac:dyDescent="0.15">
      <c r="A40" s="91"/>
      <c r="B40" s="91" t="s">
        <v>227</v>
      </c>
      <c r="D40" s="91"/>
      <c r="E40" s="91"/>
      <c r="F40" s="91"/>
      <c r="G40" s="91"/>
      <c r="H40" s="91"/>
      <c r="I40" s="91"/>
      <c r="J40" s="91"/>
      <c r="K40" s="91"/>
      <c r="L40" s="91"/>
    </row>
    <row r="41" spans="1:31" ht="18.75" x14ac:dyDescent="0.15">
      <c r="A41" s="91"/>
      <c r="B41" s="91"/>
      <c r="D41" s="91"/>
      <c r="E41" s="91"/>
      <c r="F41" s="91"/>
      <c r="G41" s="91"/>
      <c r="H41" s="91"/>
      <c r="I41" s="91"/>
      <c r="J41" s="91"/>
      <c r="K41" s="91"/>
      <c r="L41" s="91"/>
    </row>
    <row r="42" spans="1:31" ht="18.75" x14ac:dyDescent="0.15">
      <c r="A42" s="308" t="s">
        <v>286</v>
      </c>
      <c r="B42" s="308"/>
      <c r="C42" s="308"/>
      <c r="D42" s="308"/>
      <c r="E42" s="308"/>
      <c r="F42" s="91"/>
      <c r="G42" s="91"/>
      <c r="H42" s="91"/>
      <c r="I42" s="91"/>
      <c r="J42" s="91"/>
      <c r="K42" s="91"/>
      <c r="L42" s="91"/>
    </row>
    <row r="43" spans="1:31" ht="18.75" x14ac:dyDescent="0.15">
      <c r="A43" s="91"/>
      <c r="B43" s="91" t="s">
        <v>228</v>
      </c>
      <c r="D43" s="91"/>
      <c r="E43" s="91"/>
      <c r="F43" s="91"/>
      <c r="G43" s="91"/>
      <c r="H43" s="91"/>
      <c r="I43" s="91"/>
      <c r="J43" s="91"/>
      <c r="K43" s="91"/>
      <c r="L43" s="91"/>
    </row>
    <row r="44" spans="1:31" ht="18.75" x14ac:dyDescent="0.15">
      <c r="A44" s="91"/>
      <c r="B44" s="91"/>
      <c r="C44" s="91"/>
      <c r="D44" s="91"/>
      <c r="E44" s="91"/>
      <c r="F44" s="91"/>
      <c r="G44" s="91"/>
      <c r="H44" s="91"/>
      <c r="I44" s="91"/>
      <c r="J44" s="91"/>
      <c r="K44" s="91"/>
      <c r="L44" s="91"/>
    </row>
    <row r="45" spans="1:31" ht="18.75" x14ac:dyDescent="0.15">
      <c r="A45" s="91"/>
      <c r="B45" s="91"/>
      <c r="C45" s="91"/>
      <c r="D45" s="91"/>
      <c r="E45" s="91"/>
      <c r="F45" s="91"/>
      <c r="G45" s="91"/>
      <c r="H45" s="91"/>
      <c r="I45" s="91"/>
    </row>
    <row r="46" spans="1:31" ht="18.75" x14ac:dyDescent="0.15">
      <c r="A46" s="229" t="s">
        <v>229</v>
      </c>
      <c r="B46" s="91"/>
      <c r="C46" s="91"/>
      <c r="D46" s="91"/>
      <c r="E46" s="91"/>
      <c r="F46" s="91"/>
      <c r="G46" s="91"/>
      <c r="H46" s="91"/>
      <c r="I46" s="91"/>
    </row>
    <row r="48" spans="1:31" ht="30" customHeight="1" x14ac:dyDescent="0.15">
      <c r="A48" s="81"/>
      <c r="B48" s="160" t="s">
        <v>154</v>
      </c>
      <c r="C48" s="161" t="s">
        <v>0</v>
      </c>
      <c r="D48" s="162" t="s">
        <v>155</v>
      </c>
      <c r="E48" s="302" t="s">
        <v>169</v>
      </c>
      <c r="F48" s="303"/>
      <c r="G48" s="304" t="s">
        <v>266</v>
      </c>
      <c r="H48" s="271"/>
      <c r="I48" s="302" t="s">
        <v>170</v>
      </c>
      <c r="J48" s="305"/>
      <c r="K48" s="305"/>
      <c r="L48" s="303"/>
      <c r="M48" s="306" t="s">
        <v>181</v>
      </c>
      <c r="N48" s="305"/>
      <c r="O48" s="303"/>
      <c r="P48" s="306" t="s">
        <v>182</v>
      </c>
      <c r="Q48" s="305"/>
      <c r="R48" s="305"/>
      <c r="S48" s="306" t="s">
        <v>171</v>
      </c>
      <c r="T48" s="305"/>
      <c r="U48" s="303"/>
      <c r="V48" s="255" t="s">
        <v>101</v>
      </c>
      <c r="W48" s="256"/>
      <c r="X48" s="306" t="s">
        <v>172</v>
      </c>
      <c r="Y48" s="305"/>
      <c r="Z48" s="309"/>
      <c r="AA48" s="164"/>
      <c r="AB48" s="153"/>
      <c r="AC48" s="153"/>
      <c r="AD48" s="153"/>
      <c r="AE48" s="153"/>
    </row>
    <row r="49" spans="1:41" ht="30" customHeight="1" x14ac:dyDescent="0.15">
      <c r="A49" s="81"/>
      <c r="B49" s="165" t="s">
        <v>213</v>
      </c>
      <c r="C49" s="166">
        <v>2</v>
      </c>
      <c r="D49" s="167">
        <v>5</v>
      </c>
      <c r="E49" s="307" t="s">
        <v>267</v>
      </c>
      <c r="F49" s="296"/>
      <c r="G49" s="167" t="s">
        <v>168</v>
      </c>
      <c r="H49" s="168">
        <v>999</v>
      </c>
      <c r="I49" s="307" t="s">
        <v>235</v>
      </c>
      <c r="J49" s="295"/>
      <c r="K49" s="295"/>
      <c r="L49" s="296"/>
      <c r="M49" s="294" t="s">
        <v>236</v>
      </c>
      <c r="N49" s="295"/>
      <c r="O49" s="296"/>
      <c r="P49" s="294" t="s">
        <v>237</v>
      </c>
      <c r="Q49" s="295"/>
      <c r="R49" s="295"/>
      <c r="S49" s="294" t="s">
        <v>238</v>
      </c>
      <c r="T49" s="295"/>
      <c r="U49" s="296"/>
      <c r="V49" s="297" t="s">
        <v>239</v>
      </c>
      <c r="W49" s="298"/>
      <c r="X49" s="294" t="s">
        <v>240</v>
      </c>
      <c r="Y49" s="295"/>
      <c r="Z49" s="299"/>
      <c r="AA49" s="164"/>
      <c r="AB49" s="153"/>
      <c r="AC49" s="153"/>
      <c r="AD49" s="153"/>
      <c r="AE49" s="153"/>
    </row>
    <row r="50" spans="1:41" ht="16.5" customHeight="1" x14ac:dyDescent="0.15">
      <c r="A50" s="81"/>
      <c r="B50" s="290" t="s">
        <v>230</v>
      </c>
      <c r="C50" s="292" t="s">
        <v>231</v>
      </c>
      <c r="D50" s="292"/>
      <c r="E50" s="97" t="s">
        <v>232</v>
      </c>
      <c r="F50" s="97"/>
      <c r="G50" s="98" t="s">
        <v>233</v>
      </c>
      <c r="H50" s="85"/>
      <c r="I50" s="85"/>
      <c r="J50" s="99"/>
      <c r="K50" s="99"/>
      <c r="L50" s="99"/>
      <c r="M50" s="99"/>
      <c r="N50" s="85"/>
      <c r="O50" s="85"/>
      <c r="P50" s="85"/>
      <c r="Q50" s="85"/>
      <c r="R50" s="85"/>
      <c r="S50" s="85"/>
      <c r="T50" s="85"/>
      <c r="U50" s="85"/>
      <c r="V50" s="85"/>
      <c r="W50" s="85"/>
      <c r="X50" s="85"/>
      <c r="Y50" s="85"/>
      <c r="Z50" s="85"/>
      <c r="AA50" s="85"/>
      <c r="AB50" s="85"/>
      <c r="AC50" s="85"/>
      <c r="AD50" s="85"/>
      <c r="AE50" s="85"/>
    </row>
    <row r="51" spans="1:41" x14ac:dyDescent="0.15">
      <c r="A51" s="81"/>
      <c r="B51" s="291"/>
      <c r="C51" s="293"/>
      <c r="D51" s="293"/>
      <c r="E51" s="97"/>
      <c r="F51" s="97"/>
      <c r="G51" s="300" t="s">
        <v>234</v>
      </c>
      <c r="H51" s="300"/>
      <c r="I51" s="300"/>
      <c r="J51" s="300"/>
      <c r="K51" s="300"/>
      <c r="L51" s="99"/>
      <c r="M51" s="99"/>
      <c r="N51" s="85"/>
      <c r="O51" s="85"/>
      <c r="P51" s="85"/>
      <c r="Q51" s="85"/>
      <c r="R51" s="85"/>
      <c r="S51" s="85"/>
      <c r="T51" s="85"/>
      <c r="U51" s="85"/>
      <c r="V51" s="85"/>
      <c r="W51" s="85"/>
      <c r="X51" s="85"/>
      <c r="Y51" s="85"/>
      <c r="Z51" s="85"/>
      <c r="AA51" s="85"/>
      <c r="AB51" s="85"/>
      <c r="AC51" s="85"/>
      <c r="AD51" s="85"/>
      <c r="AE51" s="85"/>
    </row>
    <row r="52" spans="1:41" x14ac:dyDescent="0.15">
      <c r="A52" s="81"/>
      <c r="B52" s="291"/>
      <c r="C52" s="293"/>
      <c r="D52" s="293"/>
      <c r="E52" s="97"/>
      <c r="F52" s="97"/>
      <c r="G52" s="300"/>
      <c r="H52" s="300"/>
      <c r="I52" s="300"/>
      <c r="J52" s="300"/>
      <c r="K52" s="300"/>
      <c r="L52" s="99"/>
      <c r="M52" s="99"/>
      <c r="N52" s="85"/>
      <c r="O52" s="85"/>
      <c r="P52" s="85"/>
      <c r="Q52" s="85"/>
      <c r="R52" s="85"/>
      <c r="S52" s="85"/>
      <c r="T52" s="85"/>
      <c r="U52" s="85"/>
      <c r="V52" s="85"/>
      <c r="W52" s="85"/>
      <c r="X52" s="85"/>
      <c r="Y52" s="85"/>
      <c r="Z52" s="85"/>
      <c r="AA52" s="85"/>
      <c r="AB52" s="85"/>
      <c r="AC52" s="85"/>
      <c r="AD52" s="85"/>
      <c r="AE52" s="85"/>
    </row>
    <row r="53" spans="1:41" ht="16.5" customHeight="1" x14ac:dyDescent="0.15">
      <c r="A53" s="81"/>
      <c r="B53" s="163"/>
      <c r="C53" s="163"/>
      <c r="D53" s="163"/>
      <c r="E53" s="85"/>
      <c r="F53" s="85"/>
      <c r="N53" s="85"/>
      <c r="O53" s="85"/>
      <c r="P53" s="85"/>
      <c r="Q53" s="85"/>
      <c r="R53" s="85"/>
      <c r="S53" s="85"/>
      <c r="T53" s="85"/>
      <c r="U53" s="85"/>
      <c r="V53" s="85"/>
      <c r="W53" s="85"/>
      <c r="X53" s="85"/>
      <c r="Y53" s="85"/>
      <c r="Z53" s="85"/>
      <c r="AA53" s="85"/>
      <c r="AB53" s="85"/>
      <c r="AC53" s="85"/>
      <c r="AD53" s="85"/>
      <c r="AE53" s="85"/>
    </row>
    <row r="54" spans="1:41" ht="18.75" x14ac:dyDescent="0.15">
      <c r="A54" s="229" t="s">
        <v>298</v>
      </c>
      <c r="B54" s="163"/>
      <c r="C54" s="163"/>
      <c r="D54" s="163"/>
      <c r="E54" s="85"/>
      <c r="F54" s="85"/>
      <c r="N54" s="85"/>
      <c r="O54" s="85"/>
      <c r="P54" s="85"/>
      <c r="Q54" s="85"/>
      <c r="R54" s="85"/>
      <c r="S54" s="85"/>
      <c r="T54" s="85"/>
      <c r="U54" s="85"/>
      <c r="V54" s="85"/>
      <c r="W54" s="85"/>
      <c r="X54" s="85"/>
      <c r="Y54" s="85"/>
      <c r="Z54" s="85"/>
      <c r="AA54" s="85"/>
      <c r="AB54" s="85"/>
      <c r="AC54" s="85"/>
      <c r="AD54" s="85"/>
      <c r="AE54" s="85"/>
    </row>
    <row r="55" spans="1:41" ht="15" customHeight="1" x14ac:dyDescent="0.15">
      <c r="A55" s="81"/>
      <c r="B55" s="91"/>
      <c r="C55" s="85"/>
      <c r="D55" s="85"/>
      <c r="E55" s="85"/>
      <c r="F55" s="85"/>
      <c r="G55" s="85"/>
      <c r="H55" s="85"/>
      <c r="I55" s="85"/>
      <c r="J55" s="94"/>
      <c r="K55" s="94"/>
      <c r="L55" s="85"/>
      <c r="M55" s="85"/>
      <c r="N55" s="85"/>
      <c r="O55" s="85"/>
      <c r="P55" s="85"/>
      <c r="Q55" s="85"/>
      <c r="R55" s="85"/>
      <c r="S55" s="85"/>
      <c r="T55" s="85"/>
      <c r="U55" s="85"/>
      <c r="V55" s="85"/>
      <c r="W55" s="85"/>
      <c r="X55" s="85"/>
      <c r="Y55" s="85"/>
      <c r="Z55" s="85"/>
      <c r="AA55" s="85"/>
      <c r="AB55" s="85"/>
      <c r="AC55" s="85"/>
      <c r="AD55" s="85"/>
      <c r="AE55" s="85"/>
    </row>
    <row r="56" spans="1:41" s="81" customFormat="1" ht="15" customHeight="1" x14ac:dyDescent="0.15">
      <c r="B56" s="274" t="s">
        <v>173</v>
      </c>
      <c r="C56" s="275" t="s">
        <v>174</v>
      </c>
      <c r="D56" s="276"/>
      <c r="E56" s="276"/>
      <c r="F56" s="276"/>
      <c r="G56" s="276"/>
      <c r="H56" s="276"/>
      <c r="I56" s="276"/>
      <c r="J56" s="276"/>
      <c r="K56" s="276"/>
      <c r="L56" s="277"/>
      <c r="M56" s="275" t="s">
        <v>180</v>
      </c>
      <c r="N56" s="276"/>
      <c r="O56" s="276"/>
      <c r="P56" s="276"/>
      <c r="Q56" s="276"/>
      <c r="R56" s="276"/>
      <c r="S56" s="276"/>
      <c r="T56" s="276"/>
      <c r="U56" s="277"/>
      <c r="V56" s="157" t="s">
        <v>95</v>
      </c>
      <c r="W56" s="157" t="s">
        <v>66</v>
      </c>
      <c r="X56" s="157" t="s">
        <v>67</v>
      </c>
      <c r="Y56" s="157" t="s">
        <v>68</v>
      </c>
      <c r="Z56" s="157" t="s">
        <v>69</v>
      </c>
      <c r="AA56" s="157" t="s">
        <v>70</v>
      </c>
      <c r="AB56" s="274" t="s">
        <v>52</v>
      </c>
      <c r="AC56" s="281" t="s">
        <v>194</v>
      </c>
      <c r="AD56" s="281" t="s">
        <v>139</v>
      </c>
      <c r="AF56" s="169"/>
      <c r="AG56" s="169"/>
      <c r="AH56" s="169"/>
      <c r="AI56" s="169"/>
      <c r="AJ56" s="169"/>
      <c r="AK56" s="169"/>
      <c r="AL56" s="169"/>
      <c r="AM56" s="169"/>
      <c r="AN56" s="169"/>
      <c r="AO56" s="169"/>
    </row>
    <row r="57" spans="1:41" s="81" customFormat="1" ht="15" customHeight="1" x14ac:dyDescent="0.15">
      <c r="B57" s="249"/>
      <c r="C57" s="278"/>
      <c r="D57" s="279"/>
      <c r="E57" s="279"/>
      <c r="F57" s="279"/>
      <c r="G57" s="279"/>
      <c r="H57" s="279"/>
      <c r="I57" s="279"/>
      <c r="J57" s="279"/>
      <c r="K57" s="279"/>
      <c r="L57" s="280"/>
      <c r="M57" s="278"/>
      <c r="N57" s="279"/>
      <c r="O57" s="279"/>
      <c r="P57" s="279"/>
      <c r="Q57" s="279"/>
      <c r="R57" s="279"/>
      <c r="S57" s="279"/>
      <c r="T57" s="279"/>
      <c r="U57" s="280"/>
      <c r="V57" s="159" t="s">
        <v>96</v>
      </c>
      <c r="W57" s="159" t="s">
        <v>96</v>
      </c>
      <c r="X57" s="159" t="s">
        <v>96</v>
      </c>
      <c r="Y57" s="159" t="s">
        <v>96</v>
      </c>
      <c r="Z57" s="159" t="s">
        <v>96</v>
      </c>
      <c r="AA57" s="159" t="s">
        <v>96</v>
      </c>
      <c r="AB57" s="250"/>
      <c r="AC57" s="282"/>
      <c r="AD57" s="282"/>
      <c r="AF57" s="169"/>
      <c r="AG57" s="169"/>
      <c r="AH57" s="169"/>
      <c r="AI57" s="169"/>
      <c r="AJ57" s="169"/>
      <c r="AK57" s="169"/>
      <c r="AL57" s="169"/>
      <c r="AM57" s="169"/>
      <c r="AN57" s="169"/>
      <c r="AO57" s="169"/>
    </row>
    <row r="58" spans="1:41" s="81" customFormat="1" ht="15" customHeight="1" x14ac:dyDescent="0.15">
      <c r="B58" s="249"/>
      <c r="C58" s="265" t="s">
        <v>265</v>
      </c>
      <c r="D58" s="268" t="s">
        <v>311</v>
      </c>
      <c r="E58" s="271" t="s">
        <v>272</v>
      </c>
      <c r="F58" s="283" t="s">
        <v>175</v>
      </c>
      <c r="G58" s="255" t="s">
        <v>176</v>
      </c>
      <c r="H58" s="256"/>
      <c r="I58" s="259" t="s">
        <v>177</v>
      </c>
      <c r="J58" s="261" t="s">
        <v>210</v>
      </c>
      <c r="K58" s="262"/>
      <c r="L58" s="158" t="s">
        <v>199</v>
      </c>
      <c r="M58" s="265" t="s">
        <v>265</v>
      </c>
      <c r="N58" s="268" t="s">
        <v>310</v>
      </c>
      <c r="O58" s="271" t="s">
        <v>272</v>
      </c>
      <c r="P58" s="283" t="s">
        <v>175</v>
      </c>
      <c r="Q58" s="255" t="s">
        <v>176</v>
      </c>
      <c r="R58" s="256"/>
      <c r="S58" s="259" t="s">
        <v>177</v>
      </c>
      <c r="T58" s="261" t="s">
        <v>210</v>
      </c>
      <c r="U58" s="262"/>
      <c r="V58" s="87" t="s">
        <v>142</v>
      </c>
      <c r="W58" s="87" t="s">
        <v>65</v>
      </c>
      <c r="X58" s="87" t="s">
        <v>53</v>
      </c>
      <c r="Y58" s="87" t="s">
        <v>54</v>
      </c>
      <c r="Z58" s="87" t="s">
        <v>187</v>
      </c>
      <c r="AA58" s="87" t="s">
        <v>64</v>
      </c>
      <c r="AB58" s="248" t="s">
        <v>193</v>
      </c>
      <c r="AC58" s="251" t="s">
        <v>203</v>
      </c>
      <c r="AD58" s="249" t="s">
        <v>195</v>
      </c>
      <c r="AF58" s="169"/>
      <c r="AG58" s="169"/>
      <c r="AH58" s="169"/>
      <c r="AI58" s="169"/>
      <c r="AJ58" s="169"/>
      <c r="AK58" s="169"/>
      <c r="AL58" s="169"/>
      <c r="AM58" s="169"/>
      <c r="AN58" s="169"/>
      <c r="AO58" s="169"/>
    </row>
    <row r="59" spans="1:41" s="81" customFormat="1" ht="18.75" customHeight="1" x14ac:dyDescent="0.15">
      <c r="B59" s="249"/>
      <c r="C59" s="266"/>
      <c r="D59" s="269"/>
      <c r="E59" s="272"/>
      <c r="F59" s="284"/>
      <c r="G59" s="257"/>
      <c r="H59" s="258"/>
      <c r="I59" s="260"/>
      <c r="J59" s="263"/>
      <c r="K59" s="264"/>
      <c r="L59" s="87" t="s">
        <v>200</v>
      </c>
      <c r="M59" s="266"/>
      <c r="N59" s="269"/>
      <c r="O59" s="272"/>
      <c r="P59" s="284"/>
      <c r="Q59" s="257"/>
      <c r="R59" s="258"/>
      <c r="S59" s="260"/>
      <c r="T59" s="263"/>
      <c r="U59" s="264"/>
      <c r="V59" s="87" t="s">
        <v>183</v>
      </c>
      <c r="W59" s="87" t="s">
        <v>185</v>
      </c>
      <c r="X59" s="87" t="s">
        <v>77</v>
      </c>
      <c r="Y59" s="87" t="s">
        <v>78</v>
      </c>
      <c r="Z59" s="87" t="s">
        <v>188</v>
      </c>
      <c r="AA59" s="87" t="s">
        <v>190</v>
      </c>
      <c r="AB59" s="249"/>
      <c r="AC59" s="251"/>
      <c r="AD59" s="249"/>
      <c r="AF59" s="169"/>
      <c r="AG59" s="169"/>
      <c r="AH59" s="169"/>
      <c r="AI59" s="169"/>
      <c r="AJ59" s="169"/>
      <c r="AK59" s="169"/>
      <c r="AL59" s="169"/>
      <c r="AM59" s="169"/>
      <c r="AN59" s="169"/>
      <c r="AO59" s="169"/>
    </row>
    <row r="60" spans="1:41" s="81" customFormat="1" ht="72" customHeight="1" x14ac:dyDescent="0.15">
      <c r="B60" s="249"/>
      <c r="C60" s="266"/>
      <c r="D60" s="269"/>
      <c r="E60" s="272"/>
      <c r="F60" s="285" t="s">
        <v>209</v>
      </c>
      <c r="G60" s="286" t="s">
        <v>178</v>
      </c>
      <c r="H60" s="286" t="s">
        <v>179</v>
      </c>
      <c r="I60" s="260"/>
      <c r="J60" s="285" t="s">
        <v>211</v>
      </c>
      <c r="K60" s="253" t="s">
        <v>212</v>
      </c>
      <c r="L60" s="87" t="s">
        <v>201</v>
      </c>
      <c r="M60" s="266"/>
      <c r="N60" s="269"/>
      <c r="O60" s="272"/>
      <c r="P60" s="285" t="s">
        <v>209</v>
      </c>
      <c r="Q60" s="286" t="s">
        <v>178</v>
      </c>
      <c r="R60" s="286" t="s">
        <v>179</v>
      </c>
      <c r="S60" s="260"/>
      <c r="T60" s="285" t="s">
        <v>211</v>
      </c>
      <c r="U60" s="253" t="s">
        <v>212</v>
      </c>
      <c r="V60" s="87" t="s">
        <v>184</v>
      </c>
      <c r="W60" s="88" t="s">
        <v>186</v>
      </c>
      <c r="X60" s="87" t="s">
        <v>75</v>
      </c>
      <c r="Y60" s="87" t="s">
        <v>79</v>
      </c>
      <c r="Z60" s="87" t="s">
        <v>189</v>
      </c>
      <c r="AA60" s="89" t="s">
        <v>191</v>
      </c>
      <c r="AB60" s="249"/>
      <c r="AC60" s="251"/>
      <c r="AD60" s="249"/>
      <c r="AF60" s="169"/>
      <c r="AG60" s="169"/>
      <c r="AH60" s="169"/>
      <c r="AI60" s="169"/>
      <c r="AJ60" s="169"/>
      <c r="AK60" s="169"/>
      <c r="AL60" s="169"/>
      <c r="AM60" s="169"/>
      <c r="AN60" s="169"/>
      <c r="AO60" s="169"/>
    </row>
    <row r="61" spans="1:41" s="81" customFormat="1" ht="18.75" customHeight="1" x14ac:dyDescent="0.15">
      <c r="B61" s="250"/>
      <c r="C61" s="267"/>
      <c r="D61" s="270"/>
      <c r="E61" s="273"/>
      <c r="F61" s="267"/>
      <c r="G61" s="287"/>
      <c r="H61" s="287"/>
      <c r="I61" s="254"/>
      <c r="J61" s="267"/>
      <c r="K61" s="254"/>
      <c r="L61" s="159" t="s">
        <v>202</v>
      </c>
      <c r="M61" s="267"/>
      <c r="N61" s="270"/>
      <c r="O61" s="273"/>
      <c r="P61" s="267"/>
      <c r="Q61" s="287"/>
      <c r="R61" s="287"/>
      <c r="S61" s="254"/>
      <c r="T61" s="267"/>
      <c r="U61" s="254"/>
      <c r="V61" s="159" t="s">
        <v>183</v>
      </c>
      <c r="W61" s="159" t="s">
        <v>74</v>
      </c>
      <c r="X61" s="159" t="s">
        <v>76</v>
      </c>
      <c r="Y61" s="159" t="s">
        <v>80</v>
      </c>
      <c r="Z61" s="159"/>
      <c r="AA61" s="159" t="s">
        <v>192</v>
      </c>
      <c r="AB61" s="250"/>
      <c r="AC61" s="252"/>
      <c r="AD61" s="250"/>
      <c r="AF61" s="169"/>
      <c r="AG61" s="169"/>
      <c r="AH61" s="169"/>
      <c r="AI61" s="169"/>
      <c r="AJ61" s="169"/>
      <c r="AK61" s="169"/>
      <c r="AL61" s="169"/>
      <c r="AM61" s="169"/>
      <c r="AN61" s="169"/>
      <c r="AO61" s="169"/>
    </row>
    <row r="62" spans="1:41" s="81" customFormat="1" ht="18.75" customHeight="1" x14ac:dyDescent="0.15">
      <c r="B62" s="90">
        <v>1</v>
      </c>
      <c r="C62" s="100">
        <v>123456</v>
      </c>
      <c r="D62" s="101">
        <v>999999</v>
      </c>
      <c r="E62" s="102" t="s">
        <v>118</v>
      </c>
      <c r="F62" s="103">
        <v>43831</v>
      </c>
      <c r="G62" s="104">
        <v>4</v>
      </c>
      <c r="H62" s="104">
        <v>36</v>
      </c>
      <c r="I62" s="172">
        <v>331500</v>
      </c>
      <c r="J62" s="173"/>
      <c r="K62" s="174"/>
      <c r="L62" s="175"/>
      <c r="M62" s="176"/>
      <c r="N62" s="177"/>
      <c r="O62" s="178"/>
      <c r="P62" s="179"/>
      <c r="Q62" s="180"/>
      <c r="R62" s="180"/>
      <c r="S62" s="181"/>
      <c r="T62" s="179"/>
      <c r="U62" s="182"/>
      <c r="V62" s="183"/>
      <c r="W62" s="183"/>
      <c r="X62" s="183"/>
      <c r="Y62" s="183"/>
      <c r="Z62" s="183"/>
      <c r="AA62" s="183" t="s">
        <v>28</v>
      </c>
      <c r="AB62" s="109">
        <v>43952</v>
      </c>
      <c r="AC62" s="110" t="s">
        <v>119</v>
      </c>
      <c r="AD62" s="184"/>
      <c r="AF62" s="170"/>
      <c r="AG62" s="170"/>
      <c r="AH62" s="171"/>
      <c r="AI62" s="171"/>
      <c r="AJ62" s="171"/>
      <c r="AK62" s="171"/>
      <c r="AL62" s="171"/>
      <c r="AM62" s="171"/>
      <c r="AN62" s="171"/>
      <c r="AO62" s="171"/>
    </row>
    <row r="63" spans="1:41" ht="15" customHeight="1" x14ac:dyDescent="0.15">
      <c r="A63" s="81"/>
      <c r="B63" s="288" t="s">
        <v>241</v>
      </c>
      <c r="C63" s="288"/>
      <c r="D63" s="186" t="s">
        <v>243</v>
      </c>
      <c r="E63" s="85"/>
      <c r="F63" s="85"/>
      <c r="G63" s="85"/>
      <c r="H63" s="85"/>
      <c r="I63" s="85"/>
      <c r="J63" s="85"/>
      <c r="K63" s="85"/>
      <c r="L63" s="85"/>
      <c r="M63" s="85"/>
      <c r="N63" s="85"/>
      <c r="O63" s="85"/>
      <c r="P63" s="85"/>
      <c r="Q63" s="85"/>
      <c r="R63" s="85"/>
      <c r="S63" s="85"/>
      <c r="T63" s="85"/>
      <c r="U63" s="85"/>
      <c r="V63" s="85"/>
      <c r="W63" s="85"/>
      <c r="X63" s="85"/>
      <c r="Y63" s="85"/>
      <c r="Z63" s="85"/>
      <c r="AA63" s="85"/>
      <c r="AB63" s="96" t="s">
        <v>242</v>
      </c>
      <c r="AC63" s="85"/>
      <c r="AD63" s="85"/>
      <c r="AE63" s="85"/>
    </row>
    <row r="64" spans="1:41" ht="18.75" customHeight="1" x14ac:dyDescent="0.15">
      <c r="B64" s="289"/>
      <c r="C64" s="289"/>
    </row>
    <row r="65" spans="1:41" ht="18.75" customHeight="1" x14ac:dyDescent="0.15">
      <c r="B65" s="185"/>
      <c r="C65" s="185"/>
      <c r="D65" s="96"/>
      <c r="AC65" s="96"/>
    </row>
    <row r="66" spans="1:41" ht="18.75" x14ac:dyDescent="0.15">
      <c r="A66" s="229" t="s">
        <v>297</v>
      </c>
      <c r="B66" s="156"/>
      <c r="C66" s="156"/>
    </row>
    <row r="67" spans="1:41" ht="18.75" customHeight="1" x14ac:dyDescent="0.15">
      <c r="A67" s="81"/>
      <c r="B67" s="95"/>
      <c r="C67" s="95"/>
    </row>
    <row r="68" spans="1:41" s="81" customFormat="1" ht="15" customHeight="1" x14ac:dyDescent="0.15">
      <c r="B68" s="274" t="s">
        <v>173</v>
      </c>
      <c r="C68" s="275" t="s">
        <v>174</v>
      </c>
      <c r="D68" s="276"/>
      <c r="E68" s="276"/>
      <c r="F68" s="276"/>
      <c r="G68" s="276"/>
      <c r="H68" s="276"/>
      <c r="I68" s="276"/>
      <c r="J68" s="276"/>
      <c r="K68" s="276"/>
      <c r="L68" s="277"/>
      <c r="M68" s="275" t="s">
        <v>180</v>
      </c>
      <c r="N68" s="276"/>
      <c r="O68" s="276"/>
      <c r="P68" s="276"/>
      <c r="Q68" s="276"/>
      <c r="R68" s="276"/>
      <c r="S68" s="276"/>
      <c r="T68" s="276"/>
      <c r="U68" s="277"/>
      <c r="V68" s="157" t="s">
        <v>95</v>
      </c>
      <c r="W68" s="157" t="s">
        <v>66</v>
      </c>
      <c r="X68" s="157" t="s">
        <v>67</v>
      </c>
      <c r="Y68" s="157" t="s">
        <v>68</v>
      </c>
      <c r="Z68" s="157" t="s">
        <v>69</v>
      </c>
      <c r="AA68" s="157" t="s">
        <v>70</v>
      </c>
      <c r="AB68" s="274" t="s">
        <v>52</v>
      </c>
      <c r="AC68" s="281" t="s">
        <v>194</v>
      </c>
      <c r="AD68" s="281" t="s">
        <v>139</v>
      </c>
      <c r="AF68" s="169"/>
      <c r="AG68" s="169"/>
      <c r="AH68" s="169"/>
      <c r="AI68" s="169"/>
      <c r="AJ68" s="169"/>
      <c r="AK68" s="169"/>
      <c r="AL68" s="169"/>
      <c r="AM68" s="169"/>
      <c r="AN68" s="169"/>
      <c r="AO68" s="169"/>
    </row>
    <row r="69" spans="1:41" s="81" customFormat="1" ht="15" customHeight="1" x14ac:dyDescent="0.15">
      <c r="B69" s="249"/>
      <c r="C69" s="278"/>
      <c r="D69" s="279"/>
      <c r="E69" s="279"/>
      <c r="F69" s="279"/>
      <c r="G69" s="279"/>
      <c r="H69" s="279"/>
      <c r="I69" s="279"/>
      <c r="J69" s="279"/>
      <c r="K69" s="279"/>
      <c r="L69" s="280"/>
      <c r="M69" s="278"/>
      <c r="N69" s="279"/>
      <c r="O69" s="279"/>
      <c r="P69" s="279"/>
      <c r="Q69" s="279"/>
      <c r="R69" s="279"/>
      <c r="S69" s="279"/>
      <c r="T69" s="279"/>
      <c r="U69" s="280"/>
      <c r="V69" s="159" t="s">
        <v>96</v>
      </c>
      <c r="W69" s="159" t="s">
        <v>96</v>
      </c>
      <c r="X69" s="159" t="s">
        <v>96</v>
      </c>
      <c r="Y69" s="159" t="s">
        <v>96</v>
      </c>
      <c r="Z69" s="159" t="s">
        <v>96</v>
      </c>
      <c r="AA69" s="159" t="s">
        <v>96</v>
      </c>
      <c r="AB69" s="250"/>
      <c r="AC69" s="282"/>
      <c r="AD69" s="282"/>
      <c r="AF69" s="169"/>
      <c r="AG69" s="169"/>
      <c r="AH69" s="169"/>
      <c r="AI69" s="169"/>
      <c r="AJ69" s="169"/>
      <c r="AK69" s="169"/>
      <c r="AL69" s="169"/>
      <c r="AM69" s="169"/>
      <c r="AN69" s="169"/>
      <c r="AO69" s="169"/>
    </row>
    <row r="70" spans="1:41" s="81" customFormat="1" ht="15" customHeight="1" x14ac:dyDescent="0.15">
      <c r="B70" s="249"/>
      <c r="C70" s="265" t="s">
        <v>265</v>
      </c>
      <c r="D70" s="268" t="s">
        <v>311</v>
      </c>
      <c r="E70" s="271" t="s">
        <v>272</v>
      </c>
      <c r="F70" s="283" t="s">
        <v>175</v>
      </c>
      <c r="G70" s="255" t="s">
        <v>176</v>
      </c>
      <c r="H70" s="256"/>
      <c r="I70" s="259" t="s">
        <v>177</v>
      </c>
      <c r="J70" s="261" t="s">
        <v>210</v>
      </c>
      <c r="K70" s="262"/>
      <c r="L70" s="158" t="s">
        <v>199</v>
      </c>
      <c r="M70" s="265" t="s">
        <v>265</v>
      </c>
      <c r="N70" s="268" t="s">
        <v>311</v>
      </c>
      <c r="O70" s="271" t="s">
        <v>272</v>
      </c>
      <c r="P70" s="283" t="s">
        <v>175</v>
      </c>
      <c r="Q70" s="255" t="s">
        <v>176</v>
      </c>
      <c r="R70" s="256"/>
      <c r="S70" s="259" t="s">
        <v>177</v>
      </c>
      <c r="T70" s="261" t="s">
        <v>210</v>
      </c>
      <c r="U70" s="262"/>
      <c r="V70" s="87" t="s">
        <v>142</v>
      </c>
      <c r="W70" s="87" t="s">
        <v>65</v>
      </c>
      <c r="X70" s="87" t="s">
        <v>53</v>
      </c>
      <c r="Y70" s="87" t="s">
        <v>54</v>
      </c>
      <c r="Z70" s="87" t="s">
        <v>187</v>
      </c>
      <c r="AA70" s="87" t="s">
        <v>64</v>
      </c>
      <c r="AB70" s="248" t="s">
        <v>193</v>
      </c>
      <c r="AC70" s="251" t="s">
        <v>203</v>
      </c>
      <c r="AD70" s="249" t="s">
        <v>195</v>
      </c>
      <c r="AF70" s="169"/>
      <c r="AG70" s="169"/>
      <c r="AH70" s="169"/>
      <c r="AI70" s="169"/>
      <c r="AJ70" s="169"/>
      <c r="AK70" s="169"/>
      <c r="AL70" s="169"/>
      <c r="AM70" s="169"/>
      <c r="AN70" s="169"/>
      <c r="AO70" s="169"/>
    </row>
    <row r="71" spans="1:41" s="81" customFormat="1" ht="18.75" customHeight="1" x14ac:dyDescent="0.15">
      <c r="B71" s="249"/>
      <c r="C71" s="266"/>
      <c r="D71" s="269"/>
      <c r="E71" s="272"/>
      <c r="F71" s="284"/>
      <c r="G71" s="257"/>
      <c r="H71" s="258"/>
      <c r="I71" s="260"/>
      <c r="J71" s="263"/>
      <c r="K71" s="264"/>
      <c r="L71" s="87" t="s">
        <v>200</v>
      </c>
      <c r="M71" s="266"/>
      <c r="N71" s="269"/>
      <c r="O71" s="272"/>
      <c r="P71" s="284"/>
      <c r="Q71" s="257"/>
      <c r="R71" s="258"/>
      <c r="S71" s="260"/>
      <c r="T71" s="263"/>
      <c r="U71" s="264"/>
      <c r="V71" s="87" t="s">
        <v>183</v>
      </c>
      <c r="W71" s="87" t="s">
        <v>185</v>
      </c>
      <c r="X71" s="87" t="s">
        <v>77</v>
      </c>
      <c r="Y71" s="87" t="s">
        <v>78</v>
      </c>
      <c r="Z71" s="87" t="s">
        <v>188</v>
      </c>
      <c r="AA71" s="87" t="s">
        <v>190</v>
      </c>
      <c r="AB71" s="249"/>
      <c r="AC71" s="251"/>
      <c r="AD71" s="249"/>
      <c r="AF71" s="169"/>
      <c r="AG71" s="169"/>
      <c r="AH71" s="169"/>
      <c r="AI71" s="169"/>
      <c r="AJ71" s="169"/>
      <c r="AK71" s="169"/>
      <c r="AL71" s="169"/>
      <c r="AM71" s="169"/>
      <c r="AN71" s="169"/>
      <c r="AO71" s="169"/>
    </row>
    <row r="72" spans="1:41" s="81" customFormat="1" ht="72" customHeight="1" x14ac:dyDescent="0.15">
      <c r="B72" s="249"/>
      <c r="C72" s="266"/>
      <c r="D72" s="269"/>
      <c r="E72" s="272"/>
      <c r="F72" s="285" t="s">
        <v>209</v>
      </c>
      <c r="G72" s="286" t="s">
        <v>178</v>
      </c>
      <c r="H72" s="286" t="s">
        <v>179</v>
      </c>
      <c r="I72" s="260"/>
      <c r="J72" s="285" t="s">
        <v>211</v>
      </c>
      <c r="K72" s="253" t="s">
        <v>212</v>
      </c>
      <c r="L72" s="87" t="s">
        <v>201</v>
      </c>
      <c r="M72" s="266"/>
      <c r="N72" s="269"/>
      <c r="O72" s="272"/>
      <c r="P72" s="285" t="s">
        <v>209</v>
      </c>
      <c r="Q72" s="286" t="s">
        <v>178</v>
      </c>
      <c r="R72" s="286" t="s">
        <v>179</v>
      </c>
      <c r="S72" s="260"/>
      <c r="T72" s="285" t="s">
        <v>211</v>
      </c>
      <c r="U72" s="253" t="s">
        <v>212</v>
      </c>
      <c r="V72" s="87" t="s">
        <v>184</v>
      </c>
      <c r="W72" s="88" t="s">
        <v>186</v>
      </c>
      <c r="X72" s="87" t="s">
        <v>75</v>
      </c>
      <c r="Y72" s="87" t="s">
        <v>79</v>
      </c>
      <c r="Z72" s="87" t="s">
        <v>189</v>
      </c>
      <c r="AA72" s="89" t="s">
        <v>191</v>
      </c>
      <c r="AB72" s="249"/>
      <c r="AC72" s="251"/>
      <c r="AD72" s="249"/>
      <c r="AF72" s="169"/>
      <c r="AG72" s="169"/>
      <c r="AH72" s="169"/>
      <c r="AI72" s="169"/>
      <c r="AJ72" s="169"/>
      <c r="AK72" s="169"/>
      <c r="AL72" s="169"/>
      <c r="AM72" s="169"/>
      <c r="AN72" s="169"/>
      <c r="AO72" s="169"/>
    </row>
    <row r="73" spans="1:41" s="81" customFormat="1" ht="18.75" customHeight="1" x14ac:dyDescent="0.15">
      <c r="B73" s="250"/>
      <c r="C73" s="267"/>
      <c r="D73" s="270"/>
      <c r="E73" s="273"/>
      <c r="F73" s="267"/>
      <c r="G73" s="287"/>
      <c r="H73" s="287"/>
      <c r="I73" s="254"/>
      <c r="J73" s="267"/>
      <c r="K73" s="254"/>
      <c r="L73" s="159" t="s">
        <v>202</v>
      </c>
      <c r="M73" s="267"/>
      <c r="N73" s="270"/>
      <c r="O73" s="273"/>
      <c r="P73" s="267"/>
      <c r="Q73" s="287"/>
      <c r="R73" s="287"/>
      <c r="S73" s="254"/>
      <c r="T73" s="267"/>
      <c r="U73" s="254"/>
      <c r="V73" s="159" t="s">
        <v>183</v>
      </c>
      <c r="W73" s="159" t="s">
        <v>74</v>
      </c>
      <c r="X73" s="159" t="s">
        <v>76</v>
      </c>
      <c r="Y73" s="159" t="s">
        <v>80</v>
      </c>
      <c r="Z73" s="159"/>
      <c r="AA73" s="159" t="s">
        <v>192</v>
      </c>
      <c r="AB73" s="250"/>
      <c r="AC73" s="252"/>
      <c r="AD73" s="250"/>
      <c r="AF73" s="169"/>
      <c r="AG73" s="169"/>
      <c r="AH73" s="169"/>
      <c r="AI73" s="169"/>
      <c r="AJ73" s="169"/>
      <c r="AK73" s="169"/>
      <c r="AL73" s="169"/>
      <c r="AM73" s="169"/>
      <c r="AN73" s="169"/>
      <c r="AO73" s="169"/>
    </row>
    <row r="74" spans="1:41" s="81" customFormat="1" ht="18.75" customHeight="1" x14ac:dyDescent="0.15">
      <c r="B74" s="90">
        <v>1</v>
      </c>
      <c r="C74" s="100"/>
      <c r="D74" s="101"/>
      <c r="E74" s="102"/>
      <c r="F74" s="103"/>
      <c r="G74" s="104"/>
      <c r="H74" s="104"/>
      <c r="I74" s="172"/>
      <c r="J74" s="173"/>
      <c r="K74" s="174"/>
      <c r="L74" s="175"/>
      <c r="M74" s="176">
        <v>12345</v>
      </c>
      <c r="N74" s="177">
        <v>999999</v>
      </c>
      <c r="O74" s="178" t="s">
        <v>118</v>
      </c>
      <c r="P74" s="106">
        <v>43922</v>
      </c>
      <c r="Q74" s="107">
        <v>4</v>
      </c>
      <c r="R74" s="107">
        <v>36</v>
      </c>
      <c r="S74" s="181">
        <v>331500</v>
      </c>
      <c r="T74" s="106">
        <v>43922</v>
      </c>
      <c r="U74" s="155">
        <v>6500</v>
      </c>
      <c r="V74" s="183"/>
      <c r="W74" s="183" t="s">
        <v>29</v>
      </c>
      <c r="X74" s="183"/>
      <c r="Y74" s="183" t="s">
        <v>44</v>
      </c>
      <c r="Z74" s="183"/>
      <c r="AA74" s="183"/>
      <c r="AB74" s="109">
        <v>43922</v>
      </c>
      <c r="AC74" s="110" t="s">
        <v>244</v>
      </c>
      <c r="AD74" s="184"/>
      <c r="AF74" s="170"/>
      <c r="AG74" s="170"/>
      <c r="AH74" s="171"/>
      <c r="AI74" s="171"/>
      <c r="AJ74" s="171"/>
      <c r="AK74" s="171"/>
      <c r="AL74" s="171"/>
      <c r="AM74" s="171"/>
      <c r="AN74" s="171"/>
      <c r="AO74" s="171"/>
    </row>
    <row r="75" spans="1:41" ht="18.75" customHeight="1" x14ac:dyDescent="0.15">
      <c r="B75" s="288" t="s">
        <v>241</v>
      </c>
      <c r="C75" s="288"/>
      <c r="D75" s="96"/>
      <c r="N75" s="96" t="s">
        <v>268</v>
      </c>
      <c r="AB75" s="96" t="s">
        <v>242</v>
      </c>
      <c r="AC75" s="96"/>
    </row>
    <row r="76" spans="1:41" x14ac:dyDescent="0.15">
      <c r="B76" s="301"/>
      <c r="C76" s="301"/>
    </row>
    <row r="77" spans="1:41" ht="18.75" customHeight="1" x14ac:dyDescent="0.15">
      <c r="B77" s="95"/>
      <c r="C77" s="95"/>
    </row>
    <row r="78" spans="1:41" ht="15" customHeight="1" x14ac:dyDescent="0.15">
      <c r="A78" s="229" t="s">
        <v>296</v>
      </c>
    </row>
    <row r="79" spans="1:41" ht="15" customHeight="1" x14ac:dyDescent="0.15">
      <c r="A79" s="81"/>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row>
    <row r="80" spans="1:41" s="81" customFormat="1" ht="15" customHeight="1" x14ac:dyDescent="0.15">
      <c r="B80" s="274" t="s">
        <v>173</v>
      </c>
      <c r="C80" s="275" t="s">
        <v>174</v>
      </c>
      <c r="D80" s="276"/>
      <c r="E80" s="276"/>
      <c r="F80" s="276"/>
      <c r="G80" s="276"/>
      <c r="H80" s="276"/>
      <c r="I80" s="276"/>
      <c r="J80" s="276"/>
      <c r="K80" s="276"/>
      <c r="L80" s="277"/>
      <c r="M80" s="275" t="s">
        <v>180</v>
      </c>
      <c r="N80" s="276"/>
      <c r="O80" s="276"/>
      <c r="P80" s="276"/>
      <c r="Q80" s="276"/>
      <c r="R80" s="276"/>
      <c r="S80" s="276"/>
      <c r="T80" s="276"/>
      <c r="U80" s="277"/>
      <c r="V80" s="157" t="s">
        <v>95</v>
      </c>
      <c r="W80" s="157" t="s">
        <v>66</v>
      </c>
      <c r="X80" s="157" t="s">
        <v>67</v>
      </c>
      <c r="Y80" s="157" t="s">
        <v>68</v>
      </c>
      <c r="Z80" s="157" t="s">
        <v>69</v>
      </c>
      <c r="AA80" s="157" t="s">
        <v>70</v>
      </c>
      <c r="AB80" s="274" t="s">
        <v>52</v>
      </c>
      <c r="AC80" s="281" t="s">
        <v>194</v>
      </c>
      <c r="AD80" s="281" t="s">
        <v>139</v>
      </c>
      <c r="AF80" s="169"/>
      <c r="AG80" s="169"/>
      <c r="AH80" s="169"/>
      <c r="AI80" s="169"/>
      <c r="AJ80" s="169"/>
      <c r="AK80" s="169"/>
      <c r="AL80" s="169"/>
      <c r="AM80" s="169"/>
      <c r="AN80" s="169"/>
      <c r="AO80" s="169"/>
    </row>
    <row r="81" spans="1:41" s="81" customFormat="1" ht="15" customHeight="1" x14ac:dyDescent="0.15">
      <c r="B81" s="249"/>
      <c r="C81" s="278"/>
      <c r="D81" s="279"/>
      <c r="E81" s="279"/>
      <c r="F81" s="279"/>
      <c r="G81" s="279"/>
      <c r="H81" s="279"/>
      <c r="I81" s="279"/>
      <c r="J81" s="279"/>
      <c r="K81" s="279"/>
      <c r="L81" s="280"/>
      <c r="M81" s="278"/>
      <c r="N81" s="279"/>
      <c r="O81" s="279"/>
      <c r="P81" s="279"/>
      <c r="Q81" s="279"/>
      <c r="R81" s="279"/>
      <c r="S81" s="279"/>
      <c r="T81" s="279"/>
      <c r="U81" s="280"/>
      <c r="V81" s="159" t="s">
        <v>96</v>
      </c>
      <c r="W81" s="159" t="s">
        <v>96</v>
      </c>
      <c r="X81" s="159" t="s">
        <v>96</v>
      </c>
      <c r="Y81" s="159" t="s">
        <v>96</v>
      </c>
      <c r="Z81" s="159" t="s">
        <v>96</v>
      </c>
      <c r="AA81" s="159" t="s">
        <v>96</v>
      </c>
      <c r="AB81" s="250"/>
      <c r="AC81" s="282"/>
      <c r="AD81" s="282"/>
      <c r="AF81" s="169"/>
      <c r="AG81" s="169"/>
      <c r="AH81" s="169"/>
      <c r="AI81" s="169"/>
      <c r="AJ81" s="169"/>
      <c r="AK81" s="169"/>
      <c r="AL81" s="169"/>
      <c r="AM81" s="169"/>
      <c r="AN81" s="169"/>
      <c r="AO81" s="169"/>
    </row>
    <row r="82" spans="1:41" s="81" customFormat="1" ht="15" customHeight="1" x14ac:dyDescent="0.15">
      <c r="B82" s="249"/>
      <c r="C82" s="265" t="s">
        <v>265</v>
      </c>
      <c r="D82" s="268" t="s">
        <v>311</v>
      </c>
      <c r="E82" s="271" t="s">
        <v>272</v>
      </c>
      <c r="F82" s="283" t="s">
        <v>175</v>
      </c>
      <c r="G82" s="255" t="s">
        <v>176</v>
      </c>
      <c r="H82" s="256"/>
      <c r="I82" s="259" t="s">
        <v>177</v>
      </c>
      <c r="J82" s="261" t="s">
        <v>210</v>
      </c>
      <c r="K82" s="262"/>
      <c r="L82" s="158" t="s">
        <v>199</v>
      </c>
      <c r="M82" s="265" t="s">
        <v>265</v>
      </c>
      <c r="N82" s="268" t="s">
        <v>311</v>
      </c>
      <c r="O82" s="271" t="s">
        <v>272</v>
      </c>
      <c r="P82" s="283" t="s">
        <v>175</v>
      </c>
      <c r="Q82" s="255" t="s">
        <v>176</v>
      </c>
      <c r="R82" s="256"/>
      <c r="S82" s="259" t="s">
        <v>177</v>
      </c>
      <c r="T82" s="261" t="s">
        <v>210</v>
      </c>
      <c r="U82" s="262"/>
      <c r="V82" s="87" t="s">
        <v>142</v>
      </c>
      <c r="W82" s="87" t="s">
        <v>65</v>
      </c>
      <c r="X82" s="87" t="s">
        <v>53</v>
      </c>
      <c r="Y82" s="87" t="s">
        <v>54</v>
      </c>
      <c r="Z82" s="87" t="s">
        <v>187</v>
      </c>
      <c r="AA82" s="87" t="s">
        <v>64</v>
      </c>
      <c r="AB82" s="248" t="s">
        <v>193</v>
      </c>
      <c r="AC82" s="251" t="s">
        <v>203</v>
      </c>
      <c r="AD82" s="249" t="s">
        <v>195</v>
      </c>
      <c r="AF82" s="169"/>
      <c r="AG82" s="169"/>
      <c r="AH82" s="169"/>
      <c r="AI82" s="169"/>
      <c r="AJ82" s="169"/>
      <c r="AK82" s="169"/>
      <c r="AL82" s="169"/>
      <c r="AM82" s="169"/>
      <c r="AN82" s="169"/>
      <c r="AO82" s="169"/>
    </row>
    <row r="83" spans="1:41" s="81" customFormat="1" ht="18.75" customHeight="1" x14ac:dyDescent="0.15">
      <c r="B83" s="249"/>
      <c r="C83" s="266"/>
      <c r="D83" s="269"/>
      <c r="E83" s="272"/>
      <c r="F83" s="284"/>
      <c r="G83" s="257"/>
      <c r="H83" s="258"/>
      <c r="I83" s="260"/>
      <c r="J83" s="263"/>
      <c r="K83" s="264"/>
      <c r="L83" s="87" t="s">
        <v>200</v>
      </c>
      <c r="M83" s="266"/>
      <c r="N83" s="269"/>
      <c r="O83" s="272"/>
      <c r="P83" s="284"/>
      <c r="Q83" s="257"/>
      <c r="R83" s="258"/>
      <c r="S83" s="260"/>
      <c r="T83" s="263"/>
      <c r="U83" s="264"/>
      <c r="V83" s="87" t="s">
        <v>183</v>
      </c>
      <c r="W83" s="87" t="s">
        <v>185</v>
      </c>
      <c r="X83" s="87" t="s">
        <v>77</v>
      </c>
      <c r="Y83" s="87" t="s">
        <v>78</v>
      </c>
      <c r="Z83" s="87" t="s">
        <v>188</v>
      </c>
      <c r="AA83" s="87" t="s">
        <v>190</v>
      </c>
      <c r="AB83" s="249"/>
      <c r="AC83" s="251"/>
      <c r="AD83" s="249"/>
      <c r="AF83" s="169"/>
      <c r="AG83" s="169"/>
      <c r="AH83" s="169"/>
      <c r="AI83" s="169"/>
      <c r="AJ83" s="169"/>
      <c r="AK83" s="169"/>
      <c r="AL83" s="169"/>
      <c r="AM83" s="169"/>
      <c r="AN83" s="169"/>
      <c r="AO83" s="169"/>
    </row>
    <row r="84" spans="1:41" s="81" customFormat="1" ht="72" customHeight="1" x14ac:dyDescent="0.15">
      <c r="B84" s="249"/>
      <c r="C84" s="266"/>
      <c r="D84" s="269"/>
      <c r="E84" s="272"/>
      <c r="F84" s="285" t="s">
        <v>209</v>
      </c>
      <c r="G84" s="286" t="s">
        <v>178</v>
      </c>
      <c r="H84" s="286" t="s">
        <v>179</v>
      </c>
      <c r="I84" s="260"/>
      <c r="J84" s="285" t="s">
        <v>211</v>
      </c>
      <c r="K84" s="253" t="s">
        <v>212</v>
      </c>
      <c r="L84" s="87" t="s">
        <v>201</v>
      </c>
      <c r="M84" s="266"/>
      <c r="N84" s="269"/>
      <c r="O84" s="272"/>
      <c r="P84" s="285" t="s">
        <v>209</v>
      </c>
      <c r="Q84" s="286" t="s">
        <v>178</v>
      </c>
      <c r="R84" s="286" t="s">
        <v>179</v>
      </c>
      <c r="S84" s="260"/>
      <c r="T84" s="285" t="s">
        <v>211</v>
      </c>
      <c r="U84" s="253" t="s">
        <v>212</v>
      </c>
      <c r="V84" s="87" t="s">
        <v>184</v>
      </c>
      <c r="W84" s="88" t="s">
        <v>186</v>
      </c>
      <c r="X84" s="87" t="s">
        <v>75</v>
      </c>
      <c r="Y84" s="87" t="s">
        <v>79</v>
      </c>
      <c r="Z84" s="87" t="s">
        <v>189</v>
      </c>
      <c r="AA84" s="89" t="s">
        <v>191</v>
      </c>
      <c r="AB84" s="249"/>
      <c r="AC84" s="251"/>
      <c r="AD84" s="249"/>
      <c r="AF84" s="169"/>
      <c r="AG84" s="169"/>
      <c r="AH84" s="169"/>
      <c r="AI84" s="169"/>
      <c r="AJ84" s="169"/>
      <c r="AK84" s="169"/>
      <c r="AL84" s="169"/>
      <c r="AM84" s="169"/>
      <c r="AN84" s="169"/>
      <c r="AO84" s="169"/>
    </row>
    <row r="85" spans="1:41" s="81" customFormat="1" ht="18.75" customHeight="1" x14ac:dyDescent="0.15">
      <c r="B85" s="250"/>
      <c r="C85" s="267"/>
      <c r="D85" s="270"/>
      <c r="E85" s="273"/>
      <c r="F85" s="267"/>
      <c r="G85" s="287"/>
      <c r="H85" s="287"/>
      <c r="I85" s="254"/>
      <c r="J85" s="267"/>
      <c r="K85" s="254"/>
      <c r="L85" s="159" t="s">
        <v>202</v>
      </c>
      <c r="M85" s="267"/>
      <c r="N85" s="270"/>
      <c r="O85" s="273"/>
      <c r="P85" s="267"/>
      <c r="Q85" s="287"/>
      <c r="R85" s="287"/>
      <c r="S85" s="254"/>
      <c r="T85" s="267"/>
      <c r="U85" s="254"/>
      <c r="V85" s="159" t="s">
        <v>183</v>
      </c>
      <c r="W85" s="159" t="s">
        <v>74</v>
      </c>
      <c r="X85" s="159" t="s">
        <v>76</v>
      </c>
      <c r="Y85" s="159" t="s">
        <v>80</v>
      </c>
      <c r="Z85" s="159"/>
      <c r="AA85" s="159" t="s">
        <v>192</v>
      </c>
      <c r="AB85" s="250"/>
      <c r="AC85" s="252"/>
      <c r="AD85" s="250"/>
      <c r="AF85" s="169"/>
      <c r="AG85" s="169"/>
      <c r="AH85" s="169"/>
      <c r="AI85" s="169"/>
      <c r="AJ85" s="169"/>
      <c r="AK85" s="169"/>
      <c r="AL85" s="169"/>
      <c r="AM85" s="169"/>
      <c r="AN85" s="169"/>
      <c r="AO85" s="169"/>
    </row>
    <row r="86" spans="1:41" s="81" customFormat="1" ht="18.75" customHeight="1" x14ac:dyDescent="0.15">
      <c r="B86" s="90">
        <v>1</v>
      </c>
      <c r="C86" s="100">
        <v>123456</v>
      </c>
      <c r="D86" s="101">
        <v>999999</v>
      </c>
      <c r="E86" s="102" t="s">
        <v>118</v>
      </c>
      <c r="F86" s="103">
        <v>43831</v>
      </c>
      <c r="G86" s="104">
        <v>4</v>
      </c>
      <c r="H86" s="104">
        <v>36</v>
      </c>
      <c r="I86" s="172">
        <v>331500</v>
      </c>
      <c r="J86" s="173"/>
      <c r="K86" s="174"/>
      <c r="L86" s="175"/>
      <c r="M86" s="176"/>
      <c r="N86" s="177"/>
      <c r="O86" s="178"/>
      <c r="P86" s="106"/>
      <c r="Q86" s="107"/>
      <c r="R86" s="107"/>
      <c r="S86" s="181"/>
      <c r="T86" s="106">
        <v>43952</v>
      </c>
      <c r="U86" s="155">
        <v>6500</v>
      </c>
      <c r="V86" s="183"/>
      <c r="W86" s="183"/>
      <c r="X86" s="183"/>
      <c r="Y86" s="108" t="s">
        <v>44</v>
      </c>
      <c r="Z86" s="183"/>
      <c r="AA86" s="183"/>
      <c r="AB86" s="109">
        <v>43952</v>
      </c>
      <c r="AC86" s="110"/>
      <c r="AD86" s="184"/>
      <c r="AF86" s="170"/>
      <c r="AG86" s="170"/>
      <c r="AH86" s="171"/>
      <c r="AI86" s="171"/>
      <c r="AJ86" s="171"/>
      <c r="AK86" s="171"/>
      <c r="AL86" s="171"/>
      <c r="AM86" s="171"/>
      <c r="AN86" s="171"/>
      <c r="AO86" s="171"/>
    </row>
    <row r="87" spans="1:41" ht="18.75" customHeight="1" x14ac:dyDescent="0.15">
      <c r="B87" s="288" t="s">
        <v>241</v>
      </c>
      <c r="C87" s="288"/>
      <c r="D87" s="96" t="s">
        <v>243</v>
      </c>
      <c r="AB87" s="96" t="s">
        <v>242</v>
      </c>
    </row>
    <row r="88" spans="1:41" x14ac:dyDescent="0.15">
      <c r="B88" s="301"/>
      <c r="C88" s="301"/>
    </row>
    <row r="89" spans="1:41" ht="18.75" customHeight="1" x14ac:dyDescent="0.15">
      <c r="B89" s="95"/>
      <c r="C89" s="95"/>
    </row>
    <row r="90" spans="1:41" ht="15" customHeight="1" x14ac:dyDescent="0.15">
      <c r="A90" s="229" t="s">
        <v>295</v>
      </c>
    </row>
    <row r="91" spans="1:41" ht="15" customHeight="1" x14ac:dyDescent="0.15">
      <c r="A91" s="81"/>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row>
    <row r="92" spans="1:41" s="81" customFormat="1" ht="15" customHeight="1" x14ac:dyDescent="0.15">
      <c r="B92" s="274" t="s">
        <v>173</v>
      </c>
      <c r="C92" s="275" t="s">
        <v>174</v>
      </c>
      <c r="D92" s="276"/>
      <c r="E92" s="276"/>
      <c r="F92" s="276"/>
      <c r="G92" s="276"/>
      <c r="H92" s="276"/>
      <c r="I92" s="276"/>
      <c r="J92" s="276"/>
      <c r="K92" s="276"/>
      <c r="L92" s="277"/>
      <c r="M92" s="275" t="s">
        <v>180</v>
      </c>
      <c r="N92" s="276"/>
      <c r="O92" s="276"/>
      <c r="P92" s="276"/>
      <c r="Q92" s="276"/>
      <c r="R92" s="276"/>
      <c r="S92" s="276"/>
      <c r="T92" s="276"/>
      <c r="U92" s="277"/>
      <c r="V92" s="157" t="s">
        <v>95</v>
      </c>
      <c r="W92" s="157" t="s">
        <v>66</v>
      </c>
      <c r="X92" s="157" t="s">
        <v>67</v>
      </c>
      <c r="Y92" s="157" t="s">
        <v>68</v>
      </c>
      <c r="Z92" s="157" t="s">
        <v>69</v>
      </c>
      <c r="AA92" s="157" t="s">
        <v>70</v>
      </c>
      <c r="AB92" s="274" t="s">
        <v>52</v>
      </c>
      <c r="AC92" s="281" t="s">
        <v>194</v>
      </c>
      <c r="AD92" s="281" t="s">
        <v>139</v>
      </c>
      <c r="AF92" s="169"/>
      <c r="AG92" s="169"/>
      <c r="AH92" s="169"/>
      <c r="AI92" s="169"/>
      <c r="AJ92" s="169"/>
      <c r="AK92" s="169"/>
      <c r="AL92" s="169"/>
      <c r="AM92" s="169"/>
      <c r="AN92" s="169"/>
      <c r="AO92" s="169"/>
    </row>
    <row r="93" spans="1:41" s="81" customFormat="1" ht="15" customHeight="1" x14ac:dyDescent="0.15">
      <c r="B93" s="249"/>
      <c r="C93" s="278"/>
      <c r="D93" s="279"/>
      <c r="E93" s="279"/>
      <c r="F93" s="279"/>
      <c r="G93" s="279"/>
      <c r="H93" s="279"/>
      <c r="I93" s="279"/>
      <c r="J93" s="279"/>
      <c r="K93" s="279"/>
      <c r="L93" s="280"/>
      <c r="M93" s="278"/>
      <c r="N93" s="279"/>
      <c r="O93" s="279"/>
      <c r="P93" s="279"/>
      <c r="Q93" s="279"/>
      <c r="R93" s="279"/>
      <c r="S93" s="279"/>
      <c r="T93" s="279"/>
      <c r="U93" s="280"/>
      <c r="V93" s="159" t="s">
        <v>96</v>
      </c>
      <c r="W93" s="159" t="s">
        <v>96</v>
      </c>
      <c r="X93" s="159" t="s">
        <v>96</v>
      </c>
      <c r="Y93" s="159" t="s">
        <v>96</v>
      </c>
      <c r="Z93" s="159" t="s">
        <v>96</v>
      </c>
      <c r="AA93" s="159" t="s">
        <v>96</v>
      </c>
      <c r="AB93" s="250"/>
      <c r="AC93" s="282"/>
      <c r="AD93" s="282"/>
      <c r="AF93" s="169"/>
      <c r="AG93" s="169"/>
      <c r="AH93" s="169"/>
      <c r="AI93" s="169"/>
      <c r="AJ93" s="169"/>
      <c r="AK93" s="169"/>
      <c r="AL93" s="169"/>
      <c r="AM93" s="169"/>
      <c r="AN93" s="169"/>
      <c r="AO93" s="169"/>
    </row>
    <row r="94" spans="1:41" s="81" customFormat="1" ht="15" customHeight="1" x14ac:dyDescent="0.15">
      <c r="B94" s="249"/>
      <c r="C94" s="265" t="s">
        <v>265</v>
      </c>
      <c r="D94" s="268" t="s">
        <v>311</v>
      </c>
      <c r="E94" s="271" t="s">
        <v>272</v>
      </c>
      <c r="F94" s="283" t="s">
        <v>175</v>
      </c>
      <c r="G94" s="255" t="s">
        <v>176</v>
      </c>
      <c r="H94" s="256"/>
      <c r="I94" s="259" t="s">
        <v>177</v>
      </c>
      <c r="J94" s="261" t="s">
        <v>210</v>
      </c>
      <c r="K94" s="262"/>
      <c r="L94" s="158" t="s">
        <v>199</v>
      </c>
      <c r="M94" s="265" t="s">
        <v>265</v>
      </c>
      <c r="N94" s="268" t="s">
        <v>311</v>
      </c>
      <c r="O94" s="271" t="s">
        <v>272</v>
      </c>
      <c r="P94" s="283" t="s">
        <v>175</v>
      </c>
      <c r="Q94" s="255" t="s">
        <v>176</v>
      </c>
      <c r="R94" s="256"/>
      <c r="S94" s="259" t="s">
        <v>177</v>
      </c>
      <c r="T94" s="261" t="s">
        <v>210</v>
      </c>
      <c r="U94" s="262"/>
      <c r="V94" s="87" t="s">
        <v>142</v>
      </c>
      <c r="W94" s="87" t="s">
        <v>65</v>
      </c>
      <c r="X94" s="87" t="s">
        <v>53</v>
      </c>
      <c r="Y94" s="87" t="s">
        <v>54</v>
      </c>
      <c r="Z94" s="87" t="s">
        <v>187</v>
      </c>
      <c r="AA94" s="87" t="s">
        <v>64</v>
      </c>
      <c r="AB94" s="248" t="s">
        <v>193</v>
      </c>
      <c r="AC94" s="251" t="s">
        <v>203</v>
      </c>
      <c r="AD94" s="249" t="s">
        <v>195</v>
      </c>
      <c r="AF94" s="169"/>
      <c r="AG94" s="169"/>
      <c r="AH94" s="169"/>
      <c r="AI94" s="169"/>
      <c r="AJ94" s="169"/>
      <c r="AK94" s="169"/>
      <c r="AL94" s="169"/>
      <c r="AM94" s="169"/>
      <c r="AN94" s="169"/>
      <c r="AO94" s="169"/>
    </row>
    <row r="95" spans="1:41" s="81" customFormat="1" ht="18.75" customHeight="1" x14ac:dyDescent="0.15">
      <c r="B95" s="249"/>
      <c r="C95" s="266"/>
      <c r="D95" s="269"/>
      <c r="E95" s="272"/>
      <c r="F95" s="284"/>
      <c r="G95" s="257"/>
      <c r="H95" s="258"/>
      <c r="I95" s="260"/>
      <c r="J95" s="263"/>
      <c r="K95" s="264"/>
      <c r="L95" s="87" t="s">
        <v>200</v>
      </c>
      <c r="M95" s="266"/>
      <c r="N95" s="269"/>
      <c r="O95" s="272"/>
      <c r="P95" s="284"/>
      <c r="Q95" s="257"/>
      <c r="R95" s="258"/>
      <c r="S95" s="260"/>
      <c r="T95" s="263"/>
      <c r="U95" s="264"/>
      <c r="V95" s="87" t="s">
        <v>183</v>
      </c>
      <c r="W95" s="87" t="s">
        <v>185</v>
      </c>
      <c r="X95" s="87" t="s">
        <v>77</v>
      </c>
      <c r="Y95" s="87" t="s">
        <v>78</v>
      </c>
      <c r="Z95" s="87" t="s">
        <v>188</v>
      </c>
      <c r="AA95" s="87" t="s">
        <v>190</v>
      </c>
      <c r="AB95" s="249"/>
      <c r="AC95" s="251"/>
      <c r="AD95" s="249"/>
      <c r="AF95" s="169"/>
      <c r="AG95" s="169"/>
      <c r="AH95" s="169"/>
      <c r="AI95" s="169"/>
      <c r="AJ95" s="169"/>
      <c r="AK95" s="169"/>
      <c r="AL95" s="169"/>
      <c r="AM95" s="169"/>
      <c r="AN95" s="169"/>
      <c r="AO95" s="169"/>
    </row>
    <row r="96" spans="1:41" s="81" customFormat="1" ht="72" customHeight="1" x14ac:dyDescent="0.15">
      <c r="B96" s="249"/>
      <c r="C96" s="266"/>
      <c r="D96" s="269"/>
      <c r="E96" s="272"/>
      <c r="F96" s="285" t="s">
        <v>209</v>
      </c>
      <c r="G96" s="286" t="s">
        <v>178</v>
      </c>
      <c r="H96" s="286" t="s">
        <v>179</v>
      </c>
      <c r="I96" s="260"/>
      <c r="J96" s="285" t="s">
        <v>211</v>
      </c>
      <c r="K96" s="253" t="s">
        <v>212</v>
      </c>
      <c r="L96" s="87" t="s">
        <v>201</v>
      </c>
      <c r="M96" s="266"/>
      <c r="N96" s="269"/>
      <c r="O96" s="272"/>
      <c r="P96" s="285" t="s">
        <v>209</v>
      </c>
      <c r="Q96" s="286" t="s">
        <v>178</v>
      </c>
      <c r="R96" s="286" t="s">
        <v>179</v>
      </c>
      <c r="S96" s="260"/>
      <c r="T96" s="285" t="s">
        <v>211</v>
      </c>
      <c r="U96" s="253" t="s">
        <v>212</v>
      </c>
      <c r="V96" s="87" t="s">
        <v>184</v>
      </c>
      <c r="W96" s="88" t="s">
        <v>186</v>
      </c>
      <c r="X96" s="87" t="s">
        <v>75</v>
      </c>
      <c r="Y96" s="87" t="s">
        <v>79</v>
      </c>
      <c r="Z96" s="87" t="s">
        <v>189</v>
      </c>
      <c r="AA96" s="89" t="s">
        <v>191</v>
      </c>
      <c r="AB96" s="249"/>
      <c r="AC96" s="251"/>
      <c r="AD96" s="249"/>
      <c r="AF96" s="169"/>
      <c r="AG96" s="169"/>
      <c r="AH96" s="169"/>
      <c r="AI96" s="169"/>
      <c r="AJ96" s="169"/>
      <c r="AK96" s="169"/>
      <c r="AL96" s="169"/>
      <c r="AM96" s="169"/>
      <c r="AN96" s="169"/>
      <c r="AO96" s="169"/>
    </row>
    <row r="97" spans="1:41" s="81" customFormat="1" ht="18.75" customHeight="1" x14ac:dyDescent="0.15">
      <c r="B97" s="250"/>
      <c r="C97" s="267"/>
      <c r="D97" s="270"/>
      <c r="E97" s="273"/>
      <c r="F97" s="267"/>
      <c r="G97" s="287"/>
      <c r="H97" s="287"/>
      <c r="I97" s="254"/>
      <c r="J97" s="267"/>
      <c r="K97" s="254"/>
      <c r="L97" s="159" t="s">
        <v>202</v>
      </c>
      <c r="M97" s="267"/>
      <c r="N97" s="270"/>
      <c r="O97" s="273"/>
      <c r="P97" s="267"/>
      <c r="Q97" s="287"/>
      <c r="R97" s="287"/>
      <c r="S97" s="254"/>
      <c r="T97" s="267"/>
      <c r="U97" s="254"/>
      <c r="V97" s="159" t="s">
        <v>183</v>
      </c>
      <c r="W97" s="159" t="s">
        <v>74</v>
      </c>
      <c r="X97" s="159" t="s">
        <v>76</v>
      </c>
      <c r="Y97" s="159" t="s">
        <v>80</v>
      </c>
      <c r="Z97" s="159"/>
      <c r="AA97" s="159" t="s">
        <v>192</v>
      </c>
      <c r="AB97" s="250"/>
      <c r="AC97" s="252"/>
      <c r="AD97" s="250"/>
      <c r="AF97" s="169"/>
      <c r="AG97" s="169"/>
      <c r="AH97" s="169"/>
      <c r="AI97" s="169"/>
      <c r="AJ97" s="169"/>
      <c r="AK97" s="169"/>
      <c r="AL97" s="169"/>
      <c r="AM97" s="169"/>
      <c r="AN97" s="169"/>
      <c r="AO97" s="169"/>
    </row>
    <row r="98" spans="1:41" s="81" customFormat="1" ht="18.75" customHeight="1" x14ac:dyDescent="0.15">
      <c r="B98" s="90">
        <v>1</v>
      </c>
      <c r="C98" s="100">
        <v>123456</v>
      </c>
      <c r="D98" s="101">
        <v>999999</v>
      </c>
      <c r="E98" s="102" t="s">
        <v>118</v>
      </c>
      <c r="F98" s="103">
        <v>43831</v>
      </c>
      <c r="G98" s="104">
        <v>4</v>
      </c>
      <c r="H98" s="104">
        <v>36</v>
      </c>
      <c r="I98" s="172">
        <v>331500</v>
      </c>
      <c r="J98" s="103">
        <v>43556</v>
      </c>
      <c r="K98" s="154">
        <v>6500</v>
      </c>
      <c r="L98" s="175"/>
      <c r="M98" s="176"/>
      <c r="N98" s="177"/>
      <c r="O98" s="178"/>
      <c r="P98" s="106"/>
      <c r="Q98" s="107"/>
      <c r="R98" s="107"/>
      <c r="S98" s="181"/>
      <c r="T98" s="106">
        <v>43952</v>
      </c>
      <c r="U98" s="155">
        <v>0</v>
      </c>
      <c r="V98" s="183"/>
      <c r="W98" s="183"/>
      <c r="X98" s="183"/>
      <c r="Y98" s="108" t="s">
        <v>44</v>
      </c>
      <c r="Z98" s="183"/>
      <c r="AA98" s="183"/>
      <c r="AB98" s="109">
        <v>43952</v>
      </c>
      <c r="AC98" s="110"/>
      <c r="AD98" s="184"/>
      <c r="AF98" s="170"/>
      <c r="AG98" s="170"/>
      <c r="AH98" s="171"/>
      <c r="AI98" s="171"/>
      <c r="AJ98" s="171"/>
      <c r="AK98" s="171"/>
      <c r="AL98" s="171"/>
      <c r="AM98" s="171"/>
      <c r="AN98" s="171"/>
      <c r="AO98" s="171"/>
    </row>
    <row r="99" spans="1:41" ht="18.75" customHeight="1" x14ac:dyDescent="0.15">
      <c r="B99" s="288" t="s">
        <v>241</v>
      </c>
      <c r="C99" s="288"/>
      <c r="D99" s="96" t="s">
        <v>243</v>
      </c>
      <c r="AB99" s="96" t="s">
        <v>242</v>
      </c>
    </row>
    <row r="100" spans="1:41" x14ac:dyDescent="0.15">
      <c r="B100" s="301"/>
      <c r="C100" s="301"/>
    </row>
    <row r="101" spans="1:41" ht="18.75" customHeight="1" x14ac:dyDescent="0.15">
      <c r="B101" s="95"/>
      <c r="C101" s="95"/>
    </row>
    <row r="102" spans="1:41" ht="15" customHeight="1" x14ac:dyDescent="0.15">
      <c r="A102" s="229" t="s">
        <v>294</v>
      </c>
    </row>
    <row r="103" spans="1:41" ht="15" customHeight="1" x14ac:dyDescent="0.15">
      <c r="A103" s="81"/>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row>
    <row r="104" spans="1:41" s="81" customFormat="1" ht="15" customHeight="1" x14ac:dyDescent="0.15">
      <c r="B104" s="274" t="s">
        <v>173</v>
      </c>
      <c r="C104" s="275" t="s">
        <v>174</v>
      </c>
      <c r="D104" s="276"/>
      <c r="E104" s="276"/>
      <c r="F104" s="276"/>
      <c r="G104" s="276"/>
      <c r="H104" s="276"/>
      <c r="I104" s="276"/>
      <c r="J104" s="276"/>
      <c r="K104" s="276"/>
      <c r="L104" s="277"/>
      <c r="M104" s="275" t="s">
        <v>180</v>
      </c>
      <c r="N104" s="276"/>
      <c r="O104" s="276"/>
      <c r="P104" s="276"/>
      <c r="Q104" s="276"/>
      <c r="R104" s="276"/>
      <c r="S104" s="276"/>
      <c r="T104" s="276"/>
      <c r="U104" s="277"/>
      <c r="V104" s="157" t="s">
        <v>95</v>
      </c>
      <c r="W104" s="157" t="s">
        <v>66</v>
      </c>
      <c r="X104" s="157" t="s">
        <v>67</v>
      </c>
      <c r="Y104" s="157" t="s">
        <v>68</v>
      </c>
      <c r="Z104" s="157" t="s">
        <v>69</v>
      </c>
      <c r="AA104" s="157" t="s">
        <v>70</v>
      </c>
      <c r="AB104" s="274" t="s">
        <v>52</v>
      </c>
      <c r="AC104" s="281" t="s">
        <v>194</v>
      </c>
      <c r="AD104" s="281" t="s">
        <v>139</v>
      </c>
      <c r="AF104" s="169"/>
      <c r="AG104" s="169"/>
      <c r="AH104" s="169"/>
      <c r="AI104" s="169"/>
      <c r="AJ104" s="169"/>
      <c r="AK104" s="169"/>
      <c r="AL104" s="169"/>
      <c r="AM104" s="169"/>
      <c r="AN104" s="169"/>
      <c r="AO104" s="169"/>
    </row>
    <row r="105" spans="1:41" s="81" customFormat="1" ht="15" customHeight="1" x14ac:dyDescent="0.15">
      <c r="B105" s="249"/>
      <c r="C105" s="278"/>
      <c r="D105" s="279"/>
      <c r="E105" s="279"/>
      <c r="F105" s="279"/>
      <c r="G105" s="279"/>
      <c r="H105" s="279"/>
      <c r="I105" s="279"/>
      <c r="J105" s="279"/>
      <c r="K105" s="279"/>
      <c r="L105" s="280"/>
      <c r="M105" s="278"/>
      <c r="N105" s="279"/>
      <c r="O105" s="279"/>
      <c r="P105" s="279"/>
      <c r="Q105" s="279"/>
      <c r="R105" s="279"/>
      <c r="S105" s="279"/>
      <c r="T105" s="279"/>
      <c r="U105" s="280"/>
      <c r="V105" s="159" t="s">
        <v>96</v>
      </c>
      <c r="W105" s="159" t="s">
        <v>96</v>
      </c>
      <c r="X105" s="159" t="s">
        <v>96</v>
      </c>
      <c r="Y105" s="159" t="s">
        <v>96</v>
      </c>
      <c r="Z105" s="159" t="s">
        <v>96</v>
      </c>
      <c r="AA105" s="159" t="s">
        <v>96</v>
      </c>
      <c r="AB105" s="250"/>
      <c r="AC105" s="282"/>
      <c r="AD105" s="282"/>
      <c r="AF105" s="169"/>
      <c r="AG105" s="169"/>
      <c r="AH105" s="169"/>
      <c r="AI105" s="169"/>
      <c r="AJ105" s="169"/>
      <c r="AK105" s="169"/>
      <c r="AL105" s="169"/>
      <c r="AM105" s="169"/>
      <c r="AN105" s="169"/>
      <c r="AO105" s="169"/>
    </row>
    <row r="106" spans="1:41" s="81" customFormat="1" ht="15" customHeight="1" x14ac:dyDescent="0.15">
      <c r="B106" s="249"/>
      <c r="C106" s="265" t="s">
        <v>265</v>
      </c>
      <c r="D106" s="268" t="s">
        <v>311</v>
      </c>
      <c r="E106" s="271" t="s">
        <v>272</v>
      </c>
      <c r="F106" s="283" t="s">
        <v>175</v>
      </c>
      <c r="G106" s="255" t="s">
        <v>176</v>
      </c>
      <c r="H106" s="256"/>
      <c r="I106" s="259" t="s">
        <v>177</v>
      </c>
      <c r="J106" s="261" t="s">
        <v>210</v>
      </c>
      <c r="K106" s="262"/>
      <c r="L106" s="158" t="s">
        <v>199</v>
      </c>
      <c r="M106" s="265" t="s">
        <v>265</v>
      </c>
      <c r="N106" s="268" t="s">
        <v>311</v>
      </c>
      <c r="O106" s="271" t="s">
        <v>272</v>
      </c>
      <c r="P106" s="283" t="s">
        <v>175</v>
      </c>
      <c r="Q106" s="255" t="s">
        <v>176</v>
      </c>
      <c r="R106" s="256"/>
      <c r="S106" s="259" t="s">
        <v>177</v>
      </c>
      <c r="T106" s="261" t="s">
        <v>210</v>
      </c>
      <c r="U106" s="262"/>
      <c r="V106" s="87" t="s">
        <v>142</v>
      </c>
      <c r="W106" s="87" t="s">
        <v>65</v>
      </c>
      <c r="X106" s="87" t="s">
        <v>53</v>
      </c>
      <c r="Y106" s="87" t="s">
        <v>54</v>
      </c>
      <c r="Z106" s="87" t="s">
        <v>187</v>
      </c>
      <c r="AA106" s="87" t="s">
        <v>64</v>
      </c>
      <c r="AB106" s="248" t="s">
        <v>193</v>
      </c>
      <c r="AC106" s="251" t="s">
        <v>203</v>
      </c>
      <c r="AD106" s="249" t="s">
        <v>195</v>
      </c>
      <c r="AF106" s="169"/>
      <c r="AG106" s="169"/>
      <c r="AH106" s="169"/>
      <c r="AI106" s="169"/>
      <c r="AJ106" s="169"/>
      <c r="AK106" s="169"/>
      <c r="AL106" s="169"/>
      <c r="AM106" s="169"/>
      <c r="AN106" s="169"/>
      <c r="AO106" s="169"/>
    </row>
    <row r="107" spans="1:41" s="81" customFormat="1" ht="18.75" customHeight="1" x14ac:dyDescent="0.15">
      <c r="B107" s="249"/>
      <c r="C107" s="266"/>
      <c r="D107" s="269"/>
      <c r="E107" s="272"/>
      <c r="F107" s="284"/>
      <c r="G107" s="257"/>
      <c r="H107" s="258"/>
      <c r="I107" s="260"/>
      <c r="J107" s="263"/>
      <c r="K107" s="264"/>
      <c r="L107" s="87" t="s">
        <v>200</v>
      </c>
      <c r="M107" s="266"/>
      <c r="N107" s="269"/>
      <c r="O107" s="272"/>
      <c r="P107" s="284"/>
      <c r="Q107" s="257"/>
      <c r="R107" s="258"/>
      <c r="S107" s="260"/>
      <c r="T107" s="263"/>
      <c r="U107" s="264"/>
      <c r="V107" s="87" t="s">
        <v>183</v>
      </c>
      <c r="W107" s="87" t="s">
        <v>185</v>
      </c>
      <c r="X107" s="87" t="s">
        <v>77</v>
      </c>
      <c r="Y107" s="87" t="s">
        <v>78</v>
      </c>
      <c r="Z107" s="87" t="s">
        <v>188</v>
      </c>
      <c r="AA107" s="87" t="s">
        <v>190</v>
      </c>
      <c r="AB107" s="249"/>
      <c r="AC107" s="251"/>
      <c r="AD107" s="249"/>
      <c r="AF107" s="169"/>
      <c r="AG107" s="169"/>
      <c r="AH107" s="169"/>
      <c r="AI107" s="169"/>
      <c r="AJ107" s="169"/>
      <c r="AK107" s="169"/>
      <c r="AL107" s="169"/>
      <c r="AM107" s="169"/>
      <c r="AN107" s="169"/>
      <c r="AO107" s="169"/>
    </row>
    <row r="108" spans="1:41" s="81" customFormat="1" ht="72" customHeight="1" x14ac:dyDescent="0.15">
      <c r="B108" s="249"/>
      <c r="C108" s="266"/>
      <c r="D108" s="269"/>
      <c r="E108" s="272"/>
      <c r="F108" s="285" t="s">
        <v>209</v>
      </c>
      <c r="G108" s="286" t="s">
        <v>178</v>
      </c>
      <c r="H108" s="286" t="s">
        <v>179</v>
      </c>
      <c r="I108" s="260"/>
      <c r="J108" s="285" t="s">
        <v>211</v>
      </c>
      <c r="K108" s="253" t="s">
        <v>212</v>
      </c>
      <c r="L108" s="87" t="s">
        <v>201</v>
      </c>
      <c r="M108" s="266"/>
      <c r="N108" s="269"/>
      <c r="O108" s="272"/>
      <c r="P108" s="285" t="s">
        <v>209</v>
      </c>
      <c r="Q108" s="286" t="s">
        <v>178</v>
      </c>
      <c r="R108" s="286" t="s">
        <v>179</v>
      </c>
      <c r="S108" s="260"/>
      <c r="T108" s="285" t="s">
        <v>211</v>
      </c>
      <c r="U108" s="253" t="s">
        <v>212</v>
      </c>
      <c r="V108" s="87" t="s">
        <v>184</v>
      </c>
      <c r="W108" s="88" t="s">
        <v>186</v>
      </c>
      <c r="X108" s="87" t="s">
        <v>75</v>
      </c>
      <c r="Y108" s="87" t="s">
        <v>79</v>
      </c>
      <c r="Z108" s="87" t="s">
        <v>189</v>
      </c>
      <c r="AA108" s="89" t="s">
        <v>191</v>
      </c>
      <c r="AB108" s="249"/>
      <c r="AC108" s="251"/>
      <c r="AD108" s="249"/>
      <c r="AF108" s="169"/>
      <c r="AG108" s="169"/>
      <c r="AH108" s="169"/>
      <c r="AI108" s="169"/>
      <c r="AJ108" s="169"/>
      <c r="AK108" s="169"/>
      <c r="AL108" s="169"/>
      <c r="AM108" s="169"/>
      <c r="AN108" s="169"/>
      <c r="AO108" s="169"/>
    </row>
    <row r="109" spans="1:41" s="81" customFormat="1" ht="18.75" customHeight="1" x14ac:dyDescent="0.15">
      <c r="B109" s="250"/>
      <c r="C109" s="267"/>
      <c r="D109" s="270"/>
      <c r="E109" s="273"/>
      <c r="F109" s="267"/>
      <c r="G109" s="287"/>
      <c r="H109" s="287"/>
      <c r="I109" s="254"/>
      <c r="J109" s="267"/>
      <c r="K109" s="254"/>
      <c r="L109" s="159" t="s">
        <v>202</v>
      </c>
      <c r="M109" s="267"/>
      <c r="N109" s="270"/>
      <c r="O109" s="273"/>
      <c r="P109" s="267"/>
      <c r="Q109" s="287"/>
      <c r="R109" s="287"/>
      <c r="S109" s="254"/>
      <c r="T109" s="267"/>
      <c r="U109" s="254"/>
      <c r="V109" s="159" t="s">
        <v>183</v>
      </c>
      <c r="W109" s="159" t="s">
        <v>74</v>
      </c>
      <c r="X109" s="159" t="s">
        <v>76</v>
      </c>
      <c r="Y109" s="159" t="s">
        <v>80</v>
      </c>
      <c r="Z109" s="159"/>
      <c r="AA109" s="159" t="s">
        <v>192</v>
      </c>
      <c r="AB109" s="250"/>
      <c r="AC109" s="252"/>
      <c r="AD109" s="250"/>
      <c r="AF109" s="169"/>
      <c r="AG109" s="169"/>
      <c r="AH109" s="169"/>
      <c r="AI109" s="169"/>
      <c r="AJ109" s="169"/>
      <c r="AK109" s="169"/>
      <c r="AL109" s="169"/>
      <c r="AM109" s="169"/>
      <c r="AN109" s="169"/>
      <c r="AO109" s="169"/>
    </row>
    <row r="110" spans="1:41" s="81" customFormat="1" ht="18.75" customHeight="1" x14ac:dyDescent="0.15">
      <c r="B110" s="90">
        <v>1</v>
      </c>
      <c r="C110" s="100">
        <v>123456</v>
      </c>
      <c r="D110" s="101">
        <v>999999</v>
      </c>
      <c r="E110" s="102" t="s">
        <v>118</v>
      </c>
      <c r="F110" s="103">
        <v>43831</v>
      </c>
      <c r="G110" s="104">
        <v>4</v>
      </c>
      <c r="H110" s="104">
        <v>36</v>
      </c>
      <c r="I110" s="172">
        <v>331500</v>
      </c>
      <c r="J110" s="103"/>
      <c r="K110" s="154"/>
      <c r="L110" s="175"/>
      <c r="M110" s="176"/>
      <c r="N110" s="177"/>
      <c r="O110" s="178"/>
      <c r="P110" s="106">
        <v>43922</v>
      </c>
      <c r="Q110" s="107">
        <v>4</v>
      </c>
      <c r="R110" s="107">
        <v>37</v>
      </c>
      <c r="S110" s="181">
        <v>333400</v>
      </c>
      <c r="T110" s="106"/>
      <c r="U110" s="155"/>
      <c r="V110" s="183"/>
      <c r="W110" s="183"/>
      <c r="X110" s="183" t="s">
        <v>39</v>
      </c>
      <c r="Y110" s="108"/>
      <c r="Z110" s="183"/>
      <c r="AA110" s="183"/>
      <c r="AB110" s="109"/>
      <c r="AC110" s="110"/>
      <c r="AD110" s="184"/>
      <c r="AF110" s="170"/>
      <c r="AG110" s="170"/>
      <c r="AH110" s="171"/>
      <c r="AI110" s="171"/>
      <c r="AJ110" s="171"/>
      <c r="AK110" s="171"/>
      <c r="AL110" s="171"/>
      <c r="AM110" s="171"/>
      <c r="AN110" s="171"/>
      <c r="AO110" s="171"/>
    </row>
    <row r="111" spans="1:41" ht="18.75" customHeight="1" x14ac:dyDescent="0.15">
      <c r="B111" s="288" t="s">
        <v>241</v>
      </c>
      <c r="C111" s="288"/>
      <c r="D111" s="96" t="s">
        <v>243</v>
      </c>
      <c r="AC111" s="96"/>
    </row>
    <row r="112" spans="1:41" x14ac:dyDescent="0.15">
      <c r="B112" s="301"/>
      <c r="C112" s="301"/>
    </row>
    <row r="113" spans="1:41" ht="18.75" customHeight="1" x14ac:dyDescent="0.15">
      <c r="B113" s="95"/>
      <c r="C113" s="95"/>
    </row>
    <row r="114" spans="1:41" ht="15" customHeight="1" x14ac:dyDescent="0.15">
      <c r="A114" s="229" t="s">
        <v>293</v>
      </c>
    </row>
    <row r="115" spans="1:41" ht="15" customHeight="1" x14ac:dyDescent="0.15">
      <c r="A115" s="81"/>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row>
    <row r="116" spans="1:41" s="81" customFormat="1" ht="15" customHeight="1" x14ac:dyDescent="0.15">
      <c r="B116" s="274" t="s">
        <v>173</v>
      </c>
      <c r="C116" s="275" t="s">
        <v>174</v>
      </c>
      <c r="D116" s="276"/>
      <c r="E116" s="276"/>
      <c r="F116" s="276"/>
      <c r="G116" s="276"/>
      <c r="H116" s="276"/>
      <c r="I116" s="276"/>
      <c r="J116" s="276"/>
      <c r="K116" s="276"/>
      <c r="L116" s="277"/>
      <c r="M116" s="275" t="s">
        <v>180</v>
      </c>
      <c r="N116" s="276"/>
      <c r="O116" s="276"/>
      <c r="P116" s="276"/>
      <c r="Q116" s="276"/>
      <c r="R116" s="276"/>
      <c r="S116" s="276"/>
      <c r="T116" s="276"/>
      <c r="U116" s="277"/>
      <c r="V116" s="157" t="s">
        <v>95</v>
      </c>
      <c r="W116" s="157" t="s">
        <v>66</v>
      </c>
      <c r="X116" s="157" t="s">
        <v>67</v>
      </c>
      <c r="Y116" s="157" t="s">
        <v>68</v>
      </c>
      <c r="Z116" s="157" t="s">
        <v>69</v>
      </c>
      <c r="AA116" s="157" t="s">
        <v>70</v>
      </c>
      <c r="AB116" s="274" t="s">
        <v>52</v>
      </c>
      <c r="AC116" s="281" t="s">
        <v>194</v>
      </c>
      <c r="AD116" s="281" t="s">
        <v>139</v>
      </c>
      <c r="AF116" s="169"/>
      <c r="AG116" s="169"/>
      <c r="AH116" s="169"/>
      <c r="AI116" s="169"/>
      <c r="AJ116" s="169"/>
      <c r="AK116" s="169"/>
      <c r="AL116" s="169"/>
      <c r="AM116" s="169"/>
      <c r="AN116" s="169"/>
      <c r="AO116" s="169"/>
    </row>
    <row r="117" spans="1:41" s="81" customFormat="1" ht="15" customHeight="1" x14ac:dyDescent="0.15">
      <c r="B117" s="249"/>
      <c r="C117" s="278"/>
      <c r="D117" s="279"/>
      <c r="E117" s="279"/>
      <c r="F117" s="279"/>
      <c r="G117" s="279"/>
      <c r="H117" s="279"/>
      <c r="I117" s="279"/>
      <c r="J117" s="279"/>
      <c r="K117" s="279"/>
      <c r="L117" s="280"/>
      <c r="M117" s="278"/>
      <c r="N117" s="279"/>
      <c r="O117" s="279"/>
      <c r="P117" s="279"/>
      <c r="Q117" s="279"/>
      <c r="R117" s="279"/>
      <c r="S117" s="279"/>
      <c r="T117" s="279"/>
      <c r="U117" s="280"/>
      <c r="V117" s="159" t="s">
        <v>96</v>
      </c>
      <c r="W117" s="159" t="s">
        <v>96</v>
      </c>
      <c r="X117" s="159" t="s">
        <v>96</v>
      </c>
      <c r="Y117" s="159" t="s">
        <v>96</v>
      </c>
      <c r="Z117" s="159" t="s">
        <v>96</v>
      </c>
      <c r="AA117" s="159" t="s">
        <v>96</v>
      </c>
      <c r="AB117" s="250"/>
      <c r="AC117" s="282"/>
      <c r="AD117" s="282"/>
      <c r="AF117" s="169"/>
      <c r="AG117" s="169"/>
      <c r="AH117" s="169"/>
      <c r="AI117" s="169"/>
      <c r="AJ117" s="169"/>
      <c r="AK117" s="169"/>
      <c r="AL117" s="169"/>
      <c r="AM117" s="169"/>
      <c r="AN117" s="169"/>
      <c r="AO117" s="169"/>
    </row>
    <row r="118" spans="1:41" s="81" customFormat="1" ht="15" customHeight="1" x14ac:dyDescent="0.15">
      <c r="B118" s="249"/>
      <c r="C118" s="265" t="s">
        <v>265</v>
      </c>
      <c r="D118" s="268" t="s">
        <v>311</v>
      </c>
      <c r="E118" s="271" t="s">
        <v>272</v>
      </c>
      <c r="F118" s="283" t="s">
        <v>175</v>
      </c>
      <c r="G118" s="255" t="s">
        <v>176</v>
      </c>
      <c r="H118" s="256"/>
      <c r="I118" s="259" t="s">
        <v>177</v>
      </c>
      <c r="J118" s="261" t="s">
        <v>210</v>
      </c>
      <c r="K118" s="262"/>
      <c r="L118" s="158" t="s">
        <v>199</v>
      </c>
      <c r="M118" s="265" t="s">
        <v>265</v>
      </c>
      <c r="N118" s="268" t="s">
        <v>311</v>
      </c>
      <c r="O118" s="271" t="s">
        <v>272</v>
      </c>
      <c r="P118" s="283" t="s">
        <v>175</v>
      </c>
      <c r="Q118" s="255" t="s">
        <v>176</v>
      </c>
      <c r="R118" s="256"/>
      <c r="S118" s="259" t="s">
        <v>177</v>
      </c>
      <c r="T118" s="261" t="s">
        <v>210</v>
      </c>
      <c r="U118" s="262"/>
      <c r="V118" s="87" t="s">
        <v>142</v>
      </c>
      <c r="W118" s="87" t="s">
        <v>65</v>
      </c>
      <c r="X118" s="87" t="s">
        <v>53</v>
      </c>
      <c r="Y118" s="87" t="s">
        <v>54</v>
      </c>
      <c r="Z118" s="87" t="s">
        <v>187</v>
      </c>
      <c r="AA118" s="87" t="s">
        <v>64</v>
      </c>
      <c r="AB118" s="248" t="s">
        <v>193</v>
      </c>
      <c r="AC118" s="251" t="s">
        <v>203</v>
      </c>
      <c r="AD118" s="249" t="s">
        <v>195</v>
      </c>
      <c r="AF118" s="169"/>
      <c r="AG118" s="169"/>
      <c r="AH118" s="169"/>
      <c r="AI118" s="169"/>
      <c r="AJ118" s="169"/>
      <c r="AK118" s="169"/>
      <c r="AL118" s="169"/>
      <c r="AM118" s="169"/>
      <c r="AN118" s="169"/>
      <c r="AO118" s="169"/>
    </row>
    <row r="119" spans="1:41" s="81" customFormat="1" ht="18.75" customHeight="1" x14ac:dyDescent="0.15">
      <c r="B119" s="249"/>
      <c r="C119" s="266"/>
      <c r="D119" s="269"/>
      <c r="E119" s="272"/>
      <c r="F119" s="284"/>
      <c r="G119" s="257"/>
      <c r="H119" s="258"/>
      <c r="I119" s="260"/>
      <c r="J119" s="263"/>
      <c r="K119" s="264"/>
      <c r="L119" s="87" t="s">
        <v>200</v>
      </c>
      <c r="M119" s="266"/>
      <c r="N119" s="269"/>
      <c r="O119" s="272"/>
      <c r="P119" s="284"/>
      <c r="Q119" s="257"/>
      <c r="R119" s="258"/>
      <c r="S119" s="260"/>
      <c r="T119" s="263"/>
      <c r="U119" s="264"/>
      <c r="V119" s="87" t="s">
        <v>183</v>
      </c>
      <c r="W119" s="87" t="s">
        <v>185</v>
      </c>
      <c r="X119" s="87" t="s">
        <v>77</v>
      </c>
      <c r="Y119" s="87" t="s">
        <v>78</v>
      </c>
      <c r="Z119" s="87" t="s">
        <v>188</v>
      </c>
      <c r="AA119" s="87" t="s">
        <v>190</v>
      </c>
      <c r="AB119" s="249"/>
      <c r="AC119" s="251"/>
      <c r="AD119" s="249"/>
      <c r="AF119" s="169"/>
      <c r="AG119" s="169"/>
      <c r="AH119" s="169"/>
      <c r="AI119" s="169"/>
      <c r="AJ119" s="169"/>
      <c r="AK119" s="169"/>
      <c r="AL119" s="169"/>
      <c r="AM119" s="169"/>
      <c r="AN119" s="169"/>
      <c r="AO119" s="169"/>
    </row>
    <row r="120" spans="1:41" s="81" customFormat="1" ht="72" customHeight="1" x14ac:dyDescent="0.15">
      <c r="B120" s="249"/>
      <c r="C120" s="266"/>
      <c r="D120" s="269"/>
      <c r="E120" s="272"/>
      <c r="F120" s="285" t="s">
        <v>209</v>
      </c>
      <c r="G120" s="286" t="s">
        <v>178</v>
      </c>
      <c r="H120" s="286" t="s">
        <v>179</v>
      </c>
      <c r="I120" s="260"/>
      <c r="J120" s="285" t="s">
        <v>211</v>
      </c>
      <c r="K120" s="253" t="s">
        <v>212</v>
      </c>
      <c r="L120" s="87" t="s">
        <v>201</v>
      </c>
      <c r="M120" s="266"/>
      <c r="N120" s="269"/>
      <c r="O120" s="272"/>
      <c r="P120" s="285" t="s">
        <v>209</v>
      </c>
      <c r="Q120" s="286" t="s">
        <v>178</v>
      </c>
      <c r="R120" s="286" t="s">
        <v>179</v>
      </c>
      <c r="S120" s="260"/>
      <c r="T120" s="285" t="s">
        <v>211</v>
      </c>
      <c r="U120" s="253" t="s">
        <v>212</v>
      </c>
      <c r="V120" s="87" t="s">
        <v>184</v>
      </c>
      <c r="W120" s="88" t="s">
        <v>186</v>
      </c>
      <c r="X120" s="87" t="s">
        <v>75</v>
      </c>
      <c r="Y120" s="87" t="s">
        <v>79</v>
      </c>
      <c r="Z120" s="87" t="s">
        <v>189</v>
      </c>
      <c r="AA120" s="89" t="s">
        <v>191</v>
      </c>
      <c r="AB120" s="249"/>
      <c r="AC120" s="251"/>
      <c r="AD120" s="249"/>
      <c r="AF120" s="169"/>
      <c r="AG120" s="169"/>
      <c r="AH120" s="169"/>
      <c r="AI120" s="169"/>
      <c r="AJ120" s="169"/>
      <c r="AK120" s="169"/>
      <c r="AL120" s="169"/>
      <c r="AM120" s="169"/>
      <c r="AN120" s="169"/>
      <c r="AO120" s="169"/>
    </row>
    <row r="121" spans="1:41" s="81" customFormat="1" ht="18.75" customHeight="1" x14ac:dyDescent="0.15">
      <c r="B121" s="250"/>
      <c r="C121" s="267"/>
      <c r="D121" s="270"/>
      <c r="E121" s="273"/>
      <c r="F121" s="267"/>
      <c r="G121" s="287"/>
      <c r="H121" s="287"/>
      <c r="I121" s="254"/>
      <c r="J121" s="267"/>
      <c r="K121" s="254"/>
      <c r="L121" s="159" t="s">
        <v>202</v>
      </c>
      <c r="M121" s="267"/>
      <c r="N121" s="270"/>
      <c r="O121" s="273"/>
      <c r="P121" s="267"/>
      <c r="Q121" s="287"/>
      <c r="R121" s="287"/>
      <c r="S121" s="254"/>
      <c r="T121" s="267"/>
      <c r="U121" s="254"/>
      <c r="V121" s="159" t="s">
        <v>183</v>
      </c>
      <c r="W121" s="159" t="s">
        <v>74</v>
      </c>
      <c r="X121" s="159" t="s">
        <v>76</v>
      </c>
      <c r="Y121" s="159" t="s">
        <v>80</v>
      </c>
      <c r="Z121" s="159"/>
      <c r="AA121" s="159" t="s">
        <v>192</v>
      </c>
      <c r="AB121" s="250"/>
      <c r="AC121" s="252"/>
      <c r="AD121" s="250"/>
      <c r="AF121" s="169"/>
      <c r="AG121" s="169"/>
      <c r="AH121" s="169"/>
      <c r="AI121" s="169"/>
      <c r="AJ121" s="169"/>
      <c r="AK121" s="169"/>
      <c r="AL121" s="169"/>
      <c r="AM121" s="169"/>
      <c r="AN121" s="169"/>
      <c r="AO121" s="169"/>
    </row>
    <row r="122" spans="1:41" s="81" customFormat="1" ht="18.75" customHeight="1" x14ac:dyDescent="0.15">
      <c r="B122" s="90">
        <v>1</v>
      </c>
      <c r="C122" s="100">
        <v>123456</v>
      </c>
      <c r="D122" s="101">
        <v>999999</v>
      </c>
      <c r="E122" s="102" t="s">
        <v>118</v>
      </c>
      <c r="F122" s="103">
        <v>43831</v>
      </c>
      <c r="G122" s="104">
        <v>4</v>
      </c>
      <c r="H122" s="104">
        <v>36</v>
      </c>
      <c r="I122" s="172">
        <v>331500</v>
      </c>
      <c r="J122" s="103"/>
      <c r="K122" s="154"/>
      <c r="L122" s="175"/>
      <c r="M122" s="176"/>
      <c r="N122" s="177"/>
      <c r="O122" s="178"/>
      <c r="P122" s="106">
        <v>43922</v>
      </c>
      <c r="Q122" s="107">
        <v>4</v>
      </c>
      <c r="R122" s="107">
        <v>37</v>
      </c>
      <c r="S122" s="181">
        <v>331500</v>
      </c>
      <c r="T122" s="106"/>
      <c r="U122" s="155"/>
      <c r="V122" s="183"/>
      <c r="W122" s="183"/>
      <c r="X122" s="183" t="s">
        <v>39</v>
      </c>
      <c r="Y122" s="108"/>
      <c r="Z122" s="183"/>
      <c r="AA122" s="183"/>
      <c r="AB122" s="109"/>
      <c r="AC122" s="110"/>
      <c r="AD122" s="184"/>
      <c r="AF122" s="170"/>
      <c r="AG122" s="170"/>
      <c r="AH122" s="171"/>
      <c r="AI122" s="171"/>
      <c r="AJ122" s="171"/>
      <c r="AK122" s="171"/>
      <c r="AL122" s="171"/>
      <c r="AM122" s="171"/>
      <c r="AN122" s="171"/>
      <c r="AO122" s="171"/>
    </row>
    <row r="123" spans="1:41" ht="18.75" customHeight="1" x14ac:dyDescent="0.15">
      <c r="B123" s="288" t="s">
        <v>241</v>
      </c>
      <c r="C123" s="288"/>
      <c r="D123" s="96" t="s">
        <v>243</v>
      </c>
      <c r="AC123" s="96"/>
    </row>
    <row r="124" spans="1:41" x14ac:dyDescent="0.15">
      <c r="B124" s="301"/>
      <c r="C124" s="301"/>
    </row>
    <row r="125" spans="1:41" ht="18.75" customHeight="1" x14ac:dyDescent="0.15">
      <c r="B125" s="95"/>
      <c r="C125" s="95"/>
    </row>
    <row r="126" spans="1:41" ht="15" customHeight="1" x14ac:dyDescent="0.15">
      <c r="A126" s="229" t="s">
        <v>292</v>
      </c>
    </row>
    <row r="127" spans="1:41" ht="15" customHeight="1" x14ac:dyDescent="0.15">
      <c r="A127" s="81"/>
      <c r="B127" s="111" t="s">
        <v>246</v>
      </c>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row>
    <row r="128" spans="1:41" s="81" customFormat="1" ht="15" customHeight="1" x14ac:dyDescent="0.15">
      <c r="B128" s="274" t="s">
        <v>173</v>
      </c>
      <c r="C128" s="275" t="s">
        <v>174</v>
      </c>
      <c r="D128" s="276"/>
      <c r="E128" s="276"/>
      <c r="F128" s="276"/>
      <c r="G128" s="276"/>
      <c r="H128" s="276"/>
      <c r="I128" s="276"/>
      <c r="J128" s="276"/>
      <c r="K128" s="276"/>
      <c r="L128" s="277"/>
      <c r="M128" s="275" t="s">
        <v>180</v>
      </c>
      <c r="N128" s="276"/>
      <c r="O128" s="276"/>
      <c r="P128" s="276"/>
      <c r="Q128" s="276"/>
      <c r="R128" s="276"/>
      <c r="S128" s="276"/>
      <c r="T128" s="276"/>
      <c r="U128" s="277"/>
      <c r="V128" s="157" t="s">
        <v>95</v>
      </c>
      <c r="W128" s="157" t="s">
        <v>66</v>
      </c>
      <c r="X128" s="157" t="s">
        <v>67</v>
      </c>
      <c r="Y128" s="157" t="s">
        <v>68</v>
      </c>
      <c r="Z128" s="157" t="s">
        <v>69</v>
      </c>
      <c r="AA128" s="157" t="s">
        <v>70</v>
      </c>
      <c r="AB128" s="274" t="s">
        <v>52</v>
      </c>
      <c r="AC128" s="281" t="s">
        <v>194</v>
      </c>
      <c r="AD128" s="281" t="s">
        <v>139</v>
      </c>
      <c r="AF128" s="169"/>
      <c r="AG128" s="169"/>
      <c r="AH128" s="169"/>
      <c r="AI128" s="169"/>
      <c r="AJ128" s="169"/>
      <c r="AK128" s="169"/>
      <c r="AL128" s="169"/>
      <c r="AM128" s="169"/>
      <c r="AN128" s="169"/>
      <c r="AO128" s="169"/>
    </row>
    <row r="129" spans="1:41" s="81" customFormat="1" ht="15" customHeight="1" x14ac:dyDescent="0.15">
      <c r="B129" s="249"/>
      <c r="C129" s="278"/>
      <c r="D129" s="279"/>
      <c r="E129" s="279"/>
      <c r="F129" s="279"/>
      <c r="G129" s="279"/>
      <c r="H129" s="279"/>
      <c r="I129" s="279"/>
      <c r="J129" s="279"/>
      <c r="K129" s="279"/>
      <c r="L129" s="280"/>
      <c r="M129" s="278"/>
      <c r="N129" s="279"/>
      <c r="O129" s="279"/>
      <c r="P129" s="279"/>
      <c r="Q129" s="279"/>
      <c r="R129" s="279"/>
      <c r="S129" s="279"/>
      <c r="T129" s="279"/>
      <c r="U129" s="280"/>
      <c r="V129" s="159" t="s">
        <v>96</v>
      </c>
      <c r="W129" s="159" t="s">
        <v>96</v>
      </c>
      <c r="X129" s="159" t="s">
        <v>96</v>
      </c>
      <c r="Y129" s="159" t="s">
        <v>96</v>
      </c>
      <c r="Z129" s="159" t="s">
        <v>96</v>
      </c>
      <c r="AA129" s="159" t="s">
        <v>96</v>
      </c>
      <c r="AB129" s="250"/>
      <c r="AC129" s="282"/>
      <c r="AD129" s="282"/>
      <c r="AF129" s="169"/>
      <c r="AG129" s="169"/>
      <c r="AH129" s="169"/>
      <c r="AI129" s="169"/>
      <c r="AJ129" s="169"/>
      <c r="AK129" s="169"/>
      <c r="AL129" s="169"/>
      <c r="AM129" s="169"/>
      <c r="AN129" s="169"/>
      <c r="AO129" s="169"/>
    </row>
    <row r="130" spans="1:41" s="81" customFormat="1" ht="15" customHeight="1" x14ac:dyDescent="0.15">
      <c r="B130" s="249"/>
      <c r="C130" s="265" t="s">
        <v>265</v>
      </c>
      <c r="D130" s="268" t="s">
        <v>311</v>
      </c>
      <c r="E130" s="271" t="s">
        <v>272</v>
      </c>
      <c r="F130" s="283" t="s">
        <v>175</v>
      </c>
      <c r="G130" s="255" t="s">
        <v>176</v>
      </c>
      <c r="H130" s="256"/>
      <c r="I130" s="259" t="s">
        <v>177</v>
      </c>
      <c r="J130" s="261" t="s">
        <v>210</v>
      </c>
      <c r="K130" s="262"/>
      <c r="L130" s="158" t="s">
        <v>199</v>
      </c>
      <c r="M130" s="265" t="s">
        <v>265</v>
      </c>
      <c r="N130" s="268" t="s">
        <v>311</v>
      </c>
      <c r="O130" s="271" t="s">
        <v>272</v>
      </c>
      <c r="P130" s="283" t="s">
        <v>175</v>
      </c>
      <c r="Q130" s="255" t="s">
        <v>176</v>
      </c>
      <c r="R130" s="256"/>
      <c r="S130" s="259" t="s">
        <v>177</v>
      </c>
      <c r="T130" s="261" t="s">
        <v>210</v>
      </c>
      <c r="U130" s="262"/>
      <c r="V130" s="87" t="s">
        <v>142</v>
      </c>
      <c r="W130" s="87" t="s">
        <v>65</v>
      </c>
      <c r="X130" s="87" t="s">
        <v>53</v>
      </c>
      <c r="Y130" s="87" t="s">
        <v>54</v>
      </c>
      <c r="Z130" s="87" t="s">
        <v>187</v>
      </c>
      <c r="AA130" s="87" t="s">
        <v>64</v>
      </c>
      <c r="AB130" s="248" t="s">
        <v>193</v>
      </c>
      <c r="AC130" s="251" t="s">
        <v>203</v>
      </c>
      <c r="AD130" s="249" t="s">
        <v>195</v>
      </c>
      <c r="AF130" s="169"/>
      <c r="AG130" s="169"/>
      <c r="AH130" s="169"/>
      <c r="AI130" s="169"/>
      <c r="AJ130" s="169"/>
      <c r="AK130" s="169"/>
      <c r="AL130" s="169"/>
      <c r="AM130" s="169"/>
      <c r="AN130" s="169"/>
      <c r="AO130" s="169"/>
    </row>
    <row r="131" spans="1:41" s="81" customFormat="1" ht="18.75" customHeight="1" x14ac:dyDescent="0.15">
      <c r="B131" s="249"/>
      <c r="C131" s="266"/>
      <c r="D131" s="269"/>
      <c r="E131" s="272"/>
      <c r="F131" s="284"/>
      <c r="G131" s="257"/>
      <c r="H131" s="258"/>
      <c r="I131" s="260"/>
      <c r="J131" s="263"/>
      <c r="K131" s="264"/>
      <c r="L131" s="87" t="s">
        <v>200</v>
      </c>
      <c r="M131" s="266"/>
      <c r="N131" s="269"/>
      <c r="O131" s="272"/>
      <c r="P131" s="284"/>
      <c r="Q131" s="257"/>
      <c r="R131" s="258"/>
      <c r="S131" s="260"/>
      <c r="T131" s="263"/>
      <c r="U131" s="264"/>
      <c r="V131" s="87" t="s">
        <v>183</v>
      </c>
      <c r="W131" s="87" t="s">
        <v>185</v>
      </c>
      <c r="X131" s="87" t="s">
        <v>77</v>
      </c>
      <c r="Y131" s="87" t="s">
        <v>78</v>
      </c>
      <c r="Z131" s="87" t="s">
        <v>188</v>
      </c>
      <c r="AA131" s="87" t="s">
        <v>190</v>
      </c>
      <c r="AB131" s="249"/>
      <c r="AC131" s="251"/>
      <c r="AD131" s="249"/>
      <c r="AF131" s="169"/>
      <c r="AG131" s="169"/>
      <c r="AH131" s="169"/>
      <c r="AI131" s="169"/>
      <c r="AJ131" s="169"/>
      <c r="AK131" s="169"/>
      <c r="AL131" s="169"/>
      <c r="AM131" s="169"/>
      <c r="AN131" s="169"/>
      <c r="AO131" s="169"/>
    </row>
    <row r="132" spans="1:41" s="81" customFormat="1" ht="72" customHeight="1" x14ac:dyDescent="0.15">
      <c r="B132" s="249"/>
      <c r="C132" s="266"/>
      <c r="D132" s="269"/>
      <c r="E132" s="272"/>
      <c r="F132" s="285" t="s">
        <v>209</v>
      </c>
      <c r="G132" s="286" t="s">
        <v>178</v>
      </c>
      <c r="H132" s="286" t="s">
        <v>179</v>
      </c>
      <c r="I132" s="260"/>
      <c r="J132" s="285" t="s">
        <v>211</v>
      </c>
      <c r="K132" s="253" t="s">
        <v>212</v>
      </c>
      <c r="L132" s="87" t="s">
        <v>201</v>
      </c>
      <c r="M132" s="266"/>
      <c r="N132" s="269"/>
      <c r="O132" s="272"/>
      <c r="P132" s="285" t="s">
        <v>209</v>
      </c>
      <c r="Q132" s="286" t="s">
        <v>178</v>
      </c>
      <c r="R132" s="286" t="s">
        <v>179</v>
      </c>
      <c r="S132" s="260"/>
      <c r="T132" s="285" t="s">
        <v>211</v>
      </c>
      <c r="U132" s="253" t="s">
        <v>212</v>
      </c>
      <c r="V132" s="87" t="s">
        <v>184</v>
      </c>
      <c r="W132" s="88" t="s">
        <v>186</v>
      </c>
      <c r="X132" s="87" t="s">
        <v>75</v>
      </c>
      <c r="Y132" s="87" t="s">
        <v>79</v>
      </c>
      <c r="Z132" s="87" t="s">
        <v>189</v>
      </c>
      <c r="AA132" s="89" t="s">
        <v>191</v>
      </c>
      <c r="AB132" s="249"/>
      <c r="AC132" s="251"/>
      <c r="AD132" s="249"/>
      <c r="AF132" s="169"/>
      <c r="AG132" s="169"/>
      <c r="AH132" s="169"/>
      <c r="AI132" s="169"/>
      <c r="AJ132" s="169"/>
      <c r="AK132" s="169"/>
      <c r="AL132" s="169"/>
      <c r="AM132" s="169"/>
      <c r="AN132" s="169"/>
      <c r="AO132" s="169"/>
    </row>
    <row r="133" spans="1:41" s="81" customFormat="1" ht="18.75" customHeight="1" x14ac:dyDescent="0.15">
      <c r="B133" s="250"/>
      <c r="C133" s="267"/>
      <c r="D133" s="270"/>
      <c r="E133" s="273"/>
      <c r="F133" s="267"/>
      <c r="G133" s="287"/>
      <c r="H133" s="287"/>
      <c r="I133" s="254"/>
      <c r="J133" s="267"/>
      <c r="K133" s="254"/>
      <c r="L133" s="159" t="s">
        <v>202</v>
      </c>
      <c r="M133" s="267"/>
      <c r="N133" s="270"/>
      <c r="O133" s="273"/>
      <c r="P133" s="267"/>
      <c r="Q133" s="287"/>
      <c r="R133" s="287"/>
      <c r="S133" s="254"/>
      <c r="T133" s="267"/>
      <c r="U133" s="254"/>
      <c r="V133" s="159" t="s">
        <v>183</v>
      </c>
      <c r="W133" s="159" t="s">
        <v>74</v>
      </c>
      <c r="X133" s="159" t="s">
        <v>76</v>
      </c>
      <c r="Y133" s="159" t="s">
        <v>80</v>
      </c>
      <c r="Z133" s="159"/>
      <c r="AA133" s="159" t="s">
        <v>192</v>
      </c>
      <c r="AB133" s="250"/>
      <c r="AC133" s="252"/>
      <c r="AD133" s="250"/>
      <c r="AF133" s="169"/>
      <c r="AG133" s="169"/>
      <c r="AH133" s="169"/>
      <c r="AI133" s="169"/>
      <c r="AJ133" s="169"/>
      <c r="AK133" s="169"/>
      <c r="AL133" s="169"/>
      <c r="AM133" s="169"/>
      <c r="AN133" s="169"/>
      <c r="AO133" s="169"/>
    </row>
    <row r="134" spans="1:41" s="81" customFormat="1" ht="18.75" customHeight="1" x14ac:dyDescent="0.15">
      <c r="B134" s="90">
        <v>1</v>
      </c>
      <c r="C134" s="100">
        <v>123456</v>
      </c>
      <c r="D134" s="101">
        <v>999999</v>
      </c>
      <c r="E134" s="102" t="s">
        <v>118</v>
      </c>
      <c r="F134" s="103">
        <v>43831</v>
      </c>
      <c r="G134" s="104">
        <v>4</v>
      </c>
      <c r="H134" s="104">
        <v>36</v>
      </c>
      <c r="I134" s="172">
        <v>331500</v>
      </c>
      <c r="J134" s="103"/>
      <c r="K134" s="154"/>
      <c r="L134" s="175"/>
      <c r="M134" s="176"/>
      <c r="N134" s="177"/>
      <c r="O134" s="178"/>
      <c r="P134" s="106">
        <v>43922</v>
      </c>
      <c r="Q134" s="107">
        <v>4</v>
      </c>
      <c r="R134" s="107">
        <v>36</v>
      </c>
      <c r="S134" s="181">
        <v>332200</v>
      </c>
      <c r="T134" s="106"/>
      <c r="U134" s="155"/>
      <c r="V134" s="183"/>
      <c r="W134" s="183"/>
      <c r="X134" s="183" t="s">
        <v>39</v>
      </c>
      <c r="Y134" s="108"/>
      <c r="Z134" s="183"/>
      <c r="AA134" s="183"/>
      <c r="AB134" s="109"/>
      <c r="AC134" s="110"/>
      <c r="AD134" s="184"/>
      <c r="AF134" s="170"/>
      <c r="AG134" s="170"/>
      <c r="AH134" s="171"/>
      <c r="AI134" s="171"/>
      <c r="AJ134" s="171"/>
      <c r="AK134" s="171"/>
      <c r="AL134" s="171"/>
      <c r="AM134" s="171"/>
      <c r="AN134" s="171"/>
      <c r="AO134" s="171"/>
    </row>
    <row r="135" spans="1:41" ht="18.75" customHeight="1" x14ac:dyDescent="0.15">
      <c r="B135" s="288" t="s">
        <v>241</v>
      </c>
      <c r="C135" s="288"/>
      <c r="D135" s="96" t="s">
        <v>243</v>
      </c>
      <c r="AC135" s="96"/>
    </row>
    <row r="136" spans="1:41" x14ac:dyDescent="0.15">
      <c r="B136" s="301"/>
      <c r="C136" s="301"/>
    </row>
    <row r="137" spans="1:41" ht="18.75" customHeight="1" x14ac:dyDescent="0.15">
      <c r="B137" s="95"/>
      <c r="C137" s="95"/>
    </row>
    <row r="138" spans="1:41" ht="15" customHeight="1" x14ac:dyDescent="0.15">
      <c r="A138" s="229" t="s">
        <v>291</v>
      </c>
    </row>
    <row r="139" spans="1:41" ht="15" customHeight="1" x14ac:dyDescent="0.15">
      <c r="A139" s="81"/>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row>
    <row r="140" spans="1:41" s="81" customFormat="1" ht="15" customHeight="1" x14ac:dyDescent="0.15">
      <c r="B140" s="274" t="s">
        <v>173</v>
      </c>
      <c r="C140" s="275" t="s">
        <v>174</v>
      </c>
      <c r="D140" s="276"/>
      <c r="E140" s="276"/>
      <c r="F140" s="276"/>
      <c r="G140" s="276"/>
      <c r="H140" s="276"/>
      <c r="I140" s="276"/>
      <c r="J140" s="276"/>
      <c r="K140" s="276"/>
      <c r="L140" s="277"/>
      <c r="M140" s="275" t="s">
        <v>180</v>
      </c>
      <c r="N140" s="276"/>
      <c r="O140" s="276"/>
      <c r="P140" s="276"/>
      <c r="Q140" s="276"/>
      <c r="R140" s="276"/>
      <c r="S140" s="276"/>
      <c r="T140" s="276"/>
      <c r="U140" s="277"/>
      <c r="V140" s="157" t="s">
        <v>95</v>
      </c>
      <c r="W140" s="157" t="s">
        <v>66</v>
      </c>
      <c r="X140" s="157" t="s">
        <v>67</v>
      </c>
      <c r="Y140" s="157" t="s">
        <v>68</v>
      </c>
      <c r="Z140" s="157" t="s">
        <v>69</v>
      </c>
      <c r="AA140" s="157" t="s">
        <v>70</v>
      </c>
      <c r="AB140" s="274" t="s">
        <v>52</v>
      </c>
      <c r="AC140" s="281" t="s">
        <v>194</v>
      </c>
      <c r="AD140" s="281" t="s">
        <v>139</v>
      </c>
      <c r="AF140" s="169"/>
      <c r="AG140" s="169"/>
      <c r="AH140" s="169"/>
      <c r="AI140" s="169"/>
      <c r="AJ140" s="169"/>
      <c r="AK140" s="169"/>
      <c r="AL140" s="169"/>
      <c r="AM140" s="169"/>
      <c r="AN140" s="169"/>
      <c r="AO140" s="169"/>
    </row>
    <row r="141" spans="1:41" s="81" customFormat="1" ht="15" customHeight="1" x14ac:dyDescent="0.15">
      <c r="B141" s="249"/>
      <c r="C141" s="278"/>
      <c r="D141" s="279"/>
      <c r="E141" s="279"/>
      <c r="F141" s="279"/>
      <c r="G141" s="279"/>
      <c r="H141" s="279"/>
      <c r="I141" s="279"/>
      <c r="J141" s="279"/>
      <c r="K141" s="279"/>
      <c r="L141" s="280"/>
      <c r="M141" s="278"/>
      <c r="N141" s="279"/>
      <c r="O141" s="279"/>
      <c r="P141" s="279"/>
      <c r="Q141" s="279"/>
      <c r="R141" s="279"/>
      <c r="S141" s="279"/>
      <c r="T141" s="279"/>
      <c r="U141" s="280"/>
      <c r="V141" s="159" t="s">
        <v>96</v>
      </c>
      <c r="W141" s="159" t="s">
        <v>96</v>
      </c>
      <c r="X141" s="159" t="s">
        <v>96</v>
      </c>
      <c r="Y141" s="159" t="s">
        <v>96</v>
      </c>
      <c r="Z141" s="159" t="s">
        <v>96</v>
      </c>
      <c r="AA141" s="159" t="s">
        <v>96</v>
      </c>
      <c r="AB141" s="250"/>
      <c r="AC141" s="282"/>
      <c r="AD141" s="282"/>
      <c r="AF141" s="169"/>
      <c r="AG141" s="169"/>
      <c r="AH141" s="169"/>
      <c r="AI141" s="169"/>
      <c r="AJ141" s="169"/>
      <c r="AK141" s="169"/>
      <c r="AL141" s="169"/>
      <c r="AM141" s="169"/>
      <c r="AN141" s="169"/>
      <c r="AO141" s="169"/>
    </row>
    <row r="142" spans="1:41" s="81" customFormat="1" ht="15" customHeight="1" x14ac:dyDescent="0.15">
      <c r="B142" s="249"/>
      <c r="C142" s="265" t="s">
        <v>265</v>
      </c>
      <c r="D142" s="268" t="s">
        <v>311</v>
      </c>
      <c r="E142" s="271" t="s">
        <v>272</v>
      </c>
      <c r="F142" s="283" t="s">
        <v>175</v>
      </c>
      <c r="G142" s="255" t="s">
        <v>176</v>
      </c>
      <c r="H142" s="256"/>
      <c r="I142" s="259" t="s">
        <v>177</v>
      </c>
      <c r="J142" s="261" t="s">
        <v>210</v>
      </c>
      <c r="K142" s="262"/>
      <c r="L142" s="158" t="s">
        <v>199</v>
      </c>
      <c r="M142" s="265" t="s">
        <v>265</v>
      </c>
      <c r="N142" s="268" t="s">
        <v>311</v>
      </c>
      <c r="O142" s="271" t="s">
        <v>272</v>
      </c>
      <c r="P142" s="283" t="s">
        <v>175</v>
      </c>
      <c r="Q142" s="255" t="s">
        <v>176</v>
      </c>
      <c r="R142" s="256"/>
      <c r="S142" s="259" t="s">
        <v>177</v>
      </c>
      <c r="T142" s="261" t="s">
        <v>210</v>
      </c>
      <c r="U142" s="262"/>
      <c r="V142" s="87" t="s">
        <v>142</v>
      </c>
      <c r="W142" s="87" t="s">
        <v>65</v>
      </c>
      <c r="X142" s="87" t="s">
        <v>53</v>
      </c>
      <c r="Y142" s="87" t="s">
        <v>54</v>
      </c>
      <c r="Z142" s="87" t="s">
        <v>187</v>
      </c>
      <c r="AA142" s="87" t="s">
        <v>64</v>
      </c>
      <c r="AB142" s="248" t="s">
        <v>193</v>
      </c>
      <c r="AC142" s="251" t="s">
        <v>203</v>
      </c>
      <c r="AD142" s="249" t="s">
        <v>195</v>
      </c>
      <c r="AF142" s="169"/>
      <c r="AG142" s="169"/>
      <c r="AH142" s="169"/>
      <c r="AI142" s="169"/>
      <c r="AJ142" s="169"/>
      <c r="AK142" s="169"/>
      <c r="AL142" s="169"/>
      <c r="AM142" s="169"/>
      <c r="AN142" s="169"/>
      <c r="AO142" s="169"/>
    </row>
    <row r="143" spans="1:41" s="81" customFormat="1" ht="18.75" customHeight="1" x14ac:dyDescent="0.15">
      <c r="B143" s="249"/>
      <c r="C143" s="266"/>
      <c r="D143" s="269"/>
      <c r="E143" s="272"/>
      <c r="F143" s="284"/>
      <c r="G143" s="257"/>
      <c r="H143" s="258"/>
      <c r="I143" s="260"/>
      <c r="J143" s="263"/>
      <c r="K143" s="264"/>
      <c r="L143" s="87" t="s">
        <v>200</v>
      </c>
      <c r="M143" s="266"/>
      <c r="N143" s="269"/>
      <c r="O143" s="272"/>
      <c r="P143" s="284"/>
      <c r="Q143" s="257"/>
      <c r="R143" s="258"/>
      <c r="S143" s="260"/>
      <c r="T143" s="263"/>
      <c r="U143" s="264"/>
      <c r="V143" s="87" t="s">
        <v>183</v>
      </c>
      <c r="W143" s="87" t="s">
        <v>185</v>
      </c>
      <c r="X143" s="87" t="s">
        <v>77</v>
      </c>
      <c r="Y143" s="87" t="s">
        <v>78</v>
      </c>
      <c r="Z143" s="87" t="s">
        <v>188</v>
      </c>
      <c r="AA143" s="87" t="s">
        <v>190</v>
      </c>
      <c r="AB143" s="249"/>
      <c r="AC143" s="251"/>
      <c r="AD143" s="249"/>
      <c r="AF143" s="169"/>
      <c r="AG143" s="169"/>
      <c r="AH143" s="169"/>
      <c r="AI143" s="169"/>
      <c r="AJ143" s="169"/>
      <c r="AK143" s="169"/>
      <c r="AL143" s="169"/>
      <c r="AM143" s="169"/>
      <c r="AN143" s="169"/>
      <c r="AO143" s="169"/>
    </row>
    <row r="144" spans="1:41" s="81" customFormat="1" ht="72" customHeight="1" x14ac:dyDescent="0.15">
      <c r="B144" s="249"/>
      <c r="C144" s="266"/>
      <c r="D144" s="269"/>
      <c r="E144" s="272"/>
      <c r="F144" s="285" t="s">
        <v>209</v>
      </c>
      <c r="G144" s="286" t="s">
        <v>178</v>
      </c>
      <c r="H144" s="286" t="s">
        <v>179</v>
      </c>
      <c r="I144" s="260"/>
      <c r="J144" s="285" t="s">
        <v>211</v>
      </c>
      <c r="K144" s="253" t="s">
        <v>212</v>
      </c>
      <c r="L144" s="87" t="s">
        <v>201</v>
      </c>
      <c r="M144" s="266"/>
      <c r="N144" s="269"/>
      <c r="O144" s="272"/>
      <c r="P144" s="285" t="s">
        <v>209</v>
      </c>
      <c r="Q144" s="286" t="s">
        <v>178</v>
      </c>
      <c r="R144" s="286" t="s">
        <v>179</v>
      </c>
      <c r="S144" s="260"/>
      <c r="T144" s="285" t="s">
        <v>211</v>
      </c>
      <c r="U144" s="253" t="s">
        <v>212</v>
      </c>
      <c r="V144" s="87" t="s">
        <v>184</v>
      </c>
      <c r="W144" s="88" t="s">
        <v>186</v>
      </c>
      <c r="X144" s="87" t="s">
        <v>75</v>
      </c>
      <c r="Y144" s="87" t="s">
        <v>79</v>
      </c>
      <c r="Z144" s="87" t="s">
        <v>189</v>
      </c>
      <c r="AA144" s="89" t="s">
        <v>191</v>
      </c>
      <c r="AB144" s="249"/>
      <c r="AC144" s="251"/>
      <c r="AD144" s="249"/>
      <c r="AF144" s="169"/>
      <c r="AG144" s="169"/>
      <c r="AH144" s="169"/>
      <c r="AI144" s="169"/>
      <c r="AJ144" s="169"/>
      <c r="AK144" s="169"/>
      <c r="AL144" s="169"/>
      <c r="AM144" s="169"/>
      <c r="AN144" s="169"/>
      <c r="AO144" s="169"/>
    </row>
    <row r="145" spans="1:41" s="81" customFormat="1" ht="18.75" customHeight="1" x14ac:dyDescent="0.15">
      <c r="B145" s="250"/>
      <c r="C145" s="267"/>
      <c r="D145" s="270"/>
      <c r="E145" s="273"/>
      <c r="F145" s="267"/>
      <c r="G145" s="287"/>
      <c r="H145" s="287"/>
      <c r="I145" s="254"/>
      <c r="J145" s="267"/>
      <c r="K145" s="254"/>
      <c r="L145" s="159" t="s">
        <v>202</v>
      </c>
      <c r="M145" s="267"/>
      <c r="N145" s="270"/>
      <c r="O145" s="273"/>
      <c r="P145" s="267"/>
      <c r="Q145" s="287"/>
      <c r="R145" s="287"/>
      <c r="S145" s="254"/>
      <c r="T145" s="267"/>
      <c r="U145" s="254"/>
      <c r="V145" s="159" t="s">
        <v>183</v>
      </c>
      <c r="W145" s="159" t="s">
        <v>74</v>
      </c>
      <c r="X145" s="159" t="s">
        <v>76</v>
      </c>
      <c r="Y145" s="159" t="s">
        <v>80</v>
      </c>
      <c r="Z145" s="159"/>
      <c r="AA145" s="159" t="s">
        <v>192</v>
      </c>
      <c r="AB145" s="250"/>
      <c r="AC145" s="252"/>
      <c r="AD145" s="250"/>
      <c r="AF145" s="169"/>
      <c r="AG145" s="169"/>
      <c r="AH145" s="169"/>
      <c r="AI145" s="169"/>
      <c r="AJ145" s="169"/>
      <c r="AK145" s="169"/>
      <c r="AL145" s="169"/>
      <c r="AM145" s="169"/>
      <c r="AN145" s="169"/>
      <c r="AO145" s="169"/>
    </row>
    <row r="146" spans="1:41" s="81" customFormat="1" ht="18.75" customHeight="1" x14ac:dyDescent="0.15">
      <c r="B146" s="90">
        <v>1</v>
      </c>
      <c r="C146" s="100">
        <v>123456</v>
      </c>
      <c r="D146" s="101">
        <v>999999</v>
      </c>
      <c r="E146" s="102" t="s">
        <v>118</v>
      </c>
      <c r="F146" s="103"/>
      <c r="G146" s="104"/>
      <c r="H146" s="104"/>
      <c r="I146" s="172"/>
      <c r="J146" s="103"/>
      <c r="K146" s="154"/>
      <c r="L146" s="175"/>
      <c r="M146" s="176"/>
      <c r="N146" s="177"/>
      <c r="O146" s="105" t="s">
        <v>247</v>
      </c>
      <c r="P146" s="106"/>
      <c r="Q146" s="107"/>
      <c r="R146" s="107"/>
      <c r="S146" s="181"/>
      <c r="T146" s="106"/>
      <c r="U146" s="155"/>
      <c r="V146" s="183"/>
      <c r="W146" s="183" t="s">
        <v>30</v>
      </c>
      <c r="X146" s="183"/>
      <c r="Y146" s="108"/>
      <c r="Z146" s="183"/>
      <c r="AA146" s="183"/>
      <c r="AB146" s="109">
        <v>43936</v>
      </c>
      <c r="AC146" s="110" t="s">
        <v>248</v>
      </c>
      <c r="AD146" s="184"/>
      <c r="AF146" s="170"/>
      <c r="AG146" s="170"/>
      <c r="AH146" s="171"/>
      <c r="AI146" s="171"/>
      <c r="AJ146" s="171"/>
      <c r="AK146" s="171"/>
      <c r="AL146" s="171"/>
      <c r="AM146" s="171"/>
      <c r="AN146" s="171"/>
      <c r="AO146" s="171"/>
    </row>
    <row r="147" spans="1:41" ht="18.75" customHeight="1" x14ac:dyDescent="0.15">
      <c r="B147" s="288" t="s">
        <v>241</v>
      </c>
      <c r="C147" s="288"/>
      <c r="D147" s="96" t="s">
        <v>243</v>
      </c>
      <c r="AC147" s="96" t="s">
        <v>249</v>
      </c>
    </row>
    <row r="148" spans="1:41" x14ac:dyDescent="0.15">
      <c r="B148" s="301"/>
      <c r="C148" s="301"/>
    </row>
    <row r="149" spans="1:41" ht="18.75" customHeight="1" x14ac:dyDescent="0.15">
      <c r="B149" s="95"/>
      <c r="C149" s="95"/>
    </row>
    <row r="150" spans="1:41" ht="15" customHeight="1" x14ac:dyDescent="0.15">
      <c r="A150" s="229" t="s">
        <v>290</v>
      </c>
    </row>
    <row r="151" spans="1:41" ht="15" customHeight="1" x14ac:dyDescent="0.15">
      <c r="A151" s="81"/>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row>
    <row r="152" spans="1:41" s="81" customFormat="1" ht="15" customHeight="1" x14ac:dyDescent="0.15">
      <c r="B152" s="274" t="s">
        <v>173</v>
      </c>
      <c r="C152" s="275" t="s">
        <v>174</v>
      </c>
      <c r="D152" s="276"/>
      <c r="E152" s="276"/>
      <c r="F152" s="276"/>
      <c r="G152" s="276"/>
      <c r="H152" s="276"/>
      <c r="I152" s="276"/>
      <c r="J152" s="276"/>
      <c r="K152" s="276"/>
      <c r="L152" s="277"/>
      <c r="M152" s="275" t="s">
        <v>180</v>
      </c>
      <c r="N152" s="276"/>
      <c r="O152" s="276"/>
      <c r="P152" s="276"/>
      <c r="Q152" s="276"/>
      <c r="R152" s="276"/>
      <c r="S152" s="276"/>
      <c r="T152" s="276"/>
      <c r="U152" s="277"/>
      <c r="V152" s="157" t="s">
        <v>95</v>
      </c>
      <c r="W152" s="157" t="s">
        <v>66</v>
      </c>
      <c r="X152" s="157" t="s">
        <v>67</v>
      </c>
      <c r="Y152" s="157" t="s">
        <v>68</v>
      </c>
      <c r="Z152" s="157" t="s">
        <v>69</v>
      </c>
      <c r="AA152" s="157" t="s">
        <v>70</v>
      </c>
      <c r="AB152" s="274" t="s">
        <v>52</v>
      </c>
      <c r="AC152" s="281" t="s">
        <v>194</v>
      </c>
      <c r="AD152" s="281" t="s">
        <v>139</v>
      </c>
      <c r="AF152" s="169"/>
      <c r="AG152" s="169"/>
      <c r="AH152" s="169"/>
      <c r="AI152" s="169"/>
      <c r="AJ152" s="169"/>
      <c r="AK152" s="169"/>
      <c r="AL152" s="169"/>
      <c r="AM152" s="169"/>
      <c r="AN152" s="169"/>
      <c r="AO152" s="169"/>
    </row>
    <row r="153" spans="1:41" s="81" customFormat="1" ht="15" customHeight="1" x14ac:dyDescent="0.15">
      <c r="B153" s="249"/>
      <c r="C153" s="278"/>
      <c r="D153" s="279"/>
      <c r="E153" s="279"/>
      <c r="F153" s="279"/>
      <c r="G153" s="279"/>
      <c r="H153" s="279"/>
      <c r="I153" s="279"/>
      <c r="J153" s="279"/>
      <c r="K153" s="279"/>
      <c r="L153" s="280"/>
      <c r="M153" s="278"/>
      <c r="N153" s="279"/>
      <c r="O153" s="279"/>
      <c r="P153" s="279"/>
      <c r="Q153" s="279"/>
      <c r="R153" s="279"/>
      <c r="S153" s="279"/>
      <c r="T153" s="279"/>
      <c r="U153" s="280"/>
      <c r="V153" s="159" t="s">
        <v>96</v>
      </c>
      <c r="W153" s="159" t="s">
        <v>96</v>
      </c>
      <c r="X153" s="159" t="s">
        <v>96</v>
      </c>
      <c r="Y153" s="159" t="s">
        <v>96</v>
      </c>
      <c r="Z153" s="159" t="s">
        <v>96</v>
      </c>
      <c r="AA153" s="159" t="s">
        <v>96</v>
      </c>
      <c r="AB153" s="250"/>
      <c r="AC153" s="282"/>
      <c r="AD153" s="282"/>
      <c r="AF153" s="169"/>
      <c r="AG153" s="169"/>
      <c r="AH153" s="169"/>
      <c r="AI153" s="169"/>
      <c r="AJ153" s="169"/>
      <c r="AK153" s="169"/>
      <c r="AL153" s="169"/>
      <c r="AM153" s="169"/>
      <c r="AN153" s="169"/>
      <c r="AO153" s="169"/>
    </row>
    <row r="154" spans="1:41" s="81" customFormat="1" ht="15" customHeight="1" x14ac:dyDescent="0.15">
      <c r="B154" s="249"/>
      <c r="C154" s="265" t="s">
        <v>265</v>
      </c>
      <c r="D154" s="268" t="s">
        <v>311</v>
      </c>
      <c r="E154" s="271" t="s">
        <v>272</v>
      </c>
      <c r="F154" s="283" t="s">
        <v>175</v>
      </c>
      <c r="G154" s="255" t="s">
        <v>176</v>
      </c>
      <c r="H154" s="256"/>
      <c r="I154" s="259" t="s">
        <v>177</v>
      </c>
      <c r="J154" s="261" t="s">
        <v>210</v>
      </c>
      <c r="K154" s="262"/>
      <c r="L154" s="158" t="s">
        <v>199</v>
      </c>
      <c r="M154" s="265" t="s">
        <v>265</v>
      </c>
      <c r="N154" s="268" t="s">
        <v>311</v>
      </c>
      <c r="O154" s="271" t="s">
        <v>272</v>
      </c>
      <c r="P154" s="283" t="s">
        <v>175</v>
      </c>
      <c r="Q154" s="255" t="s">
        <v>176</v>
      </c>
      <c r="R154" s="256"/>
      <c r="S154" s="259" t="s">
        <v>177</v>
      </c>
      <c r="T154" s="261" t="s">
        <v>210</v>
      </c>
      <c r="U154" s="262"/>
      <c r="V154" s="87" t="s">
        <v>142</v>
      </c>
      <c r="W154" s="87" t="s">
        <v>65</v>
      </c>
      <c r="X154" s="87" t="s">
        <v>53</v>
      </c>
      <c r="Y154" s="87" t="s">
        <v>54</v>
      </c>
      <c r="Z154" s="87" t="s">
        <v>187</v>
      </c>
      <c r="AA154" s="87" t="s">
        <v>64</v>
      </c>
      <c r="AB154" s="248" t="s">
        <v>193</v>
      </c>
      <c r="AC154" s="251" t="s">
        <v>203</v>
      </c>
      <c r="AD154" s="249" t="s">
        <v>195</v>
      </c>
      <c r="AF154" s="169"/>
      <c r="AG154" s="169"/>
      <c r="AH154" s="169"/>
      <c r="AI154" s="169"/>
      <c r="AJ154" s="169"/>
      <c r="AK154" s="169"/>
      <c r="AL154" s="169"/>
      <c r="AM154" s="169"/>
      <c r="AN154" s="169"/>
      <c r="AO154" s="169"/>
    </row>
    <row r="155" spans="1:41" s="81" customFormat="1" ht="18.75" customHeight="1" x14ac:dyDescent="0.15">
      <c r="B155" s="249"/>
      <c r="C155" s="266"/>
      <c r="D155" s="269"/>
      <c r="E155" s="272"/>
      <c r="F155" s="284"/>
      <c r="G155" s="257"/>
      <c r="H155" s="258"/>
      <c r="I155" s="260"/>
      <c r="J155" s="263"/>
      <c r="K155" s="264"/>
      <c r="L155" s="87" t="s">
        <v>200</v>
      </c>
      <c r="M155" s="266"/>
      <c r="N155" s="269"/>
      <c r="O155" s="272"/>
      <c r="P155" s="284"/>
      <c r="Q155" s="257"/>
      <c r="R155" s="258"/>
      <c r="S155" s="260"/>
      <c r="T155" s="263"/>
      <c r="U155" s="264"/>
      <c r="V155" s="87" t="s">
        <v>183</v>
      </c>
      <c r="W155" s="87" t="s">
        <v>185</v>
      </c>
      <c r="X155" s="87" t="s">
        <v>77</v>
      </c>
      <c r="Y155" s="87" t="s">
        <v>78</v>
      </c>
      <c r="Z155" s="87" t="s">
        <v>188</v>
      </c>
      <c r="AA155" s="87" t="s">
        <v>190</v>
      </c>
      <c r="AB155" s="249"/>
      <c r="AC155" s="251"/>
      <c r="AD155" s="249"/>
      <c r="AF155" s="169"/>
      <c r="AG155" s="169"/>
      <c r="AH155" s="169"/>
      <c r="AI155" s="169"/>
      <c r="AJ155" s="169"/>
      <c r="AK155" s="169"/>
      <c r="AL155" s="169"/>
      <c r="AM155" s="169"/>
      <c r="AN155" s="169"/>
      <c r="AO155" s="169"/>
    </row>
    <row r="156" spans="1:41" s="81" customFormat="1" ht="72" customHeight="1" x14ac:dyDescent="0.15">
      <c r="B156" s="249"/>
      <c r="C156" s="266"/>
      <c r="D156" s="269"/>
      <c r="E156" s="272"/>
      <c r="F156" s="285" t="s">
        <v>209</v>
      </c>
      <c r="G156" s="286" t="s">
        <v>178</v>
      </c>
      <c r="H156" s="286" t="s">
        <v>179</v>
      </c>
      <c r="I156" s="260"/>
      <c r="J156" s="285" t="s">
        <v>211</v>
      </c>
      <c r="K156" s="253" t="s">
        <v>212</v>
      </c>
      <c r="L156" s="87" t="s">
        <v>201</v>
      </c>
      <c r="M156" s="266"/>
      <c r="N156" s="269"/>
      <c r="O156" s="272"/>
      <c r="P156" s="285" t="s">
        <v>209</v>
      </c>
      <c r="Q156" s="286" t="s">
        <v>178</v>
      </c>
      <c r="R156" s="286" t="s">
        <v>179</v>
      </c>
      <c r="S156" s="260"/>
      <c r="T156" s="285" t="s">
        <v>211</v>
      </c>
      <c r="U156" s="253" t="s">
        <v>212</v>
      </c>
      <c r="V156" s="87" t="s">
        <v>184</v>
      </c>
      <c r="W156" s="88" t="s">
        <v>186</v>
      </c>
      <c r="X156" s="87" t="s">
        <v>75</v>
      </c>
      <c r="Y156" s="87" t="s">
        <v>79</v>
      </c>
      <c r="Z156" s="87" t="s">
        <v>189</v>
      </c>
      <c r="AA156" s="89" t="s">
        <v>191</v>
      </c>
      <c r="AB156" s="249"/>
      <c r="AC156" s="251"/>
      <c r="AD156" s="249"/>
      <c r="AF156" s="169"/>
      <c r="AG156" s="169"/>
      <c r="AH156" s="169"/>
      <c r="AI156" s="169"/>
      <c r="AJ156" s="169"/>
      <c r="AK156" s="169"/>
      <c r="AL156" s="169"/>
      <c r="AM156" s="169"/>
      <c r="AN156" s="169"/>
      <c r="AO156" s="169"/>
    </row>
    <row r="157" spans="1:41" s="81" customFormat="1" ht="18.75" customHeight="1" x14ac:dyDescent="0.15">
      <c r="B157" s="250"/>
      <c r="C157" s="267"/>
      <c r="D157" s="270"/>
      <c r="E157" s="273"/>
      <c r="F157" s="267"/>
      <c r="G157" s="287"/>
      <c r="H157" s="287"/>
      <c r="I157" s="254"/>
      <c r="J157" s="267"/>
      <c r="K157" s="254"/>
      <c r="L157" s="159" t="s">
        <v>202</v>
      </c>
      <c r="M157" s="267"/>
      <c r="N157" s="270"/>
      <c r="O157" s="273"/>
      <c r="P157" s="267"/>
      <c r="Q157" s="287"/>
      <c r="R157" s="287"/>
      <c r="S157" s="254"/>
      <c r="T157" s="267"/>
      <c r="U157" s="254"/>
      <c r="V157" s="159" t="s">
        <v>183</v>
      </c>
      <c r="W157" s="159" t="s">
        <v>74</v>
      </c>
      <c r="X157" s="159" t="s">
        <v>76</v>
      </c>
      <c r="Y157" s="159" t="s">
        <v>80</v>
      </c>
      <c r="Z157" s="159"/>
      <c r="AA157" s="159" t="s">
        <v>192</v>
      </c>
      <c r="AB157" s="250"/>
      <c r="AC157" s="252"/>
      <c r="AD157" s="250"/>
      <c r="AF157" s="169"/>
      <c r="AG157" s="169"/>
      <c r="AH157" s="169"/>
      <c r="AI157" s="169"/>
      <c r="AJ157" s="169"/>
      <c r="AK157" s="169"/>
      <c r="AL157" s="169"/>
      <c r="AM157" s="169"/>
      <c r="AN157" s="169"/>
      <c r="AO157" s="169"/>
    </row>
    <row r="158" spans="1:41" s="81" customFormat="1" ht="18.75" customHeight="1" x14ac:dyDescent="0.15">
      <c r="B158" s="90">
        <v>1</v>
      </c>
      <c r="C158" s="100">
        <v>123456</v>
      </c>
      <c r="D158" s="101">
        <v>999999</v>
      </c>
      <c r="E158" s="102" t="s">
        <v>118</v>
      </c>
      <c r="F158" s="103"/>
      <c r="G158" s="104"/>
      <c r="H158" s="104"/>
      <c r="I158" s="172"/>
      <c r="J158" s="103"/>
      <c r="K158" s="154"/>
      <c r="L158" s="175"/>
      <c r="M158" s="176">
        <v>123000</v>
      </c>
      <c r="N158" s="177"/>
      <c r="O158" s="105"/>
      <c r="P158" s="106"/>
      <c r="Q158" s="107"/>
      <c r="R158" s="107"/>
      <c r="S158" s="181"/>
      <c r="T158" s="106"/>
      <c r="U158" s="155"/>
      <c r="V158" s="183"/>
      <c r="W158" s="183"/>
      <c r="X158" s="183"/>
      <c r="Y158" s="108"/>
      <c r="Z158" s="183" t="s">
        <v>36</v>
      </c>
      <c r="AA158" s="183"/>
      <c r="AB158" s="109">
        <v>43922</v>
      </c>
      <c r="AC158" s="110" t="s">
        <v>134</v>
      </c>
      <c r="AD158" s="184"/>
      <c r="AF158" s="170"/>
      <c r="AG158" s="170"/>
      <c r="AH158" s="171"/>
      <c r="AI158" s="171"/>
      <c r="AJ158" s="171"/>
      <c r="AK158" s="171"/>
      <c r="AL158" s="171"/>
      <c r="AM158" s="171"/>
      <c r="AN158" s="171"/>
      <c r="AO158" s="171"/>
    </row>
    <row r="159" spans="1:41" ht="18.75" customHeight="1" x14ac:dyDescent="0.15">
      <c r="B159" s="288" t="s">
        <v>241</v>
      </c>
      <c r="C159" s="288"/>
      <c r="D159" s="96" t="s">
        <v>243</v>
      </c>
      <c r="AC159" s="96" t="s">
        <v>250</v>
      </c>
    </row>
    <row r="160" spans="1:41" x14ac:dyDescent="0.15">
      <c r="B160" s="301"/>
      <c r="C160" s="301"/>
    </row>
    <row r="161" spans="1:41" ht="18.75" customHeight="1" x14ac:dyDescent="0.15">
      <c r="B161" s="95"/>
      <c r="C161" s="95"/>
    </row>
    <row r="162" spans="1:41" ht="15" customHeight="1" x14ac:dyDescent="0.15">
      <c r="A162" s="229" t="s">
        <v>289</v>
      </c>
    </row>
    <row r="163" spans="1:41" ht="15" customHeight="1" x14ac:dyDescent="0.15">
      <c r="A163" s="81"/>
      <c r="B163" s="234" t="s">
        <v>303</v>
      </c>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row>
    <row r="164" spans="1:41" s="81" customFormat="1" ht="15" customHeight="1" x14ac:dyDescent="0.15">
      <c r="B164" s="274" t="s">
        <v>173</v>
      </c>
      <c r="C164" s="275" t="s">
        <v>174</v>
      </c>
      <c r="D164" s="276"/>
      <c r="E164" s="276"/>
      <c r="F164" s="276"/>
      <c r="G164" s="276"/>
      <c r="H164" s="276"/>
      <c r="I164" s="276"/>
      <c r="J164" s="276"/>
      <c r="K164" s="276"/>
      <c r="L164" s="277"/>
      <c r="M164" s="275" t="s">
        <v>180</v>
      </c>
      <c r="N164" s="276"/>
      <c r="O164" s="276"/>
      <c r="P164" s="276"/>
      <c r="Q164" s="276"/>
      <c r="R164" s="276"/>
      <c r="S164" s="276"/>
      <c r="T164" s="276"/>
      <c r="U164" s="277"/>
      <c r="V164" s="157" t="s">
        <v>95</v>
      </c>
      <c r="W164" s="157" t="s">
        <v>66</v>
      </c>
      <c r="X164" s="157" t="s">
        <v>67</v>
      </c>
      <c r="Y164" s="157" t="s">
        <v>68</v>
      </c>
      <c r="Z164" s="157" t="s">
        <v>69</v>
      </c>
      <c r="AA164" s="157" t="s">
        <v>70</v>
      </c>
      <c r="AB164" s="274" t="s">
        <v>52</v>
      </c>
      <c r="AC164" s="281" t="s">
        <v>194</v>
      </c>
      <c r="AD164" s="281" t="s">
        <v>139</v>
      </c>
      <c r="AF164" s="169"/>
      <c r="AG164" s="169"/>
      <c r="AH164" s="169"/>
      <c r="AI164" s="169"/>
      <c r="AJ164" s="169"/>
      <c r="AK164" s="169"/>
      <c r="AL164" s="169"/>
      <c r="AM164" s="169"/>
      <c r="AN164" s="169"/>
      <c r="AO164" s="169"/>
    </row>
    <row r="165" spans="1:41" s="81" customFormat="1" ht="15" customHeight="1" x14ac:dyDescent="0.15">
      <c r="B165" s="249"/>
      <c r="C165" s="278"/>
      <c r="D165" s="279"/>
      <c r="E165" s="279"/>
      <c r="F165" s="279"/>
      <c r="G165" s="279"/>
      <c r="H165" s="279"/>
      <c r="I165" s="279"/>
      <c r="J165" s="279"/>
      <c r="K165" s="279"/>
      <c r="L165" s="280"/>
      <c r="M165" s="278"/>
      <c r="N165" s="279"/>
      <c r="O165" s="279"/>
      <c r="P165" s="279"/>
      <c r="Q165" s="279"/>
      <c r="R165" s="279"/>
      <c r="S165" s="279"/>
      <c r="T165" s="279"/>
      <c r="U165" s="280"/>
      <c r="V165" s="159" t="s">
        <v>96</v>
      </c>
      <c r="W165" s="159" t="s">
        <v>96</v>
      </c>
      <c r="X165" s="159" t="s">
        <v>96</v>
      </c>
      <c r="Y165" s="159" t="s">
        <v>96</v>
      </c>
      <c r="Z165" s="159" t="s">
        <v>96</v>
      </c>
      <c r="AA165" s="159" t="s">
        <v>96</v>
      </c>
      <c r="AB165" s="250"/>
      <c r="AC165" s="282"/>
      <c r="AD165" s="282"/>
      <c r="AF165" s="169"/>
      <c r="AG165" s="169"/>
      <c r="AH165" s="169"/>
      <c r="AI165" s="169"/>
      <c r="AJ165" s="169"/>
      <c r="AK165" s="169"/>
      <c r="AL165" s="169"/>
      <c r="AM165" s="169"/>
      <c r="AN165" s="169"/>
      <c r="AO165" s="169"/>
    </row>
    <row r="166" spans="1:41" s="81" customFormat="1" ht="15" customHeight="1" x14ac:dyDescent="0.15">
      <c r="B166" s="249"/>
      <c r="C166" s="265" t="s">
        <v>265</v>
      </c>
      <c r="D166" s="268" t="s">
        <v>311</v>
      </c>
      <c r="E166" s="271" t="s">
        <v>272</v>
      </c>
      <c r="F166" s="283" t="s">
        <v>175</v>
      </c>
      <c r="G166" s="255" t="s">
        <v>176</v>
      </c>
      <c r="H166" s="256"/>
      <c r="I166" s="259" t="s">
        <v>177</v>
      </c>
      <c r="J166" s="261" t="s">
        <v>210</v>
      </c>
      <c r="K166" s="262"/>
      <c r="L166" s="158" t="s">
        <v>199</v>
      </c>
      <c r="M166" s="265" t="s">
        <v>265</v>
      </c>
      <c r="N166" s="268" t="s">
        <v>311</v>
      </c>
      <c r="O166" s="271" t="s">
        <v>272</v>
      </c>
      <c r="P166" s="283" t="s">
        <v>175</v>
      </c>
      <c r="Q166" s="255" t="s">
        <v>176</v>
      </c>
      <c r="R166" s="256"/>
      <c r="S166" s="259" t="s">
        <v>177</v>
      </c>
      <c r="T166" s="261" t="s">
        <v>210</v>
      </c>
      <c r="U166" s="262"/>
      <c r="V166" s="87" t="s">
        <v>142</v>
      </c>
      <c r="W166" s="87" t="s">
        <v>65</v>
      </c>
      <c r="X166" s="87" t="s">
        <v>53</v>
      </c>
      <c r="Y166" s="87" t="s">
        <v>54</v>
      </c>
      <c r="Z166" s="87" t="s">
        <v>187</v>
      </c>
      <c r="AA166" s="87" t="s">
        <v>64</v>
      </c>
      <c r="AB166" s="248" t="s">
        <v>193</v>
      </c>
      <c r="AC166" s="251" t="s">
        <v>203</v>
      </c>
      <c r="AD166" s="249" t="s">
        <v>195</v>
      </c>
      <c r="AF166" s="169"/>
      <c r="AG166" s="169"/>
      <c r="AH166" s="169"/>
      <c r="AI166" s="169"/>
      <c r="AJ166" s="169"/>
      <c r="AK166" s="169"/>
      <c r="AL166" s="169"/>
      <c r="AM166" s="169"/>
      <c r="AN166" s="169"/>
      <c r="AO166" s="169"/>
    </row>
    <row r="167" spans="1:41" s="81" customFormat="1" ht="18.75" customHeight="1" x14ac:dyDescent="0.15">
      <c r="B167" s="249"/>
      <c r="C167" s="266"/>
      <c r="D167" s="269"/>
      <c r="E167" s="272"/>
      <c r="F167" s="284"/>
      <c r="G167" s="257"/>
      <c r="H167" s="258"/>
      <c r="I167" s="260"/>
      <c r="J167" s="263"/>
      <c r="K167" s="264"/>
      <c r="L167" s="87" t="s">
        <v>200</v>
      </c>
      <c r="M167" s="266"/>
      <c r="N167" s="269"/>
      <c r="O167" s="272"/>
      <c r="P167" s="284"/>
      <c r="Q167" s="257"/>
      <c r="R167" s="258"/>
      <c r="S167" s="260"/>
      <c r="T167" s="263"/>
      <c r="U167" s="264"/>
      <c r="V167" s="87" t="s">
        <v>183</v>
      </c>
      <c r="W167" s="87" t="s">
        <v>185</v>
      </c>
      <c r="X167" s="87" t="s">
        <v>77</v>
      </c>
      <c r="Y167" s="87" t="s">
        <v>78</v>
      </c>
      <c r="Z167" s="87" t="s">
        <v>188</v>
      </c>
      <c r="AA167" s="87" t="s">
        <v>190</v>
      </c>
      <c r="AB167" s="249"/>
      <c r="AC167" s="251"/>
      <c r="AD167" s="249"/>
      <c r="AF167" s="169"/>
      <c r="AG167" s="169"/>
      <c r="AH167" s="169"/>
      <c r="AI167" s="169"/>
      <c r="AJ167" s="169"/>
      <c r="AK167" s="169"/>
      <c r="AL167" s="169"/>
      <c r="AM167" s="169"/>
      <c r="AN167" s="169"/>
      <c r="AO167" s="169"/>
    </row>
    <row r="168" spans="1:41" s="81" customFormat="1" ht="72" customHeight="1" x14ac:dyDescent="0.15">
      <c r="B168" s="249"/>
      <c r="C168" s="266"/>
      <c r="D168" s="269"/>
      <c r="E168" s="272"/>
      <c r="F168" s="285" t="s">
        <v>209</v>
      </c>
      <c r="G168" s="286" t="s">
        <v>178</v>
      </c>
      <c r="H168" s="286" t="s">
        <v>179</v>
      </c>
      <c r="I168" s="260"/>
      <c r="J168" s="285" t="s">
        <v>211</v>
      </c>
      <c r="K168" s="253" t="s">
        <v>212</v>
      </c>
      <c r="L168" s="87" t="s">
        <v>201</v>
      </c>
      <c r="M168" s="266"/>
      <c r="N168" s="269"/>
      <c r="O168" s="272"/>
      <c r="P168" s="285" t="s">
        <v>209</v>
      </c>
      <c r="Q168" s="286" t="s">
        <v>178</v>
      </c>
      <c r="R168" s="286" t="s">
        <v>179</v>
      </c>
      <c r="S168" s="260"/>
      <c r="T168" s="285" t="s">
        <v>211</v>
      </c>
      <c r="U168" s="253" t="s">
        <v>212</v>
      </c>
      <c r="V168" s="87" t="s">
        <v>184</v>
      </c>
      <c r="W168" s="88" t="s">
        <v>186</v>
      </c>
      <c r="X168" s="87" t="s">
        <v>75</v>
      </c>
      <c r="Y168" s="87" t="s">
        <v>79</v>
      </c>
      <c r="Z168" s="87" t="s">
        <v>189</v>
      </c>
      <c r="AA168" s="89" t="s">
        <v>191</v>
      </c>
      <c r="AB168" s="249"/>
      <c r="AC168" s="251"/>
      <c r="AD168" s="249"/>
      <c r="AF168" s="169"/>
      <c r="AG168" s="169"/>
      <c r="AH168" s="169"/>
      <c r="AI168" s="169"/>
      <c r="AJ168" s="169"/>
      <c r="AK168" s="169"/>
      <c r="AL168" s="169"/>
      <c r="AM168" s="169"/>
      <c r="AN168" s="169"/>
      <c r="AO168" s="169"/>
    </row>
    <row r="169" spans="1:41" s="81" customFormat="1" ht="18.75" customHeight="1" x14ac:dyDescent="0.15">
      <c r="B169" s="250"/>
      <c r="C169" s="267"/>
      <c r="D169" s="270"/>
      <c r="E169" s="273"/>
      <c r="F169" s="267"/>
      <c r="G169" s="287"/>
      <c r="H169" s="287"/>
      <c r="I169" s="254"/>
      <c r="J169" s="267"/>
      <c r="K169" s="254"/>
      <c r="L169" s="159" t="s">
        <v>202</v>
      </c>
      <c r="M169" s="267"/>
      <c r="N169" s="270"/>
      <c r="O169" s="273"/>
      <c r="P169" s="267"/>
      <c r="Q169" s="287"/>
      <c r="R169" s="287"/>
      <c r="S169" s="254"/>
      <c r="T169" s="267"/>
      <c r="U169" s="254"/>
      <c r="V169" s="159" t="s">
        <v>183</v>
      </c>
      <c r="W169" s="159" t="s">
        <v>74</v>
      </c>
      <c r="X169" s="159" t="s">
        <v>76</v>
      </c>
      <c r="Y169" s="159" t="s">
        <v>80</v>
      </c>
      <c r="Z169" s="159"/>
      <c r="AA169" s="159" t="s">
        <v>192</v>
      </c>
      <c r="AB169" s="250"/>
      <c r="AC169" s="252"/>
      <c r="AD169" s="250"/>
      <c r="AF169" s="169"/>
      <c r="AG169" s="169"/>
      <c r="AH169" s="169"/>
      <c r="AI169" s="169"/>
      <c r="AJ169" s="169"/>
      <c r="AK169" s="169"/>
      <c r="AL169" s="169"/>
      <c r="AM169" s="169"/>
      <c r="AN169" s="169"/>
      <c r="AO169" s="169"/>
    </row>
    <row r="170" spans="1:41" s="81" customFormat="1" ht="18.75" customHeight="1" x14ac:dyDescent="0.15">
      <c r="B170" s="90">
        <v>1</v>
      </c>
      <c r="C170" s="100">
        <v>123456</v>
      </c>
      <c r="D170" s="101">
        <v>999999</v>
      </c>
      <c r="E170" s="102" t="s">
        <v>118</v>
      </c>
      <c r="F170" s="103">
        <v>43831</v>
      </c>
      <c r="G170" s="104">
        <v>4</v>
      </c>
      <c r="H170" s="104">
        <v>36</v>
      </c>
      <c r="I170" s="172">
        <v>331500</v>
      </c>
      <c r="J170" s="103"/>
      <c r="K170" s="154"/>
      <c r="L170" s="175"/>
      <c r="M170" s="176"/>
      <c r="N170" s="177"/>
      <c r="O170" s="105"/>
      <c r="P170" s="106"/>
      <c r="Q170" s="107"/>
      <c r="R170" s="107"/>
      <c r="S170" s="181"/>
      <c r="T170" s="106"/>
      <c r="U170" s="155"/>
      <c r="V170" s="183" t="s">
        <v>142</v>
      </c>
      <c r="W170" s="183"/>
      <c r="X170" s="183"/>
      <c r="Y170" s="108"/>
      <c r="Z170" s="183"/>
      <c r="AA170" s="183"/>
      <c r="AB170" s="109">
        <v>43944</v>
      </c>
      <c r="AC170" s="110"/>
      <c r="AD170" s="184"/>
      <c r="AF170" s="170"/>
      <c r="AG170" s="170"/>
      <c r="AH170" s="171"/>
      <c r="AI170" s="171"/>
      <c r="AJ170" s="171"/>
      <c r="AK170" s="171"/>
      <c r="AL170" s="171"/>
      <c r="AM170" s="171"/>
      <c r="AN170" s="171"/>
      <c r="AO170" s="171"/>
    </row>
    <row r="171" spans="1:41" ht="18.75" customHeight="1" x14ac:dyDescent="0.15">
      <c r="B171" s="288" t="s">
        <v>241</v>
      </c>
      <c r="C171" s="288"/>
      <c r="D171" s="96" t="s">
        <v>243</v>
      </c>
      <c r="AC171" s="96"/>
    </row>
    <row r="172" spans="1:41" x14ac:dyDescent="0.15">
      <c r="B172" s="301"/>
      <c r="C172" s="301"/>
    </row>
    <row r="173" spans="1:41" ht="18.75" customHeight="1" x14ac:dyDescent="0.15">
      <c r="B173" s="95"/>
      <c r="C173" s="95"/>
    </row>
    <row r="174" spans="1:41" ht="15" customHeight="1" x14ac:dyDescent="0.15">
      <c r="A174" s="229" t="s">
        <v>288</v>
      </c>
    </row>
    <row r="175" spans="1:41" ht="15" customHeight="1" x14ac:dyDescent="0.15">
      <c r="A175" s="81"/>
      <c r="B175" s="234" t="s">
        <v>304</v>
      </c>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row>
    <row r="176" spans="1:41" s="81" customFormat="1" ht="15" customHeight="1" x14ac:dyDescent="0.15">
      <c r="B176" s="274" t="s">
        <v>173</v>
      </c>
      <c r="C176" s="275" t="s">
        <v>174</v>
      </c>
      <c r="D176" s="276"/>
      <c r="E176" s="276"/>
      <c r="F176" s="276"/>
      <c r="G176" s="276"/>
      <c r="H176" s="276"/>
      <c r="I176" s="276"/>
      <c r="J176" s="276"/>
      <c r="K176" s="276"/>
      <c r="L176" s="277"/>
      <c r="M176" s="275" t="s">
        <v>180</v>
      </c>
      <c r="N176" s="276"/>
      <c r="O176" s="276"/>
      <c r="P176" s="276"/>
      <c r="Q176" s="276"/>
      <c r="R176" s="276"/>
      <c r="S176" s="276"/>
      <c r="T176" s="276"/>
      <c r="U176" s="277"/>
      <c r="V176" s="157" t="s">
        <v>95</v>
      </c>
      <c r="W176" s="157" t="s">
        <v>66</v>
      </c>
      <c r="X176" s="157" t="s">
        <v>67</v>
      </c>
      <c r="Y176" s="157" t="s">
        <v>68</v>
      </c>
      <c r="Z176" s="157" t="s">
        <v>69</v>
      </c>
      <c r="AA176" s="157" t="s">
        <v>70</v>
      </c>
      <c r="AB176" s="274" t="s">
        <v>52</v>
      </c>
      <c r="AC176" s="281" t="s">
        <v>194</v>
      </c>
      <c r="AD176" s="281" t="s">
        <v>139</v>
      </c>
      <c r="AF176" s="169"/>
      <c r="AG176" s="169"/>
      <c r="AH176" s="169"/>
      <c r="AI176" s="169"/>
      <c r="AJ176" s="169"/>
      <c r="AK176" s="169"/>
      <c r="AL176" s="169"/>
      <c r="AM176" s="169"/>
      <c r="AN176" s="169"/>
      <c r="AO176" s="169"/>
    </row>
    <row r="177" spans="1:41" s="81" customFormat="1" ht="15" customHeight="1" x14ac:dyDescent="0.15">
      <c r="B177" s="249"/>
      <c r="C177" s="278"/>
      <c r="D177" s="279"/>
      <c r="E177" s="279"/>
      <c r="F177" s="279"/>
      <c r="G177" s="279"/>
      <c r="H177" s="279"/>
      <c r="I177" s="279"/>
      <c r="J177" s="279"/>
      <c r="K177" s="279"/>
      <c r="L177" s="280"/>
      <c r="M177" s="278"/>
      <c r="N177" s="279"/>
      <c r="O177" s="279"/>
      <c r="P177" s="279"/>
      <c r="Q177" s="279"/>
      <c r="R177" s="279"/>
      <c r="S177" s="279"/>
      <c r="T177" s="279"/>
      <c r="U177" s="280"/>
      <c r="V177" s="159" t="s">
        <v>96</v>
      </c>
      <c r="W177" s="159" t="s">
        <v>96</v>
      </c>
      <c r="X177" s="159" t="s">
        <v>96</v>
      </c>
      <c r="Y177" s="159" t="s">
        <v>96</v>
      </c>
      <c r="Z177" s="159" t="s">
        <v>96</v>
      </c>
      <c r="AA177" s="159" t="s">
        <v>96</v>
      </c>
      <c r="AB177" s="250"/>
      <c r="AC177" s="282"/>
      <c r="AD177" s="282"/>
      <c r="AF177" s="169"/>
      <c r="AG177" s="169"/>
      <c r="AH177" s="169"/>
      <c r="AI177" s="169"/>
      <c r="AJ177" s="169"/>
      <c r="AK177" s="169"/>
      <c r="AL177" s="169"/>
      <c r="AM177" s="169"/>
      <c r="AN177" s="169"/>
      <c r="AO177" s="169"/>
    </row>
    <row r="178" spans="1:41" s="81" customFormat="1" ht="15" customHeight="1" x14ac:dyDescent="0.15">
      <c r="B178" s="249"/>
      <c r="C178" s="265" t="s">
        <v>265</v>
      </c>
      <c r="D178" s="268" t="s">
        <v>311</v>
      </c>
      <c r="E178" s="271" t="s">
        <v>272</v>
      </c>
      <c r="F178" s="283" t="s">
        <v>175</v>
      </c>
      <c r="G178" s="255" t="s">
        <v>176</v>
      </c>
      <c r="H178" s="256"/>
      <c r="I178" s="259" t="s">
        <v>177</v>
      </c>
      <c r="J178" s="261" t="s">
        <v>210</v>
      </c>
      <c r="K178" s="262"/>
      <c r="L178" s="158" t="s">
        <v>199</v>
      </c>
      <c r="M178" s="265" t="s">
        <v>265</v>
      </c>
      <c r="N178" s="268" t="s">
        <v>311</v>
      </c>
      <c r="O178" s="271" t="s">
        <v>272</v>
      </c>
      <c r="P178" s="283" t="s">
        <v>175</v>
      </c>
      <c r="Q178" s="255" t="s">
        <v>176</v>
      </c>
      <c r="R178" s="256"/>
      <c r="S178" s="259" t="s">
        <v>177</v>
      </c>
      <c r="T178" s="261" t="s">
        <v>210</v>
      </c>
      <c r="U178" s="262"/>
      <c r="V178" s="87" t="s">
        <v>142</v>
      </c>
      <c r="W178" s="87" t="s">
        <v>65</v>
      </c>
      <c r="X178" s="87" t="s">
        <v>53</v>
      </c>
      <c r="Y178" s="87" t="s">
        <v>54</v>
      </c>
      <c r="Z178" s="87" t="s">
        <v>187</v>
      </c>
      <c r="AA178" s="87" t="s">
        <v>64</v>
      </c>
      <c r="AB178" s="248" t="s">
        <v>193</v>
      </c>
      <c r="AC178" s="251" t="s">
        <v>203</v>
      </c>
      <c r="AD178" s="249" t="s">
        <v>195</v>
      </c>
      <c r="AF178" s="169"/>
      <c r="AG178" s="169"/>
      <c r="AH178" s="169"/>
      <c r="AI178" s="169"/>
      <c r="AJ178" s="169"/>
      <c r="AK178" s="169"/>
      <c r="AL178" s="169"/>
      <c r="AM178" s="169"/>
      <c r="AN178" s="169"/>
      <c r="AO178" s="169"/>
    </row>
    <row r="179" spans="1:41" s="81" customFormat="1" ht="18.75" customHeight="1" x14ac:dyDescent="0.15">
      <c r="B179" s="249"/>
      <c r="C179" s="266"/>
      <c r="D179" s="269"/>
      <c r="E179" s="272"/>
      <c r="F179" s="284"/>
      <c r="G179" s="257"/>
      <c r="H179" s="258"/>
      <c r="I179" s="260"/>
      <c r="J179" s="263"/>
      <c r="K179" s="264"/>
      <c r="L179" s="87" t="s">
        <v>200</v>
      </c>
      <c r="M179" s="266"/>
      <c r="N179" s="269"/>
      <c r="O179" s="272"/>
      <c r="P179" s="284"/>
      <c r="Q179" s="257"/>
      <c r="R179" s="258"/>
      <c r="S179" s="260"/>
      <c r="T179" s="263"/>
      <c r="U179" s="264"/>
      <c r="V179" s="87" t="s">
        <v>183</v>
      </c>
      <c r="W179" s="87" t="s">
        <v>185</v>
      </c>
      <c r="X179" s="87" t="s">
        <v>77</v>
      </c>
      <c r="Y179" s="87" t="s">
        <v>78</v>
      </c>
      <c r="Z179" s="87" t="s">
        <v>188</v>
      </c>
      <c r="AA179" s="87" t="s">
        <v>190</v>
      </c>
      <c r="AB179" s="249"/>
      <c r="AC179" s="251"/>
      <c r="AD179" s="249"/>
      <c r="AF179" s="169"/>
      <c r="AG179" s="169"/>
      <c r="AH179" s="169"/>
      <c r="AI179" s="169"/>
      <c r="AJ179" s="169"/>
      <c r="AK179" s="169"/>
      <c r="AL179" s="169"/>
      <c r="AM179" s="169"/>
      <c r="AN179" s="169"/>
      <c r="AO179" s="169"/>
    </row>
    <row r="180" spans="1:41" s="81" customFormat="1" ht="72" customHeight="1" x14ac:dyDescent="0.15">
      <c r="B180" s="249"/>
      <c r="C180" s="266"/>
      <c r="D180" s="269"/>
      <c r="E180" s="272"/>
      <c r="F180" s="285" t="s">
        <v>209</v>
      </c>
      <c r="G180" s="286" t="s">
        <v>178</v>
      </c>
      <c r="H180" s="286" t="s">
        <v>179</v>
      </c>
      <c r="I180" s="260"/>
      <c r="J180" s="285" t="s">
        <v>211</v>
      </c>
      <c r="K180" s="253" t="s">
        <v>212</v>
      </c>
      <c r="L180" s="87" t="s">
        <v>201</v>
      </c>
      <c r="M180" s="266"/>
      <c r="N180" s="269"/>
      <c r="O180" s="272"/>
      <c r="P180" s="285" t="s">
        <v>209</v>
      </c>
      <c r="Q180" s="286" t="s">
        <v>178</v>
      </c>
      <c r="R180" s="286" t="s">
        <v>179</v>
      </c>
      <c r="S180" s="260"/>
      <c r="T180" s="285" t="s">
        <v>211</v>
      </c>
      <c r="U180" s="253" t="s">
        <v>212</v>
      </c>
      <c r="V180" s="87" t="s">
        <v>184</v>
      </c>
      <c r="W180" s="88" t="s">
        <v>186</v>
      </c>
      <c r="X180" s="87" t="s">
        <v>75</v>
      </c>
      <c r="Y180" s="87" t="s">
        <v>79</v>
      </c>
      <c r="Z180" s="87" t="s">
        <v>189</v>
      </c>
      <c r="AA180" s="89" t="s">
        <v>191</v>
      </c>
      <c r="AB180" s="249"/>
      <c r="AC180" s="251"/>
      <c r="AD180" s="249"/>
      <c r="AF180" s="169"/>
      <c r="AG180" s="169"/>
      <c r="AH180" s="169"/>
      <c r="AI180" s="169"/>
      <c r="AJ180" s="169"/>
      <c r="AK180" s="169"/>
      <c r="AL180" s="169"/>
      <c r="AM180" s="169"/>
      <c r="AN180" s="169"/>
      <c r="AO180" s="169"/>
    </row>
    <row r="181" spans="1:41" s="81" customFormat="1" ht="18.75" customHeight="1" x14ac:dyDescent="0.15">
      <c r="B181" s="250"/>
      <c r="C181" s="267"/>
      <c r="D181" s="270"/>
      <c r="E181" s="273"/>
      <c r="F181" s="267"/>
      <c r="G181" s="287"/>
      <c r="H181" s="287"/>
      <c r="I181" s="254"/>
      <c r="J181" s="267"/>
      <c r="K181" s="254"/>
      <c r="L181" s="159" t="s">
        <v>202</v>
      </c>
      <c r="M181" s="267"/>
      <c r="N181" s="270"/>
      <c r="O181" s="273"/>
      <c r="P181" s="267"/>
      <c r="Q181" s="287"/>
      <c r="R181" s="287"/>
      <c r="S181" s="254"/>
      <c r="T181" s="267"/>
      <c r="U181" s="254"/>
      <c r="V181" s="159" t="s">
        <v>183</v>
      </c>
      <c r="W181" s="159" t="s">
        <v>74</v>
      </c>
      <c r="X181" s="159" t="s">
        <v>76</v>
      </c>
      <c r="Y181" s="159" t="s">
        <v>80</v>
      </c>
      <c r="Z181" s="159"/>
      <c r="AA181" s="159" t="s">
        <v>192</v>
      </c>
      <c r="AB181" s="250"/>
      <c r="AC181" s="252"/>
      <c r="AD181" s="250"/>
      <c r="AF181" s="169"/>
      <c r="AG181" s="169"/>
      <c r="AH181" s="169"/>
      <c r="AI181" s="169"/>
      <c r="AJ181" s="169"/>
      <c r="AK181" s="169"/>
      <c r="AL181" s="169"/>
      <c r="AM181" s="169"/>
      <c r="AN181" s="169"/>
      <c r="AO181" s="169"/>
    </row>
    <row r="182" spans="1:41" s="81" customFormat="1" ht="18.75" customHeight="1" x14ac:dyDescent="0.15">
      <c r="B182" s="90">
        <v>1</v>
      </c>
      <c r="C182" s="100">
        <v>123456</v>
      </c>
      <c r="D182" s="101">
        <v>999999</v>
      </c>
      <c r="E182" s="102" t="s">
        <v>118</v>
      </c>
      <c r="F182" s="103">
        <v>43466</v>
      </c>
      <c r="G182" s="104">
        <v>4</v>
      </c>
      <c r="H182" s="104">
        <v>36</v>
      </c>
      <c r="I182" s="172">
        <v>331500</v>
      </c>
      <c r="J182" s="103"/>
      <c r="K182" s="154"/>
      <c r="L182" s="175" t="s">
        <v>142</v>
      </c>
      <c r="M182" s="176"/>
      <c r="N182" s="177"/>
      <c r="O182" s="105"/>
      <c r="P182" s="106"/>
      <c r="Q182" s="107"/>
      <c r="R182" s="107"/>
      <c r="S182" s="181"/>
      <c r="T182" s="106"/>
      <c r="U182" s="155"/>
      <c r="V182" s="183" t="s">
        <v>34</v>
      </c>
      <c r="W182" s="183"/>
      <c r="X182" s="183"/>
      <c r="Y182" s="108"/>
      <c r="Z182" s="183"/>
      <c r="AA182" s="183"/>
      <c r="AB182" s="109">
        <v>43945</v>
      </c>
      <c r="AC182" s="110"/>
      <c r="AD182" s="184"/>
      <c r="AF182" s="170"/>
      <c r="AG182" s="170"/>
      <c r="AH182" s="171"/>
      <c r="AI182" s="171"/>
      <c r="AJ182" s="171"/>
      <c r="AK182" s="171"/>
      <c r="AL182" s="171"/>
      <c r="AM182" s="171"/>
      <c r="AN182" s="171"/>
      <c r="AO182" s="171"/>
    </row>
    <row r="183" spans="1:41" ht="18.75" customHeight="1" x14ac:dyDescent="0.15">
      <c r="B183" s="288" t="s">
        <v>241</v>
      </c>
      <c r="C183" s="288"/>
      <c r="D183" s="96" t="s">
        <v>243</v>
      </c>
      <c r="AC183" s="96"/>
    </row>
    <row r="184" spans="1:41" x14ac:dyDescent="0.15">
      <c r="B184" s="301"/>
      <c r="C184" s="301"/>
    </row>
    <row r="185" spans="1:41" ht="18.75" customHeight="1" x14ac:dyDescent="0.15">
      <c r="B185" s="95"/>
      <c r="C185" s="95"/>
    </row>
    <row r="186" spans="1:41" ht="15" customHeight="1" x14ac:dyDescent="0.15">
      <c r="A186" s="229" t="s">
        <v>287</v>
      </c>
    </row>
    <row r="187" spans="1:41" ht="15" customHeight="1" x14ac:dyDescent="0.15">
      <c r="A187" s="81"/>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row>
    <row r="188" spans="1:41" s="81" customFormat="1" ht="15" customHeight="1" x14ac:dyDescent="0.15">
      <c r="B188" s="274" t="s">
        <v>173</v>
      </c>
      <c r="C188" s="275" t="s">
        <v>174</v>
      </c>
      <c r="D188" s="276"/>
      <c r="E188" s="276"/>
      <c r="F188" s="276"/>
      <c r="G188" s="276"/>
      <c r="H188" s="276"/>
      <c r="I188" s="276"/>
      <c r="J188" s="276"/>
      <c r="K188" s="276"/>
      <c r="L188" s="277"/>
      <c r="M188" s="275" t="s">
        <v>180</v>
      </c>
      <c r="N188" s="276"/>
      <c r="O188" s="276"/>
      <c r="P188" s="276"/>
      <c r="Q188" s="276"/>
      <c r="R188" s="276"/>
      <c r="S188" s="276"/>
      <c r="T188" s="276"/>
      <c r="U188" s="277"/>
      <c r="V188" s="157" t="s">
        <v>95</v>
      </c>
      <c r="W188" s="157" t="s">
        <v>66</v>
      </c>
      <c r="X188" s="157" t="s">
        <v>67</v>
      </c>
      <c r="Y188" s="157" t="s">
        <v>68</v>
      </c>
      <c r="Z188" s="157" t="s">
        <v>69</v>
      </c>
      <c r="AA188" s="157" t="s">
        <v>70</v>
      </c>
      <c r="AB188" s="274" t="s">
        <v>52</v>
      </c>
      <c r="AC188" s="281" t="s">
        <v>194</v>
      </c>
      <c r="AD188" s="281" t="s">
        <v>139</v>
      </c>
      <c r="AF188" s="169"/>
      <c r="AG188" s="169"/>
      <c r="AH188" s="169"/>
      <c r="AI188" s="169"/>
      <c r="AJ188" s="169"/>
      <c r="AK188" s="169"/>
      <c r="AL188" s="169"/>
      <c r="AM188" s="169"/>
      <c r="AN188" s="169"/>
      <c r="AO188" s="169"/>
    </row>
    <row r="189" spans="1:41" s="81" customFormat="1" ht="15" customHeight="1" x14ac:dyDescent="0.15">
      <c r="B189" s="249"/>
      <c r="C189" s="278"/>
      <c r="D189" s="279"/>
      <c r="E189" s="279"/>
      <c r="F189" s="279"/>
      <c r="G189" s="279"/>
      <c r="H189" s="279"/>
      <c r="I189" s="279"/>
      <c r="J189" s="279"/>
      <c r="K189" s="279"/>
      <c r="L189" s="280"/>
      <c r="M189" s="278"/>
      <c r="N189" s="279"/>
      <c r="O189" s="279"/>
      <c r="P189" s="279"/>
      <c r="Q189" s="279"/>
      <c r="R189" s="279"/>
      <c r="S189" s="279"/>
      <c r="T189" s="279"/>
      <c r="U189" s="280"/>
      <c r="V189" s="159" t="s">
        <v>96</v>
      </c>
      <c r="W189" s="159" t="s">
        <v>96</v>
      </c>
      <c r="X189" s="159" t="s">
        <v>96</v>
      </c>
      <c r="Y189" s="159" t="s">
        <v>96</v>
      </c>
      <c r="Z189" s="159" t="s">
        <v>96</v>
      </c>
      <c r="AA189" s="159" t="s">
        <v>96</v>
      </c>
      <c r="AB189" s="250"/>
      <c r="AC189" s="282"/>
      <c r="AD189" s="282"/>
      <c r="AF189" s="169"/>
      <c r="AG189" s="169"/>
      <c r="AH189" s="169"/>
      <c r="AI189" s="169"/>
      <c r="AJ189" s="169"/>
      <c r="AK189" s="169"/>
      <c r="AL189" s="169"/>
      <c r="AM189" s="169"/>
      <c r="AN189" s="169"/>
      <c r="AO189" s="169"/>
    </row>
    <row r="190" spans="1:41" s="81" customFormat="1" ht="15" customHeight="1" x14ac:dyDescent="0.15">
      <c r="B190" s="249"/>
      <c r="C190" s="265" t="s">
        <v>265</v>
      </c>
      <c r="D190" s="268" t="s">
        <v>311</v>
      </c>
      <c r="E190" s="271" t="s">
        <v>272</v>
      </c>
      <c r="F190" s="283" t="s">
        <v>175</v>
      </c>
      <c r="G190" s="255" t="s">
        <v>176</v>
      </c>
      <c r="H190" s="256"/>
      <c r="I190" s="259" t="s">
        <v>177</v>
      </c>
      <c r="J190" s="261" t="s">
        <v>210</v>
      </c>
      <c r="K190" s="262"/>
      <c r="L190" s="158" t="s">
        <v>199</v>
      </c>
      <c r="M190" s="265" t="s">
        <v>265</v>
      </c>
      <c r="N190" s="268" t="s">
        <v>311</v>
      </c>
      <c r="O190" s="271" t="s">
        <v>272</v>
      </c>
      <c r="P190" s="283" t="s">
        <v>175</v>
      </c>
      <c r="Q190" s="255" t="s">
        <v>176</v>
      </c>
      <c r="R190" s="256"/>
      <c r="S190" s="259" t="s">
        <v>177</v>
      </c>
      <c r="T190" s="261" t="s">
        <v>210</v>
      </c>
      <c r="U190" s="262"/>
      <c r="V190" s="87" t="s">
        <v>142</v>
      </c>
      <c r="W190" s="87" t="s">
        <v>65</v>
      </c>
      <c r="X190" s="87" t="s">
        <v>53</v>
      </c>
      <c r="Y190" s="87" t="s">
        <v>54</v>
      </c>
      <c r="Z190" s="87" t="s">
        <v>187</v>
      </c>
      <c r="AA190" s="87" t="s">
        <v>64</v>
      </c>
      <c r="AB190" s="248" t="s">
        <v>193</v>
      </c>
      <c r="AC190" s="251" t="s">
        <v>203</v>
      </c>
      <c r="AD190" s="249" t="s">
        <v>195</v>
      </c>
      <c r="AF190" s="169"/>
      <c r="AG190" s="169"/>
      <c r="AH190" s="169"/>
      <c r="AI190" s="169"/>
      <c r="AJ190" s="169"/>
      <c r="AK190" s="169"/>
      <c r="AL190" s="169"/>
      <c r="AM190" s="169"/>
      <c r="AN190" s="169"/>
      <c r="AO190" s="169"/>
    </row>
    <row r="191" spans="1:41" s="81" customFormat="1" ht="18.75" customHeight="1" x14ac:dyDescent="0.15">
      <c r="B191" s="249"/>
      <c r="C191" s="266"/>
      <c r="D191" s="269"/>
      <c r="E191" s="272"/>
      <c r="F191" s="284"/>
      <c r="G191" s="257"/>
      <c r="H191" s="258"/>
      <c r="I191" s="260"/>
      <c r="J191" s="263"/>
      <c r="K191" s="264"/>
      <c r="L191" s="87" t="s">
        <v>200</v>
      </c>
      <c r="M191" s="266"/>
      <c r="N191" s="269"/>
      <c r="O191" s="272"/>
      <c r="P191" s="284"/>
      <c r="Q191" s="257"/>
      <c r="R191" s="258"/>
      <c r="S191" s="260"/>
      <c r="T191" s="263"/>
      <c r="U191" s="264"/>
      <c r="V191" s="87" t="s">
        <v>183</v>
      </c>
      <c r="W191" s="87" t="s">
        <v>185</v>
      </c>
      <c r="X191" s="87" t="s">
        <v>77</v>
      </c>
      <c r="Y191" s="87" t="s">
        <v>78</v>
      </c>
      <c r="Z191" s="87" t="s">
        <v>188</v>
      </c>
      <c r="AA191" s="87" t="s">
        <v>190</v>
      </c>
      <c r="AB191" s="249"/>
      <c r="AC191" s="251"/>
      <c r="AD191" s="249"/>
      <c r="AF191" s="169"/>
      <c r="AG191" s="169"/>
      <c r="AH191" s="169"/>
      <c r="AI191" s="169"/>
      <c r="AJ191" s="169"/>
      <c r="AK191" s="169"/>
      <c r="AL191" s="169"/>
      <c r="AM191" s="169"/>
      <c r="AN191" s="169"/>
      <c r="AO191" s="169"/>
    </row>
    <row r="192" spans="1:41" s="81" customFormat="1" ht="72" customHeight="1" x14ac:dyDescent="0.15">
      <c r="B192" s="249"/>
      <c r="C192" s="266"/>
      <c r="D192" s="269"/>
      <c r="E192" s="272"/>
      <c r="F192" s="285" t="s">
        <v>209</v>
      </c>
      <c r="G192" s="286" t="s">
        <v>178</v>
      </c>
      <c r="H192" s="286" t="s">
        <v>179</v>
      </c>
      <c r="I192" s="260"/>
      <c r="J192" s="285" t="s">
        <v>211</v>
      </c>
      <c r="K192" s="253" t="s">
        <v>212</v>
      </c>
      <c r="L192" s="87" t="s">
        <v>201</v>
      </c>
      <c r="M192" s="266"/>
      <c r="N192" s="269"/>
      <c r="O192" s="272"/>
      <c r="P192" s="285" t="s">
        <v>209</v>
      </c>
      <c r="Q192" s="286" t="s">
        <v>178</v>
      </c>
      <c r="R192" s="286" t="s">
        <v>179</v>
      </c>
      <c r="S192" s="260"/>
      <c r="T192" s="285" t="s">
        <v>211</v>
      </c>
      <c r="U192" s="253" t="s">
        <v>212</v>
      </c>
      <c r="V192" s="87" t="s">
        <v>184</v>
      </c>
      <c r="W192" s="88" t="s">
        <v>186</v>
      </c>
      <c r="X192" s="87" t="s">
        <v>75</v>
      </c>
      <c r="Y192" s="87" t="s">
        <v>79</v>
      </c>
      <c r="Z192" s="87" t="s">
        <v>189</v>
      </c>
      <c r="AA192" s="89" t="s">
        <v>191</v>
      </c>
      <c r="AB192" s="249"/>
      <c r="AC192" s="251"/>
      <c r="AD192" s="249"/>
      <c r="AF192" s="169"/>
      <c r="AG192" s="169"/>
      <c r="AH192" s="169"/>
      <c r="AI192" s="169"/>
      <c r="AJ192" s="169"/>
      <c r="AK192" s="169"/>
      <c r="AL192" s="169"/>
      <c r="AM192" s="169"/>
      <c r="AN192" s="169"/>
      <c r="AO192" s="169"/>
    </row>
    <row r="193" spans="2:41" s="81" customFormat="1" ht="18.75" customHeight="1" x14ac:dyDescent="0.15">
      <c r="B193" s="250"/>
      <c r="C193" s="267"/>
      <c r="D193" s="270"/>
      <c r="E193" s="273"/>
      <c r="F193" s="267"/>
      <c r="G193" s="287"/>
      <c r="H193" s="287"/>
      <c r="I193" s="254"/>
      <c r="J193" s="267"/>
      <c r="K193" s="254"/>
      <c r="L193" s="159" t="s">
        <v>202</v>
      </c>
      <c r="M193" s="267"/>
      <c r="N193" s="270"/>
      <c r="O193" s="273"/>
      <c r="P193" s="267"/>
      <c r="Q193" s="287"/>
      <c r="R193" s="287"/>
      <c r="S193" s="254"/>
      <c r="T193" s="267"/>
      <c r="U193" s="254"/>
      <c r="V193" s="159" t="s">
        <v>183</v>
      </c>
      <c r="W193" s="159" t="s">
        <v>74</v>
      </c>
      <c r="X193" s="159" t="s">
        <v>76</v>
      </c>
      <c r="Y193" s="159" t="s">
        <v>80</v>
      </c>
      <c r="Z193" s="159"/>
      <c r="AA193" s="159" t="s">
        <v>192</v>
      </c>
      <c r="AB193" s="250"/>
      <c r="AC193" s="252"/>
      <c r="AD193" s="250"/>
      <c r="AF193" s="169"/>
      <c r="AG193" s="169"/>
      <c r="AH193" s="169"/>
      <c r="AI193" s="169"/>
      <c r="AJ193" s="169"/>
      <c r="AK193" s="169"/>
      <c r="AL193" s="169"/>
      <c r="AM193" s="169"/>
      <c r="AN193" s="169"/>
      <c r="AO193" s="169"/>
    </row>
    <row r="194" spans="2:41" s="81" customFormat="1" ht="18.75" customHeight="1" x14ac:dyDescent="0.15">
      <c r="B194" s="90">
        <v>1</v>
      </c>
      <c r="C194" s="100">
        <v>123456</v>
      </c>
      <c r="D194" s="101">
        <v>999999</v>
      </c>
      <c r="E194" s="102" t="s">
        <v>118</v>
      </c>
      <c r="F194" s="103">
        <v>43466</v>
      </c>
      <c r="G194" s="104">
        <v>4</v>
      </c>
      <c r="H194" s="104">
        <v>36</v>
      </c>
      <c r="I194" s="172">
        <v>331500</v>
      </c>
      <c r="J194" s="103"/>
      <c r="K194" s="154"/>
      <c r="L194" s="175"/>
      <c r="M194" s="176"/>
      <c r="N194" s="177"/>
      <c r="O194" s="105"/>
      <c r="P194" s="106"/>
      <c r="Q194" s="107"/>
      <c r="R194" s="107"/>
      <c r="S194" s="181"/>
      <c r="T194" s="106"/>
      <c r="U194" s="155"/>
      <c r="V194" s="183"/>
      <c r="W194" s="183"/>
      <c r="X194" s="183"/>
      <c r="Y194" s="108"/>
      <c r="Z194" s="183"/>
      <c r="AA194" s="183" t="s">
        <v>117</v>
      </c>
      <c r="AB194" s="109">
        <v>43922</v>
      </c>
      <c r="AC194" s="110" t="s">
        <v>135</v>
      </c>
      <c r="AD194" s="184"/>
      <c r="AF194" s="170"/>
      <c r="AG194" s="170"/>
      <c r="AH194" s="171"/>
      <c r="AI194" s="171"/>
      <c r="AJ194" s="171"/>
      <c r="AK194" s="171"/>
      <c r="AL194" s="171"/>
      <c r="AM194" s="171"/>
      <c r="AN194" s="171"/>
      <c r="AO194" s="171"/>
    </row>
    <row r="195" spans="2:41" ht="18.75" customHeight="1" x14ac:dyDescent="0.15">
      <c r="B195" s="288" t="s">
        <v>241</v>
      </c>
      <c r="C195" s="288"/>
      <c r="D195" s="96" t="s">
        <v>243</v>
      </c>
      <c r="AC195" s="96" t="s">
        <v>251</v>
      </c>
    </row>
    <row r="196" spans="2:41" x14ac:dyDescent="0.15">
      <c r="B196" s="301"/>
      <c r="C196" s="301"/>
    </row>
    <row r="197" spans="2:41" x14ac:dyDescent="0.15">
      <c r="B197" s="95"/>
      <c r="C197" s="95"/>
    </row>
  </sheetData>
  <mergeCells count="439">
    <mergeCell ref="A7:E7"/>
    <mergeCell ref="A9:E9"/>
    <mergeCell ref="A12:E12"/>
    <mergeCell ref="A15:E15"/>
    <mergeCell ref="A18:E18"/>
    <mergeCell ref="A21:E21"/>
    <mergeCell ref="A42:E42"/>
    <mergeCell ref="V48:W48"/>
    <mergeCell ref="X48:Z48"/>
    <mergeCell ref="I49:L49"/>
    <mergeCell ref="M49:O49"/>
    <mergeCell ref="A24:E24"/>
    <mergeCell ref="A27:E27"/>
    <mergeCell ref="A30:E30"/>
    <mergeCell ref="A33:E33"/>
    <mergeCell ref="A36:E36"/>
    <mergeCell ref="A39:E39"/>
    <mergeCell ref="P49:R49"/>
    <mergeCell ref="S49:U49"/>
    <mergeCell ref="V49:W49"/>
    <mergeCell ref="X49:Z49"/>
    <mergeCell ref="G51:K52"/>
    <mergeCell ref="B195:C196"/>
    <mergeCell ref="E48:F48"/>
    <mergeCell ref="G48:H48"/>
    <mergeCell ref="I48:L48"/>
    <mergeCell ref="M48:O48"/>
    <mergeCell ref="P48:R48"/>
    <mergeCell ref="S48:U48"/>
    <mergeCell ref="E49:F49"/>
    <mergeCell ref="B183:C184"/>
    <mergeCell ref="B171:C172"/>
    <mergeCell ref="B159:C160"/>
    <mergeCell ref="B147:C148"/>
    <mergeCell ref="B135:C136"/>
    <mergeCell ref="B123:C124"/>
    <mergeCell ref="B111:C112"/>
    <mergeCell ref="B99:C100"/>
    <mergeCell ref="B87:C88"/>
    <mergeCell ref="B75:C76"/>
    <mergeCell ref="O82:O85"/>
    <mergeCell ref="I58:I61"/>
    <mergeCell ref="AC56:AC57"/>
    <mergeCell ref="AD56:AD57"/>
    <mergeCell ref="B50:B52"/>
    <mergeCell ref="C50:D52"/>
    <mergeCell ref="B56:B61"/>
    <mergeCell ref="C56:L57"/>
    <mergeCell ref="M56:U57"/>
    <mergeCell ref="AB56:AB57"/>
    <mergeCell ref="M58:M61"/>
    <mergeCell ref="N58:N61"/>
    <mergeCell ref="O58:O61"/>
    <mergeCell ref="P58:P59"/>
    <mergeCell ref="AB58:AB61"/>
    <mergeCell ref="AC58:AC61"/>
    <mergeCell ref="AD58:AD61"/>
    <mergeCell ref="Q60:Q61"/>
    <mergeCell ref="R60:R61"/>
    <mergeCell ref="T60:T61"/>
    <mergeCell ref="U60:U61"/>
    <mergeCell ref="C58:C61"/>
    <mergeCell ref="D58:D61"/>
    <mergeCell ref="E58:E61"/>
    <mergeCell ref="F58:F59"/>
    <mergeCell ref="G58:H59"/>
    <mergeCell ref="J58:K59"/>
    <mergeCell ref="F60:F61"/>
    <mergeCell ref="G60:G61"/>
    <mergeCell ref="H60:H61"/>
    <mergeCell ref="J60:J61"/>
    <mergeCell ref="K60:K61"/>
    <mergeCell ref="P60:P61"/>
    <mergeCell ref="Q58:R59"/>
    <mergeCell ref="S58:S61"/>
    <mergeCell ref="B63:C64"/>
    <mergeCell ref="T58:U59"/>
    <mergeCell ref="AD68:AD69"/>
    <mergeCell ref="C70:C73"/>
    <mergeCell ref="D70:D73"/>
    <mergeCell ref="E70:E73"/>
    <mergeCell ref="F70:F71"/>
    <mergeCell ref="G70:H71"/>
    <mergeCell ref="I70:I73"/>
    <mergeCell ref="J70:K71"/>
    <mergeCell ref="M70:M73"/>
    <mergeCell ref="N70:N73"/>
    <mergeCell ref="C68:L69"/>
    <mergeCell ref="M68:U69"/>
    <mergeCell ref="AB68:AB69"/>
    <mergeCell ref="AC68:AC69"/>
    <mergeCell ref="O70:O73"/>
    <mergeCell ref="P70:P71"/>
    <mergeCell ref="Q70:R71"/>
    <mergeCell ref="S70:S73"/>
    <mergeCell ref="AB70:AB73"/>
    <mergeCell ref="AC70:AC73"/>
    <mergeCell ref="AD70:AD73"/>
    <mergeCell ref="F72:F73"/>
    <mergeCell ref="B80:B85"/>
    <mergeCell ref="C80:L81"/>
    <mergeCell ref="M80:U81"/>
    <mergeCell ref="M82:M85"/>
    <mergeCell ref="N82:N85"/>
    <mergeCell ref="T70:U71"/>
    <mergeCell ref="B68:B73"/>
    <mergeCell ref="P82:P83"/>
    <mergeCell ref="Q82:R83"/>
    <mergeCell ref="S82:S85"/>
    <mergeCell ref="H72:H73"/>
    <mergeCell ref="J72:J73"/>
    <mergeCell ref="K72:K73"/>
    <mergeCell ref="P72:P73"/>
    <mergeCell ref="Q72:Q73"/>
    <mergeCell ref="R72:R73"/>
    <mergeCell ref="T72:T73"/>
    <mergeCell ref="U72:U73"/>
    <mergeCell ref="G72:G73"/>
    <mergeCell ref="AB80:AB81"/>
    <mergeCell ref="AC80:AC81"/>
    <mergeCell ref="AD80:AD81"/>
    <mergeCell ref="C82:C85"/>
    <mergeCell ref="D82:D85"/>
    <mergeCell ref="E82:E85"/>
    <mergeCell ref="F82:F83"/>
    <mergeCell ref="G82:H83"/>
    <mergeCell ref="I82:I85"/>
    <mergeCell ref="J82:K83"/>
    <mergeCell ref="T82:U83"/>
    <mergeCell ref="AB82:AB85"/>
    <mergeCell ref="AC82:AC85"/>
    <mergeCell ref="AD82:AD85"/>
    <mergeCell ref="F84:F85"/>
    <mergeCell ref="G84:G85"/>
    <mergeCell ref="H84:H85"/>
    <mergeCell ref="J84:J85"/>
    <mergeCell ref="K84:K85"/>
    <mergeCell ref="P84:P85"/>
    <mergeCell ref="Q84:Q85"/>
    <mergeCell ref="R84:R85"/>
    <mergeCell ref="T84:T85"/>
    <mergeCell ref="U84:U85"/>
    <mergeCell ref="B92:B97"/>
    <mergeCell ref="C92:L93"/>
    <mergeCell ref="M92:U93"/>
    <mergeCell ref="M94:M97"/>
    <mergeCell ref="N94:N97"/>
    <mergeCell ref="O94:O97"/>
    <mergeCell ref="AB92:AB93"/>
    <mergeCell ref="AC92:AC93"/>
    <mergeCell ref="AD92:AD93"/>
    <mergeCell ref="C94:C97"/>
    <mergeCell ref="D94:D97"/>
    <mergeCell ref="E94:E97"/>
    <mergeCell ref="F94:F95"/>
    <mergeCell ref="G94:H95"/>
    <mergeCell ref="I94:I97"/>
    <mergeCell ref="J94:K95"/>
    <mergeCell ref="AD94:AD97"/>
    <mergeCell ref="F96:F97"/>
    <mergeCell ref="G96:G97"/>
    <mergeCell ref="H96:H97"/>
    <mergeCell ref="J96:J97"/>
    <mergeCell ref="K96:K97"/>
    <mergeCell ref="P96:P97"/>
    <mergeCell ref="Q96:Q97"/>
    <mergeCell ref="R96:R97"/>
    <mergeCell ref="T96:T97"/>
    <mergeCell ref="P94:P95"/>
    <mergeCell ref="Q94:R95"/>
    <mergeCell ref="S94:S97"/>
    <mergeCell ref="T94:U95"/>
    <mergeCell ref="AB94:AB97"/>
    <mergeCell ref="AC94:AC97"/>
    <mergeCell ref="U96:U97"/>
    <mergeCell ref="B104:B109"/>
    <mergeCell ref="C104:L105"/>
    <mergeCell ref="M104:U105"/>
    <mergeCell ref="AB104:AB105"/>
    <mergeCell ref="AC104:AC105"/>
    <mergeCell ref="AD104:AD105"/>
    <mergeCell ref="C106:C109"/>
    <mergeCell ref="D106:D109"/>
    <mergeCell ref="E106:E109"/>
    <mergeCell ref="F106:F107"/>
    <mergeCell ref="AD106:AD109"/>
    <mergeCell ref="F108:F109"/>
    <mergeCell ref="G108:G109"/>
    <mergeCell ref="H108:H109"/>
    <mergeCell ref="J108:J109"/>
    <mergeCell ref="K108:K109"/>
    <mergeCell ref="P108:P109"/>
    <mergeCell ref="Q108:Q109"/>
    <mergeCell ref="R108:R109"/>
    <mergeCell ref="T108:T109"/>
    <mergeCell ref="P106:P107"/>
    <mergeCell ref="Q106:R107"/>
    <mergeCell ref="S106:S109"/>
    <mergeCell ref="T106:U107"/>
    <mergeCell ref="AB106:AB109"/>
    <mergeCell ref="AC106:AC109"/>
    <mergeCell ref="U108:U109"/>
    <mergeCell ref="G106:H107"/>
    <mergeCell ref="I106:I109"/>
    <mergeCell ref="J106:K107"/>
    <mergeCell ref="M106:M109"/>
    <mergeCell ref="N106:N109"/>
    <mergeCell ref="O106:O109"/>
    <mergeCell ref="B116:B121"/>
    <mergeCell ref="C116:L117"/>
    <mergeCell ref="M116:U117"/>
    <mergeCell ref="AB116:AB117"/>
    <mergeCell ref="AC116:AC117"/>
    <mergeCell ref="AD116:AD117"/>
    <mergeCell ref="C118:C121"/>
    <mergeCell ref="D118:D121"/>
    <mergeCell ref="E118:E121"/>
    <mergeCell ref="F118:F119"/>
    <mergeCell ref="AD118:AD121"/>
    <mergeCell ref="F120:F121"/>
    <mergeCell ref="G120:G121"/>
    <mergeCell ref="H120:H121"/>
    <mergeCell ref="J120:J121"/>
    <mergeCell ref="K120:K121"/>
    <mergeCell ref="P120:P121"/>
    <mergeCell ref="Q120:Q121"/>
    <mergeCell ref="R120:R121"/>
    <mergeCell ref="T120:T121"/>
    <mergeCell ref="P118:P119"/>
    <mergeCell ref="Q118:R119"/>
    <mergeCell ref="S118:S121"/>
    <mergeCell ref="T118:U119"/>
    <mergeCell ref="AB118:AB121"/>
    <mergeCell ref="AC118:AC121"/>
    <mergeCell ref="U120:U121"/>
    <mergeCell ref="G118:H119"/>
    <mergeCell ref="I118:I121"/>
    <mergeCell ref="J118:K119"/>
    <mergeCell ref="M118:M121"/>
    <mergeCell ref="N118:N121"/>
    <mergeCell ref="O118:O121"/>
    <mergeCell ref="B128:B133"/>
    <mergeCell ref="C128:L129"/>
    <mergeCell ref="M128:U129"/>
    <mergeCell ref="AB128:AB129"/>
    <mergeCell ref="AC128:AC129"/>
    <mergeCell ref="AD128:AD129"/>
    <mergeCell ref="C130:C133"/>
    <mergeCell ref="D130:D133"/>
    <mergeCell ref="E130:E133"/>
    <mergeCell ref="F130:F131"/>
    <mergeCell ref="AD130:AD133"/>
    <mergeCell ref="F132:F133"/>
    <mergeCell ref="G132:G133"/>
    <mergeCell ref="H132:H133"/>
    <mergeCell ref="J132:J133"/>
    <mergeCell ref="K132:K133"/>
    <mergeCell ref="P132:P133"/>
    <mergeCell ref="Q132:Q133"/>
    <mergeCell ref="R132:R133"/>
    <mergeCell ref="T132:T133"/>
    <mergeCell ref="P130:P131"/>
    <mergeCell ref="Q130:R131"/>
    <mergeCell ref="S130:S133"/>
    <mergeCell ref="T130:U131"/>
    <mergeCell ref="AB130:AB133"/>
    <mergeCell ref="AC130:AC133"/>
    <mergeCell ref="U132:U133"/>
    <mergeCell ref="G130:H131"/>
    <mergeCell ref="I130:I133"/>
    <mergeCell ref="J130:K131"/>
    <mergeCell ref="M130:M133"/>
    <mergeCell ref="N130:N133"/>
    <mergeCell ref="O130:O133"/>
    <mergeCell ref="B140:B145"/>
    <mergeCell ref="C140:L141"/>
    <mergeCell ref="M140:U141"/>
    <mergeCell ref="AB140:AB141"/>
    <mergeCell ref="AC140:AC141"/>
    <mergeCell ref="AD140:AD141"/>
    <mergeCell ref="C142:C145"/>
    <mergeCell ref="D142:D145"/>
    <mergeCell ref="E142:E145"/>
    <mergeCell ref="F142:F143"/>
    <mergeCell ref="AD142:AD145"/>
    <mergeCell ref="F144:F145"/>
    <mergeCell ref="G144:G145"/>
    <mergeCell ref="H144:H145"/>
    <mergeCell ref="J144:J145"/>
    <mergeCell ref="K144:K145"/>
    <mergeCell ref="P144:P145"/>
    <mergeCell ref="Q144:Q145"/>
    <mergeCell ref="R144:R145"/>
    <mergeCell ref="T144:T145"/>
    <mergeCell ref="P142:P143"/>
    <mergeCell ref="Q142:R143"/>
    <mergeCell ref="S142:S145"/>
    <mergeCell ref="T142:U143"/>
    <mergeCell ref="AB142:AB145"/>
    <mergeCell ref="AC142:AC145"/>
    <mergeCell ref="U144:U145"/>
    <mergeCell ref="G142:H143"/>
    <mergeCell ref="I142:I145"/>
    <mergeCell ref="J142:K143"/>
    <mergeCell ref="M142:M145"/>
    <mergeCell ref="N142:N145"/>
    <mergeCell ref="O142:O145"/>
    <mergeCell ref="B152:B157"/>
    <mergeCell ref="C152:L153"/>
    <mergeCell ref="M152:U153"/>
    <mergeCell ref="AB152:AB153"/>
    <mergeCell ref="AC152:AC153"/>
    <mergeCell ref="AD152:AD153"/>
    <mergeCell ref="C154:C157"/>
    <mergeCell ref="D154:D157"/>
    <mergeCell ref="E154:E157"/>
    <mergeCell ref="F154:F155"/>
    <mergeCell ref="AD154:AD157"/>
    <mergeCell ref="F156:F157"/>
    <mergeCell ref="G156:G157"/>
    <mergeCell ref="H156:H157"/>
    <mergeCell ref="J156:J157"/>
    <mergeCell ref="K156:K157"/>
    <mergeCell ref="P156:P157"/>
    <mergeCell ref="Q156:Q157"/>
    <mergeCell ref="R156:R157"/>
    <mergeCell ref="T156:T157"/>
    <mergeCell ref="P154:P155"/>
    <mergeCell ref="Q154:R155"/>
    <mergeCell ref="S154:S157"/>
    <mergeCell ref="T154:U155"/>
    <mergeCell ref="AB154:AB157"/>
    <mergeCell ref="AC154:AC157"/>
    <mergeCell ref="U156:U157"/>
    <mergeCell ref="G154:H155"/>
    <mergeCell ref="I154:I157"/>
    <mergeCell ref="J154:K155"/>
    <mergeCell ref="M154:M157"/>
    <mergeCell ref="N154:N157"/>
    <mergeCell ref="O154:O157"/>
    <mergeCell ref="B164:B169"/>
    <mergeCell ref="C164:L165"/>
    <mergeCell ref="M164:U165"/>
    <mergeCell ref="AB164:AB165"/>
    <mergeCell ref="AC164:AC165"/>
    <mergeCell ref="AD164:AD165"/>
    <mergeCell ref="C166:C169"/>
    <mergeCell ref="D166:D169"/>
    <mergeCell ref="E166:E169"/>
    <mergeCell ref="F166:F167"/>
    <mergeCell ref="AD166:AD169"/>
    <mergeCell ref="F168:F169"/>
    <mergeCell ref="G168:G169"/>
    <mergeCell ref="H168:H169"/>
    <mergeCell ref="J168:J169"/>
    <mergeCell ref="K168:K169"/>
    <mergeCell ref="P168:P169"/>
    <mergeCell ref="Q168:Q169"/>
    <mergeCell ref="R168:R169"/>
    <mergeCell ref="T168:T169"/>
    <mergeCell ref="P166:P167"/>
    <mergeCell ref="Q166:R167"/>
    <mergeCell ref="S166:S169"/>
    <mergeCell ref="T166:U167"/>
    <mergeCell ref="AB166:AB169"/>
    <mergeCell ref="AC166:AC169"/>
    <mergeCell ref="U168:U169"/>
    <mergeCell ref="G166:H167"/>
    <mergeCell ref="I166:I169"/>
    <mergeCell ref="J166:K167"/>
    <mergeCell ref="M166:M169"/>
    <mergeCell ref="N166:N169"/>
    <mergeCell ref="O166:O169"/>
    <mergeCell ref="B176:B181"/>
    <mergeCell ref="C176:L177"/>
    <mergeCell ref="M176:U177"/>
    <mergeCell ref="AB176:AB177"/>
    <mergeCell ref="AC176:AC177"/>
    <mergeCell ref="AD176:AD177"/>
    <mergeCell ref="C178:C181"/>
    <mergeCell ref="D178:D181"/>
    <mergeCell ref="E178:E181"/>
    <mergeCell ref="F178:F179"/>
    <mergeCell ref="AD178:AD181"/>
    <mergeCell ref="F180:F181"/>
    <mergeCell ref="G180:G181"/>
    <mergeCell ref="H180:H181"/>
    <mergeCell ref="J180:J181"/>
    <mergeCell ref="K180:K181"/>
    <mergeCell ref="P180:P181"/>
    <mergeCell ref="Q180:Q181"/>
    <mergeCell ref="R180:R181"/>
    <mergeCell ref="T180:T181"/>
    <mergeCell ref="P178:P179"/>
    <mergeCell ref="Q178:R179"/>
    <mergeCell ref="S178:S181"/>
    <mergeCell ref="T178:U179"/>
    <mergeCell ref="AB178:AB181"/>
    <mergeCell ref="AC178:AC181"/>
    <mergeCell ref="U180:U181"/>
    <mergeCell ref="G178:H179"/>
    <mergeCell ref="I178:I181"/>
    <mergeCell ref="J178:K179"/>
    <mergeCell ref="M178:M181"/>
    <mergeCell ref="N178:N181"/>
    <mergeCell ref="O178:O181"/>
    <mergeCell ref="B188:B193"/>
    <mergeCell ref="C188:L189"/>
    <mergeCell ref="M188:U189"/>
    <mergeCell ref="AB188:AB189"/>
    <mergeCell ref="AC188:AC189"/>
    <mergeCell ref="AD188:AD189"/>
    <mergeCell ref="C190:C193"/>
    <mergeCell ref="D190:D193"/>
    <mergeCell ref="E190:E193"/>
    <mergeCell ref="F190:F191"/>
    <mergeCell ref="AD190:AD193"/>
    <mergeCell ref="F192:F193"/>
    <mergeCell ref="G192:G193"/>
    <mergeCell ref="H192:H193"/>
    <mergeCell ref="J192:J193"/>
    <mergeCell ref="K192:K193"/>
    <mergeCell ref="P192:P193"/>
    <mergeCell ref="Q192:Q193"/>
    <mergeCell ref="R192:R193"/>
    <mergeCell ref="T192:T193"/>
    <mergeCell ref="P190:P191"/>
    <mergeCell ref="Q190:R191"/>
    <mergeCell ref="S190:S193"/>
    <mergeCell ref="T190:U191"/>
    <mergeCell ref="AB190:AB193"/>
    <mergeCell ref="AC190:AC193"/>
    <mergeCell ref="U192:U193"/>
    <mergeCell ref="G190:H191"/>
    <mergeCell ref="I190:I193"/>
    <mergeCell ref="J190:K191"/>
    <mergeCell ref="M190:M193"/>
    <mergeCell ref="N190:N193"/>
    <mergeCell ref="O190:O193"/>
  </mergeCells>
  <phoneticPr fontId="2"/>
  <dataValidations count="10">
    <dataValidation type="list" showInputMessage="1" showErrorMessage="1" sqref="B49" xr:uid="{326F03E7-4724-4FCE-8D25-16A9580E6366}">
      <formula1>"　,平成,令和,"</formula1>
    </dataValidation>
    <dataValidation type="list" showInputMessage="1" showErrorMessage="1" sqref="G49" xr:uid="{EE0A0848-4BCF-430F-B4CC-6C065985CE7A}">
      <formula1>"　,A,D,E"</formula1>
    </dataValidation>
    <dataValidation type="list" allowBlank="1" showInputMessage="1" showErrorMessage="1" sqref="V62 L62 V74 L74 V86 L86 V98 L98 V110 L110 V122 L122 V134 L134 V146 L146 V158 L158 V170 L170 V182 L182 V194 L194" xr:uid="{6CA2FEDA-878B-433B-8348-C801EFFF58C3}">
      <formula1>勤務状況</formula1>
    </dataValidation>
    <dataValidation type="list" allowBlank="1" showInputMessage="1" showErrorMessage="1" sqref="W62 W74 W86 W98 W110 W122 W134 W146 W158 W170 W182 W194" xr:uid="{A5DEBF02-8E7D-469C-B3BF-95450B079E46}">
      <formula1>異動コード1</formula1>
    </dataValidation>
    <dataValidation type="list" allowBlank="1" showInputMessage="1" showErrorMessage="1" sqref="X62 X74 X86 X98 X110 X122 X134 X146 X158 X170 X182 X194" xr:uid="{801EDEE3-9BDC-44FF-B634-FE084D2D31D6}">
      <formula1>異動コード2</formula1>
    </dataValidation>
    <dataValidation type="list" allowBlank="1" showInputMessage="1" showErrorMessage="1" sqref="Y62 Y74 Y86 Y98 Y110 Y122 Y134 Y146 Y158 Y170 Y182 Y194" xr:uid="{9616AE70-D7C7-4E7C-8390-0C5922D9FF1B}">
      <formula1>異動コード3</formula1>
    </dataValidation>
    <dataValidation type="list" allowBlank="1" showInputMessage="1" showErrorMessage="1" sqref="Z62 Z74 Z86 Z98 Z110 Z122 Z134 Z146 Z158 Z170 Z182 Z194" xr:uid="{F9D260F6-B23E-4DD6-96AB-ED765227A58F}">
      <formula1>異動コード4</formula1>
    </dataValidation>
    <dataValidation type="list" allowBlank="1" showInputMessage="1" showErrorMessage="1" sqref="AA62 AA74 AA86 AA98 AA110 AA122 AA134 AA146 AA158 AA170 AA182 AA194" xr:uid="{7A5EABA3-62DB-4E71-B17E-074616525EFA}">
      <formula1>異動コード5</formula1>
    </dataValidation>
    <dataValidation type="list" allowBlank="1" showInputMessage="1" showErrorMessage="1" sqref="AD62 AD74 AD86 AD98 AD110 AD122 AD134 AD146 AD158 AD170 AD182 AD194" xr:uid="{D0BF888D-9864-470B-B810-DB3992561375}">
      <formula1>特記事項</formula1>
    </dataValidation>
    <dataValidation imeMode="halfKatakana" allowBlank="1" showInputMessage="1" showErrorMessage="1" sqref="O62 E62 O74 E74 O86 E86 O98 E98 O110 E110 O122 E122 O134 E134 E146 O146 E158 O158 E170 O170 E182 O182 E194 O194" xr:uid="{3A3C78B5-7EB9-4262-93F6-C24AA0F82B52}"/>
  </dataValidations>
  <hyperlinks>
    <hyperlink ref="A7" location="'①　記入例'!A46" display="☆　左上「適用年月」は必ず入力してください。" xr:uid="{AAFA4EF1-6F5E-48C1-91A3-001E97AF292E}"/>
    <hyperlink ref="A9" location="'①　記入例'!A54" display="☆　記入例　１" xr:uid="{A25EB2FE-3B67-4579-9DFE-7EE3398F45FA}"/>
    <hyperlink ref="A12" location="'①　記入例'!A66" display="☆　記入例　２" xr:uid="{94CD36C5-2631-4DC7-A2C0-A1478E18C2BF}"/>
    <hyperlink ref="A15" location="'①　記入例'!A78" display="☆　記入例　３" xr:uid="{6F05D2AE-C4F6-45A9-BE5E-0676215BF49F}"/>
    <hyperlink ref="A18:E18" location="'①　入力例'!A90:A101" display="☆　入力例　４" xr:uid="{E938A59B-2BC7-4DD2-A9D4-32DAEC02279D}"/>
    <hyperlink ref="A21:E21" location="'①　入力例'!A102:A113" display="☆　入力例　５" xr:uid="{ECE2F630-A25C-431E-BE3E-27929D24D4B5}"/>
    <hyperlink ref="A24:E24" location="'①　入力例'!A114:A125" display="☆　入力例　６" xr:uid="{8FDA3168-5367-4689-AA6B-579C396A9092}"/>
    <hyperlink ref="A27:E27" location="'①　入力例'!A126:A137" display="☆　入力例　７" xr:uid="{978D7A69-CCD3-4BDC-AEF1-35C40EE004CD}"/>
    <hyperlink ref="A30:E30" location="'①　入力例'!A138:A149" display="☆　入力例　８" xr:uid="{7613F06B-FCFE-4DAE-8385-D5DF1488CCB5}"/>
    <hyperlink ref="A33:E33" location="'①　入力例'!A150:A161" display="☆　入力例　９" xr:uid="{5FEA09E2-9E6C-4072-B017-BA54469FD877}"/>
    <hyperlink ref="A36:E36" location="'①　入力例'!A162:A173" display="☆　入力例 １０" xr:uid="{E37E9EE7-774B-4CA1-B7B1-2B172030803E}"/>
    <hyperlink ref="A39:E39" location="'①　入力例'!A174:A185" display="☆　入力例 １１" xr:uid="{9150C022-671D-4687-9CDD-FD098C0BA940}"/>
    <hyperlink ref="A42:E42" location="'①　入力例'!A186:A197" display="☆　入力例 １２" xr:uid="{AA91C999-BED5-44B3-81D8-95DE372E9AA7}"/>
    <hyperlink ref="A7:E7" location="'①　入力例'!A46:A53" display="☆　左上「適用年月」は必ず入力してください。" xr:uid="{812DF44F-9342-44DA-9BC1-0A1ADB897BC3}"/>
    <hyperlink ref="A9:E9" location="'①　入力例'!A54:A65" display="☆　入力例　１" xr:uid="{8E6EAD85-953F-4E81-9E21-4BDCC701DA83}"/>
    <hyperlink ref="A12:E12" location="'①　入力例'!A66:A77" display="☆　入力例　２" xr:uid="{A2625B26-2EEC-4A20-B60A-78B87035DD6A}"/>
    <hyperlink ref="A15:E15" location="'①　入力例'!A78:A89" display="☆　入力例　３" xr:uid="{614DFA75-26FC-46F7-A13B-5105AA1B71C3}"/>
  </hyperlinks>
  <printOptions horizontalCentered="1"/>
  <pageMargins left="0.39370078740157483" right="0.39370078740157483" top="0.59055118110236227" bottom="0.59055118110236227" header="0" footer="0"/>
  <pageSetup paperSize="9" scale="5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AW224"/>
  <sheetViews>
    <sheetView showGridLines="0" topLeftCell="C5" workbookViewId="0">
      <pane xSplit="4" ySplit="9" topLeftCell="G14" activePane="bottomRight" state="frozen"/>
      <selection activeCell="C5" sqref="C5"/>
      <selection pane="topRight" activeCell="G5" sqref="G5"/>
      <selection pane="bottomLeft" activeCell="C14" sqref="C14"/>
      <selection pane="bottomRight" activeCell="C5" sqref="C5:M19"/>
    </sheetView>
  </sheetViews>
  <sheetFormatPr defaultRowHeight="15" x14ac:dyDescent="0.15"/>
  <cols>
    <col min="1" max="2" width="9" style="187"/>
    <col min="3" max="5" width="10" style="187" customWidth="1"/>
    <col min="6" max="7" width="12.5" style="187" customWidth="1"/>
    <col min="8" max="8" width="5" style="187" customWidth="1"/>
    <col min="9" max="9" width="7.5" style="187" customWidth="1"/>
    <col min="10" max="10" width="11.25" style="187" customWidth="1"/>
    <col min="11" max="11" width="12.5" style="187" customWidth="1"/>
    <col min="12" max="12" width="11.25" style="187" customWidth="1"/>
    <col min="13" max="13" width="16.25" style="187" customWidth="1"/>
    <col min="14" max="15" width="10" style="187" customWidth="1"/>
    <col min="16" max="16" width="12.5" style="187" customWidth="1"/>
    <col min="17" max="17" width="15" style="187" customWidth="1"/>
    <col min="18" max="18" width="5" style="187" customWidth="1"/>
    <col min="19" max="19" width="7.5" style="187" customWidth="1"/>
    <col min="20" max="20" width="11.25" style="187" customWidth="1"/>
    <col min="21" max="21" width="12.5" style="187" customWidth="1"/>
    <col min="22" max="22" width="11.25" style="187" customWidth="1"/>
    <col min="23" max="29" width="12.5" style="187" customWidth="1"/>
    <col min="30" max="30" width="25" style="187" customWidth="1"/>
    <col min="31" max="31" width="18.75" style="187" customWidth="1"/>
    <col min="32" max="32" width="15" style="187" customWidth="1"/>
    <col min="33" max="34" width="10" style="187" customWidth="1"/>
    <col min="35" max="49" width="3.75" style="187" customWidth="1"/>
    <col min="50" max="16384" width="9" style="187"/>
  </cols>
  <sheetData>
    <row r="5" spans="2:49" ht="30" customHeight="1" x14ac:dyDescent="0.15">
      <c r="C5" s="188" t="s">
        <v>154</v>
      </c>
      <c r="D5" s="189" t="s">
        <v>0</v>
      </c>
      <c r="E5" s="190" t="s">
        <v>155</v>
      </c>
      <c r="F5" s="359" t="s">
        <v>169</v>
      </c>
      <c r="G5" s="330"/>
      <c r="H5" s="360" t="s">
        <v>266</v>
      </c>
      <c r="I5" s="331"/>
      <c r="J5" s="359" t="s">
        <v>170</v>
      </c>
      <c r="K5" s="329"/>
      <c r="L5" s="329"/>
      <c r="M5" s="330"/>
      <c r="N5" s="328" t="s">
        <v>181</v>
      </c>
      <c r="O5" s="329"/>
      <c r="P5" s="330"/>
      <c r="Q5" s="328" t="s">
        <v>182</v>
      </c>
      <c r="R5" s="329"/>
      <c r="S5" s="329"/>
      <c r="T5" s="328" t="s">
        <v>171</v>
      </c>
      <c r="U5" s="329"/>
      <c r="V5" s="330"/>
      <c r="W5" s="310" t="s">
        <v>101</v>
      </c>
      <c r="X5" s="311"/>
      <c r="Y5" s="328" t="s">
        <v>172</v>
      </c>
      <c r="Z5" s="329"/>
      <c r="AA5" s="357"/>
      <c r="AB5" s="191"/>
      <c r="AC5" s="191"/>
      <c r="AD5" s="191"/>
      <c r="AE5" s="191"/>
    </row>
    <row r="6" spans="2:49" ht="30" customHeight="1" x14ac:dyDescent="0.15">
      <c r="C6" s="192"/>
      <c r="D6" s="193"/>
      <c r="E6" s="194"/>
      <c r="F6" s="323"/>
      <c r="G6" s="313"/>
      <c r="H6" s="194"/>
      <c r="I6" s="235"/>
      <c r="J6" s="323"/>
      <c r="K6" s="324"/>
      <c r="L6" s="324"/>
      <c r="M6" s="313"/>
      <c r="N6" s="312"/>
      <c r="O6" s="324"/>
      <c r="P6" s="313"/>
      <c r="Q6" s="312"/>
      <c r="R6" s="324"/>
      <c r="S6" s="324"/>
      <c r="T6" s="312"/>
      <c r="U6" s="324"/>
      <c r="V6" s="313"/>
      <c r="W6" s="312"/>
      <c r="X6" s="313"/>
      <c r="Y6" s="312"/>
      <c r="Z6" s="324"/>
      <c r="AA6" s="358"/>
      <c r="AB6" s="195"/>
      <c r="AC6" s="195"/>
      <c r="AD6" s="195"/>
      <c r="AE6" s="195"/>
    </row>
    <row r="7" spans="2:49" x14ac:dyDescent="0.15">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row>
    <row r="8" spans="2:49" ht="15" customHeight="1" x14ac:dyDescent="0.15">
      <c r="C8" s="343" t="s">
        <v>173</v>
      </c>
      <c r="D8" s="314" t="s">
        <v>174</v>
      </c>
      <c r="E8" s="315"/>
      <c r="F8" s="315"/>
      <c r="G8" s="315"/>
      <c r="H8" s="315"/>
      <c r="I8" s="315"/>
      <c r="J8" s="315"/>
      <c r="K8" s="315"/>
      <c r="L8" s="315"/>
      <c r="M8" s="316"/>
      <c r="N8" s="314" t="s">
        <v>180</v>
      </c>
      <c r="O8" s="315"/>
      <c r="P8" s="315"/>
      <c r="Q8" s="315"/>
      <c r="R8" s="315"/>
      <c r="S8" s="315"/>
      <c r="T8" s="315"/>
      <c r="U8" s="315"/>
      <c r="V8" s="316"/>
      <c r="W8" s="197" t="s">
        <v>95</v>
      </c>
      <c r="X8" s="197" t="s">
        <v>66</v>
      </c>
      <c r="Y8" s="197" t="s">
        <v>67</v>
      </c>
      <c r="Z8" s="197" t="s">
        <v>68</v>
      </c>
      <c r="AA8" s="197" t="s">
        <v>69</v>
      </c>
      <c r="AB8" s="197" t="s">
        <v>70</v>
      </c>
      <c r="AC8" s="343" t="s">
        <v>52</v>
      </c>
      <c r="AD8" s="337" t="s">
        <v>194</v>
      </c>
      <c r="AE8" s="337" t="s">
        <v>139</v>
      </c>
      <c r="AG8" s="334" t="s">
        <v>196</v>
      </c>
      <c r="AH8" s="328" t="s">
        <v>197</v>
      </c>
      <c r="AI8" s="359" t="s">
        <v>198</v>
      </c>
      <c r="AJ8" s="334" t="s">
        <v>208</v>
      </c>
      <c r="AK8" s="365"/>
      <c r="AL8" s="365"/>
      <c r="AM8" s="365"/>
      <c r="AN8" s="365"/>
      <c r="AO8" s="365"/>
      <c r="AP8" s="331"/>
    </row>
    <row r="9" spans="2:49" ht="15" customHeight="1" x14ac:dyDescent="0.15">
      <c r="C9" s="339"/>
      <c r="D9" s="317"/>
      <c r="E9" s="318"/>
      <c r="F9" s="318"/>
      <c r="G9" s="318"/>
      <c r="H9" s="318"/>
      <c r="I9" s="318"/>
      <c r="J9" s="318"/>
      <c r="K9" s="318"/>
      <c r="L9" s="318"/>
      <c r="M9" s="319"/>
      <c r="N9" s="317"/>
      <c r="O9" s="318"/>
      <c r="P9" s="318"/>
      <c r="Q9" s="318"/>
      <c r="R9" s="318"/>
      <c r="S9" s="318"/>
      <c r="T9" s="318"/>
      <c r="U9" s="318"/>
      <c r="V9" s="319"/>
      <c r="W9" s="198" t="s">
        <v>96</v>
      </c>
      <c r="X9" s="198" t="s">
        <v>96</v>
      </c>
      <c r="Y9" s="198" t="s">
        <v>96</v>
      </c>
      <c r="Z9" s="198" t="s">
        <v>96</v>
      </c>
      <c r="AA9" s="198" t="s">
        <v>96</v>
      </c>
      <c r="AB9" s="198" t="s">
        <v>96</v>
      </c>
      <c r="AC9" s="340"/>
      <c r="AD9" s="338"/>
      <c r="AE9" s="338"/>
      <c r="AG9" s="335"/>
      <c r="AH9" s="361"/>
      <c r="AI9" s="363"/>
      <c r="AJ9" s="335">
        <v>1</v>
      </c>
      <c r="AK9" s="366">
        <v>2</v>
      </c>
      <c r="AL9" s="366">
        <v>3</v>
      </c>
      <c r="AM9" s="366">
        <v>4</v>
      </c>
      <c r="AN9" s="366">
        <v>5</v>
      </c>
      <c r="AO9" s="366">
        <v>6</v>
      </c>
      <c r="AP9" s="332">
        <v>7</v>
      </c>
    </row>
    <row r="10" spans="2:49" ht="15" customHeight="1" x14ac:dyDescent="0.15">
      <c r="C10" s="339"/>
      <c r="D10" s="334" t="s">
        <v>265</v>
      </c>
      <c r="E10" s="320" t="s">
        <v>311</v>
      </c>
      <c r="F10" s="331" t="s">
        <v>272</v>
      </c>
      <c r="G10" s="351" t="s">
        <v>175</v>
      </c>
      <c r="H10" s="310" t="s">
        <v>176</v>
      </c>
      <c r="I10" s="311"/>
      <c r="J10" s="325" t="s">
        <v>177</v>
      </c>
      <c r="K10" s="347" t="s">
        <v>210</v>
      </c>
      <c r="L10" s="348"/>
      <c r="M10" s="199" t="s">
        <v>199</v>
      </c>
      <c r="N10" s="334" t="s">
        <v>265</v>
      </c>
      <c r="O10" s="320" t="s">
        <v>310</v>
      </c>
      <c r="P10" s="331" t="s">
        <v>272</v>
      </c>
      <c r="Q10" s="351" t="s">
        <v>175</v>
      </c>
      <c r="R10" s="310" t="s">
        <v>176</v>
      </c>
      <c r="S10" s="311"/>
      <c r="T10" s="325" t="s">
        <v>177</v>
      </c>
      <c r="U10" s="347" t="s">
        <v>210</v>
      </c>
      <c r="V10" s="348"/>
      <c r="W10" s="200" t="s">
        <v>142</v>
      </c>
      <c r="X10" s="200" t="s">
        <v>65</v>
      </c>
      <c r="Y10" s="200" t="s">
        <v>53</v>
      </c>
      <c r="Z10" s="200" t="s">
        <v>54</v>
      </c>
      <c r="AA10" s="200" t="s">
        <v>187</v>
      </c>
      <c r="AB10" s="200" t="s">
        <v>64</v>
      </c>
      <c r="AC10" s="344" t="s">
        <v>193</v>
      </c>
      <c r="AD10" s="345" t="s">
        <v>203</v>
      </c>
      <c r="AE10" s="339" t="s">
        <v>195</v>
      </c>
      <c r="AG10" s="335"/>
      <c r="AH10" s="361"/>
      <c r="AI10" s="363"/>
      <c r="AJ10" s="335"/>
      <c r="AK10" s="366"/>
      <c r="AL10" s="366"/>
      <c r="AM10" s="366"/>
      <c r="AN10" s="366"/>
      <c r="AO10" s="366"/>
      <c r="AP10" s="332"/>
    </row>
    <row r="11" spans="2:49" ht="18.75" customHeight="1" x14ac:dyDescent="0.15">
      <c r="C11" s="339"/>
      <c r="D11" s="335"/>
      <c r="E11" s="321"/>
      <c r="F11" s="332"/>
      <c r="G11" s="352"/>
      <c r="H11" s="353"/>
      <c r="I11" s="354"/>
      <c r="J11" s="326"/>
      <c r="K11" s="349"/>
      <c r="L11" s="350"/>
      <c r="M11" s="200" t="s">
        <v>200</v>
      </c>
      <c r="N11" s="335"/>
      <c r="O11" s="321"/>
      <c r="P11" s="332"/>
      <c r="Q11" s="352"/>
      <c r="R11" s="353"/>
      <c r="S11" s="354"/>
      <c r="T11" s="326"/>
      <c r="U11" s="349"/>
      <c r="V11" s="350"/>
      <c r="W11" s="200" t="s">
        <v>183</v>
      </c>
      <c r="X11" s="200" t="s">
        <v>185</v>
      </c>
      <c r="Y11" s="200" t="s">
        <v>77</v>
      </c>
      <c r="Z11" s="200" t="s">
        <v>78</v>
      </c>
      <c r="AA11" s="200" t="s">
        <v>188</v>
      </c>
      <c r="AB11" s="200" t="s">
        <v>190</v>
      </c>
      <c r="AC11" s="339"/>
      <c r="AD11" s="345"/>
      <c r="AE11" s="339"/>
      <c r="AG11" s="335"/>
      <c r="AH11" s="361"/>
      <c r="AI11" s="363"/>
      <c r="AJ11" s="335"/>
      <c r="AK11" s="366"/>
      <c r="AL11" s="366"/>
      <c r="AM11" s="366"/>
      <c r="AN11" s="366"/>
      <c r="AO11" s="366"/>
      <c r="AP11" s="332"/>
    </row>
    <row r="12" spans="2:49" ht="72" customHeight="1" x14ac:dyDescent="0.15">
      <c r="C12" s="339"/>
      <c r="D12" s="335"/>
      <c r="E12" s="321"/>
      <c r="F12" s="332"/>
      <c r="G12" s="341" t="s">
        <v>209</v>
      </c>
      <c r="H12" s="355" t="s">
        <v>178</v>
      </c>
      <c r="I12" s="355" t="s">
        <v>179</v>
      </c>
      <c r="J12" s="326"/>
      <c r="K12" s="341" t="s">
        <v>211</v>
      </c>
      <c r="L12" s="342" t="s">
        <v>212</v>
      </c>
      <c r="M12" s="200" t="s">
        <v>201</v>
      </c>
      <c r="N12" s="335"/>
      <c r="O12" s="321"/>
      <c r="P12" s="332"/>
      <c r="Q12" s="341" t="s">
        <v>209</v>
      </c>
      <c r="R12" s="355" t="s">
        <v>178</v>
      </c>
      <c r="S12" s="355" t="s">
        <v>179</v>
      </c>
      <c r="T12" s="326"/>
      <c r="U12" s="341" t="s">
        <v>211</v>
      </c>
      <c r="V12" s="342" t="s">
        <v>212</v>
      </c>
      <c r="W12" s="200" t="s">
        <v>184</v>
      </c>
      <c r="X12" s="201" t="s">
        <v>186</v>
      </c>
      <c r="Y12" s="200" t="s">
        <v>75</v>
      </c>
      <c r="Z12" s="200" t="s">
        <v>79</v>
      </c>
      <c r="AA12" s="200" t="s">
        <v>189</v>
      </c>
      <c r="AB12" s="202" t="s">
        <v>191</v>
      </c>
      <c r="AC12" s="339"/>
      <c r="AD12" s="345"/>
      <c r="AE12" s="339"/>
      <c r="AG12" s="335"/>
      <c r="AH12" s="361"/>
      <c r="AI12" s="363"/>
      <c r="AJ12" s="335"/>
      <c r="AK12" s="366"/>
      <c r="AL12" s="366"/>
      <c r="AM12" s="366"/>
      <c r="AN12" s="366"/>
      <c r="AO12" s="366"/>
      <c r="AP12" s="332"/>
    </row>
    <row r="13" spans="2:49" ht="18.75" customHeight="1" x14ac:dyDescent="0.15">
      <c r="C13" s="340"/>
      <c r="D13" s="336"/>
      <c r="E13" s="322"/>
      <c r="F13" s="333"/>
      <c r="G13" s="336"/>
      <c r="H13" s="356"/>
      <c r="I13" s="356"/>
      <c r="J13" s="327"/>
      <c r="K13" s="336"/>
      <c r="L13" s="327"/>
      <c r="M13" s="198" t="s">
        <v>202</v>
      </c>
      <c r="N13" s="336"/>
      <c r="O13" s="322"/>
      <c r="P13" s="333"/>
      <c r="Q13" s="336"/>
      <c r="R13" s="356"/>
      <c r="S13" s="356"/>
      <c r="T13" s="327"/>
      <c r="U13" s="336"/>
      <c r="V13" s="327"/>
      <c r="W13" s="198" t="s">
        <v>183</v>
      </c>
      <c r="X13" s="198" t="s">
        <v>74</v>
      </c>
      <c r="Y13" s="198" t="s">
        <v>76</v>
      </c>
      <c r="Z13" s="198" t="s">
        <v>80</v>
      </c>
      <c r="AA13" s="198"/>
      <c r="AB13" s="198" t="s">
        <v>192</v>
      </c>
      <c r="AC13" s="340"/>
      <c r="AD13" s="346"/>
      <c r="AE13" s="340"/>
      <c r="AG13" s="336"/>
      <c r="AH13" s="362"/>
      <c r="AI13" s="364"/>
      <c r="AJ13" s="336"/>
      <c r="AK13" s="367"/>
      <c r="AL13" s="367"/>
      <c r="AM13" s="367"/>
      <c r="AN13" s="367"/>
      <c r="AO13" s="367"/>
      <c r="AP13" s="333"/>
    </row>
    <row r="14" spans="2:49" ht="18.75" customHeight="1" x14ac:dyDescent="0.15">
      <c r="B14" s="187" t="str">
        <f t="shared" ref="B14:B45" si="0">IF(OR(D14&gt;0,N14&gt;0),1,"")</f>
        <v/>
      </c>
      <c r="C14" s="203" t="str">
        <f>IF(B14="","",COUNTIF(B$14:B14,"&gt;0"))</f>
        <v/>
      </c>
      <c r="D14" s="204"/>
      <c r="E14" s="205"/>
      <c r="F14" s="206"/>
      <c r="G14" s="207"/>
      <c r="H14" s="208"/>
      <c r="I14" s="208"/>
      <c r="J14" s="209"/>
      <c r="K14" s="207"/>
      <c r="L14" s="210"/>
      <c r="M14" s="211"/>
      <c r="N14" s="212"/>
      <c r="O14" s="213"/>
      <c r="P14" s="214"/>
      <c r="Q14" s="215"/>
      <c r="R14" s="216"/>
      <c r="S14" s="216"/>
      <c r="T14" s="217"/>
      <c r="U14" s="215"/>
      <c r="V14" s="218"/>
      <c r="W14" s="219"/>
      <c r="X14" s="219"/>
      <c r="Y14" s="219"/>
      <c r="Z14" s="219"/>
      <c r="AA14" s="219"/>
      <c r="AB14" s="219"/>
      <c r="AC14" s="220"/>
      <c r="AD14" s="221"/>
      <c r="AE14" s="221"/>
      <c r="AG14" s="222" t="str">
        <f t="shared" ref="AG14:AG45" si="1">IF(C14="","",
IF(AND(T14="",V14=""),J14+L14,
IF(T14="",J14+V14,
IF(V14="",T14+L14,
IF(OR(AB14="",AB14="退職取消し"),T14+V14,"")))))</f>
        <v/>
      </c>
      <c r="AH14" s="223" t="str">
        <f t="shared" ref="AH14:AH45" si="2">IF(C14="","",
IFERROR(ROUNDDOWN(AG14*10/1000,0),0))</f>
        <v/>
      </c>
      <c r="AI14" s="224" t="str">
        <f>IF(W14="","",VLOOKUP(W14,テーブル!$E$5:$F$9,2,FALSE))</f>
        <v/>
      </c>
      <c r="AJ14" s="225" t="str">
        <f>IF(X14=0,"",VLOOKUP(X14,テーブル!$H$5:$I$11,2,FALSE))</f>
        <v/>
      </c>
      <c r="AK14" s="226" t="str">
        <f>IF(Y14=0,"",VLOOKUP(Y14,テーブル!$K$5:$L$9,2,FALSE))</f>
        <v/>
      </c>
      <c r="AL14" s="226" t="str">
        <f>IF(Z14=0,"",VLOOKUP(Z14,テーブル!$N$4:$O$7,2,FALSE))</f>
        <v/>
      </c>
      <c r="AM14" s="226" t="str">
        <f>IF(AA14=0,"",VLOOKUP(AA14,テーブル!$Q$4:$R$9,2,FALSE))</f>
        <v/>
      </c>
      <c r="AN14" s="226" t="str">
        <f>IF(AB14=0,"",VLOOKUP(AB14,テーブル!$T$4:$U$14,2,FALSE))</f>
        <v/>
      </c>
      <c r="AO14" s="226"/>
      <c r="AP14" s="227"/>
    </row>
    <row r="15" spans="2:49" ht="18.75" customHeight="1" x14ac:dyDescent="0.15">
      <c r="B15" s="187" t="str">
        <f t="shared" si="0"/>
        <v/>
      </c>
      <c r="C15" s="203" t="str">
        <f>IF(B15="","",COUNTIF(B$14:B15,"&gt;0"))</f>
        <v/>
      </c>
      <c r="D15" s="204"/>
      <c r="E15" s="205"/>
      <c r="F15" s="206"/>
      <c r="G15" s="207"/>
      <c r="H15" s="208"/>
      <c r="I15" s="208"/>
      <c r="J15" s="209"/>
      <c r="K15" s="207"/>
      <c r="L15" s="210"/>
      <c r="M15" s="211"/>
      <c r="N15" s="212"/>
      <c r="O15" s="213"/>
      <c r="P15" s="214"/>
      <c r="Q15" s="215"/>
      <c r="R15" s="216"/>
      <c r="S15" s="216"/>
      <c r="T15" s="217"/>
      <c r="U15" s="215"/>
      <c r="V15" s="218"/>
      <c r="W15" s="219"/>
      <c r="X15" s="219"/>
      <c r="Y15" s="219"/>
      <c r="Z15" s="219"/>
      <c r="AA15" s="219"/>
      <c r="AB15" s="219"/>
      <c r="AC15" s="220"/>
      <c r="AD15" s="221"/>
      <c r="AE15" s="221"/>
      <c r="AG15" s="222" t="str">
        <f t="shared" si="1"/>
        <v/>
      </c>
      <c r="AH15" s="223" t="str">
        <f t="shared" si="2"/>
        <v/>
      </c>
      <c r="AI15" s="224" t="str">
        <f>IF(W15="","",VLOOKUP(W15,テーブル!$E$5:$F$9,2,FALSE))</f>
        <v/>
      </c>
      <c r="AJ15" s="225" t="str">
        <f>IF(X15=0,"",VLOOKUP(X15,テーブル!$H$5:$I$11,2,FALSE))</f>
        <v/>
      </c>
      <c r="AK15" s="226" t="str">
        <f>IF(Y15=0,"",VLOOKUP(Y15,テーブル!$K$5:$L$9,2,FALSE))</f>
        <v/>
      </c>
      <c r="AL15" s="226" t="str">
        <f>IF(Z15=0,"",VLOOKUP(Z15,テーブル!$N$4:$O$7,2,FALSE))</f>
        <v/>
      </c>
      <c r="AM15" s="226" t="str">
        <f>IF(AA15=0,"",VLOOKUP(AA15,テーブル!$Q$4:$R$9,2,FALSE))</f>
        <v/>
      </c>
      <c r="AN15" s="226" t="str">
        <f>IF(AB15=0,"",VLOOKUP(AB15,テーブル!$T$4:$U$14,2,FALSE))</f>
        <v/>
      </c>
      <c r="AO15" s="226"/>
      <c r="AP15" s="227"/>
    </row>
    <row r="16" spans="2:49" ht="18.75" customHeight="1" x14ac:dyDescent="0.15">
      <c r="B16" s="187" t="str">
        <f t="shared" si="0"/>
        <v/>
      </c>
      <c r="C16" s="203" t="str">
        <f>IF(B16="","",COUNTIF(B$14:B16,"&gt;0"))</f>
        <v/>
      </c>
      <c r="D16" s="204"/>
      <c r="E16" s="205"/>
      <c r="F16" s="206"/>
      <c r="G16" s="207"/>
      <c r="H16" s="208"/>
      <c r="I16" s="208"/>
      <c r="J16" s="209"/>
      <c r="K16" s="207"/>
      <c r="L16" s="210"/>
      <c r="M16" s="211"/>
      <c r="N16" s="212"/>
      <c r="O16" s="213"/>
      <c r="P16" s="214"/>
      <c r="Q16" s="215"/>
      <c r="R16" s="216"/>
      <c r="S16" s="216"/>
      <c r="T16" s="217"/>
      <c r="U16" s="215"/>
      <c r="V16" s="218"/>
      <c r="W16" s="219"/>
      <c r="X16" s="219"/>
      <c r="Y16" s="219"/>
      <c r="Z16" s="219"/>
      <c r="AA16" s="219"/>
      <c r="AB16" s="219"/>
      <c r="AC16" s="220"/>
      <c r="AD16" s="221"/>
      <c r="AE16" s="221"/>
      <c r="AG16" s="222" t="str">
        <f t="shared" si="1"/>
        <v/>
      </c>
      <c r="AH16" s="223" t="str">
        <f t="shared" si="2"/>
        <v/>
      </c>
      <c r="AI16" s="224" t="str">
        <f>IF(W16="","",VLOOKUP(W16,テーブル!$E$5:$F$9,2,FALSE))</f>
        <v/>
      </c>
      <c r="AJ16" s="225" t="str">
        <f>IF(X16=0,"",VLOOKUP(X16,テーブル!$H$5:$I$11,2,FALSE))</f>
        <v/>
      </c>
      <c r="AK16" s="226" t="str">
        <f>IF(Y16=0,"",VLOOKUP(Y16,テーブル!$K$5:$L$9,2,FALSE))</f>
        <v/>
      </c>
      <c r="AL16" s="226" t="str">
        <f>IF(Z16=0,"",VLOOKUP(Z16,テーブル!$N$4:$O$7,2,FALSE))</f>
        <v/>
      </c>
      <c r="AM16" s="226" t="str">
        <f>IF(AA16=0,"",VLOOKUP(AA16,テーブル!$Q$4:$R$9,2,FALSE))</f>
        <v/>
      </c>
      <c r="AN16" s="226" t="str">
        <f>IF(AB16=0,"",VLOOKUP(AB16,テーブル!$T$4:$U$14,2,FALSE))</f>
        <v/>
      </c>
      <c r="AO16" s="226"/>
      <c r="AP16" s="227"/>
    </row>
    <row r="17" spans="2:42" ht="18.75" customHeight="1" x14ac:dyDescent="0.15">
      <c r="B17" s="187" t="str">
        <f t="shared" si="0"/>
        <v/>
      </c>
      <c r="C17" s="203" t="str">
        <f>IF(B17="","",COUNTIF(B$14:B17,"&gt;0"))</f>
        <v/>
      </c>
      <c r="D17" s="204"/>
      <c r="E17" s="205"/>
      <c r="F17" s="206"/>
      <c r="G17" s="207"/>
      <c r="H17" s="208"/>
      <c r="I17" s="208"/>
      <c r="J17" s="209"/>
      <c r="K17" s="207"/>
      <c r="L17" s="210"/>
      <c r="M17" s="211"/>
      <c r="N17" s="212"/>
      <c r="O17" s="213"/>
      <c r="P17" s="214"/>
      <c r="Q17" s="215"/>
      <c r="R17" s="216"/>
      <c r="S17" s="216"/>
      <c r="T17" s="217"/>
      <c r="U17" s="215"/>
      <c r="V17" s="218"/>
      <c r="W17" s="219"/>
      <c r="X17" s="219"/>
      <c r="Y17" s="219"/>
      <c r="Z17" s="219"/>
      <c r="AA17" s="219"/>
      <c r="AB17" s="219"/>
      <c r="AC17" s="220"/>
      <c r="AD17" s="221"/>
      <c r="AE17" s="221"/>
      <c r="AG17" s="222" t="str">
        <f t="shared" si="1"/>
        <v/>
      </c>
      <c r="AH17" s="223" t="str">
        <f t="shared" si="2"/>
        <v/>
      </c>
      <c r="AI17" s="224" t="str">
        <f>IF(W17="","",VLOOKUP(W17,テーブル!$E$5:$F$9,2,FALSE))</f>
        <v/>
      </c>
      <c r="AJ17" s="225" t="str">
        <f>IF(X17=0,"",VLOOKUP(X17,テーブル!$H$5:$I$11,2,FALSE))</f>
        <v/>
      </c>
      <c r="AK17" s="226" t="str">
        <f>IF(Y17=0,"",VLOOKUP(Y17,テーブル!$K$5:$L$9,2,FALSE))</f>
        <v/>
      </c>
      <c r="AL17" s="226" t="str">
        <f>IF(Z17=0,"",VLOOKUP(Z17,テーブル!$N$4:$O$7,2,FALSE))</f>
        <v/>
      </c>
      <c r="AM17" s="226" t="str">
        <f>IF(AA17=0,"",VLOOKUP(AA17,テーブル!$Q$4:$R$9,2,FALSE))</f>
        <v/>
      </c>
      <c r="AN17" s="226" t="str">
        <f>IF(AB17=0,"",VLOOKUP(AB17,テーブル!$T$4:$U$14,2,FALSE))</f>
        <v/>
      </c>
      <c r="AO17" s="226"/>
      <c r="AP17" s="227"/>
    </row>
    <row r="18" spans="2:42" ht="18.75" customHeight="1" x14ac:dyDescent="0.15">
      <c r="B18" s="187" t="str">
        <f t="shared" si="0"/>
        <v/>
      </c>
      <c r="C18" s="203" t="str">
        <f>IF(B18="","",COUNTIF(B$14:B18,"&gt;0"))</f>
        <v/>
      </c>
      <c r="D18" s="204"/>
      <c r="E18" s="205"/>
      <c r="F18" s="206"/>
      <c r="G18" s="207"/>
      <c r="H18" s="208"/>
      <c r="I18" s="208"/>
      <c r="J18" s="209"/>
      <c r="K18" s="207"/>
      <c r="L18" s="210"/>
      <c r="M18" s="211"/>
      <c r="N18" s="212"/>
      <c r="O18" s="213"/>
      <c r="P18" s="214"/>
      <c r="Q18" s="215"/>
      <c r="R18" s="216"/>
      <c r="S18" s="216"/>
      <c r="T18" s="217"/>
      <c r="U18" s="215"/>
      <c r="V18" s="218"/>
      <c r="W18" s="219"/>
      <c r="X18" s="219"/>
      <c r="Y18" s="219"/>
      <c r="Z18" s="219"/>
      <c r="AA18" s="219"/>
      <c r="AB18" s="219"/>
      <c r="AC18" s="220"/>
      <c r="AD18" s="221"/>
      <c r="AE18" s="221"/>
      <c r="AG18" s="222" t="str">
        <f t="shared" si="1"/>
        <v/>
      </c>
      <c r="AH18" s="223" t="str">
        <f t="shared" si="2"/>
        <v/>
      </c>
      <c r="AI18" s="224" t="str">
        <f>IF(W18="","",VLOOKUP(W18,テーブル!$E$5:$F$9,2,FALSE))</f>
        <v/>
      </c>
      <c r="AJ18" s="225" t="str">
        <f>IF(X18=0,"",VLOOKUP(X18,テーブル!$H$5:$I$11,2,FALSE))</f>
        <v/>
      </c>
      <c r="AK18" s="226" t="str">
        <f>IF(Y18=0,"",VLOOKUP(Y18,テーブル!$K$5:$L$9,2,FALSE))</f>
        <v/>
      </c>
      <c r="AL18" s="226" t="str">
        <f>IF(Z18=0,"",VLOOKUP(Z18,テーブル!$N$4:$O$7,2,FALSE))</f>
        <v/>
      </c>
      <c r="AM18" s="226" t="str">
        <f>IF(AA18=0,"",VLOOKUP(AA18,テーブル!$Q$4:$R$9,2,FALSE))</f>
        <v/>
      </c>
      <c r="AN18" s="226" t="str">
        <f>IF(AB18=0,"",VLOOKUP(AB18,テーブル!$T$4:$U$14,2,FALSE))</f>
        <v/>
      </c>
      <c r="AO18" s="226"/>
      <c r="AP18" s="227"/>
    </row>
    <row r="19" spans="2:42" ht="18.75" customHeight="1" x14ac:dyDescent="0.15">
      <c r="B19" s="187" t="str">
        <f t="shared" si="0"/>
        <v/>
      </c>
      <c r="C19" s="203" t="str">
        <f>IF(B19="","",COUNTIF(B$14:B19,"&gt;0"))</f>
        <v/>
      </c>
      <c r="D19" s="204"/>
      <c r="E19" s="205"/>
      <c r="F19" s="206"/>
      <c r="G19" s="207"/>
      <c r="H19" s="208"/>
      <c r="I19" s="208"/>
      <c r="J19" s="209"/>
      <c r="K19" s="207"/>
      <c r="L19" s="210"/>
      <c r="M19" s="211"/>
      <c r="N19" s="212"/>
      <c r="O19" s="213"/>
      <c r="P19" s="214"/>
      <c r="Q19" s="215"/>
      <c r="R19" s="216"/>
      <c r="S19" s="216"/>
      <c r="T19" s="217"/>
      <c r="U19" s="215"/>
      <c r="V19" s="218"/>
      <c r="W19" s="219"/>
      <c r="X19" s="219"/>
      <c r="Y19" s="219"/>
      <c r="Z19" s="219"/>
      <c r="AA19" s="219"/>
      <c r="AB19" s="219"/>
      <c r="AC19" s="220"/>
      <c r="AD19" s="221"/>
      <c r="AE19" s="221"/>
      <c r="AG19" s="222" t="str">
        <f t="shared" si="1"/>
        <v/>
      </c>
      <c r="AH19" s="223" t="str">
        <f t="shared" si="2"/>
        <v/>
      </c>
      <c r="AI19" s="224" t="str">
        <f>IF(W19="","",VLOOKUP(W19,テーブル!$E$5:$F$9,2,FALSE))</f>
        <v/>
      </c>
      <c r="AJ19" s="225" t="str">
        <f>IF(X19=0,"",VLOOKUP(X19,テーブル!$H$5:$I$11,2,FALSE))</f>
        <v/>
      </c>
      <c r="AK19" s="226" t="str">
        <f>IF(Y19=0,"",VLOOKUP(Y19,テーブル!$K$5:$L$9,2,FALSE))</f>
        <v/>
      </c>
      <c r="AL19" s="226" t="str">
        <f>IF(Z19=0,"",VLOOKUP(Z19,テーブル!$N$4:$O$7,2,FALSE))</f>
        <v/>
      </c>
      <c r="AM19" s="226" t="str">
        <f>IF(AA19=0,"",VLOOKUP(AA19,テーブル!$Q$4:$R$9,2,FALSE))</f>
        <v/>
      </c>
      <c r="AN19" s="226" t="str">
        <f>IF(AB19=0,"",VLOOKUP(AB19,テーブル!$T$4:$U$14,2,FALSE))</f>
        <v/>
      </c>
      <c r="AO19" s="226"/>
      <c r="AP19" s="227"/>
    </row>
    <row r="20" spans="2:42" ht="18.75" customHeight="1" x14ac:dyDescent="0.15">
      <c r="B20" s="187" t="str">
        <f t="shared" si="0"/>
        <v/>
      </c>
      <c r="C20" s="203" t="str">
        <f>IF(B20="","",COUNTIF(B$14:B20,"&gt;0"))</f>
        <v/>
      </c>
      <c r="D20" s="204"/>
      <c r="E20" s="205"/>
      <c r="F20" s="206"/>
      <c r="G20" s="207"/>
      <c r="H20" s="208"/>
      <c r="I20" s="208"/>
      <c r="J20" s="209"/>
      <c r="K20" s="207"/>
      <c r="L20" s="210"/>
      <c r="M20" s="211"/>
      <c r="N20" s="212"/>
      <c r="O20" s="213"/>
      <c r="P20" s="214"/>
      <c r="Q20" s="215"/>
      <c r="R20" s="216"/>
      <c r="S20" s="216"/>
      <c r="T20" s="217"/>
      <c r="U20" s="215"/>
      <c r="V20" s="218"/>
      <c r="W20" s="219"/>
      <c r="X20" s="219"/>
      <c r="Y20" s="219"/>
      <c r="Z20" s="219"/>
      <c r="AA20" s="219"/>
      <c r="AB20" s="219"/>
      <c r="AC20" s="220"/>
      <c r="AD20" s="221"/>
      <c r="AE20" s="221"/>
      <c r="AG20" s="222" t="str">
        <f t="shared" si="1"/>
        <v/>
      </c>
      <c r="AH20" s="223" t="str">
        <f t="shared" si="2"/>
        <v/>
      </c>
      <c r="AI20" s="224" t="str">
        <f>IF(W20="","",VLOOKUP(W20,テーブル!$E$5:$F$9,2,FALSE))</f>
        <v/>
      </c>
      <c r="AJ20" s="225" t="str">
        <f>IF(X20=0,"",VLOOKUP(X20,テーブル!$H$5:$I$11,2,FALSE))</f>
        <v/>
      </c>
      <c r="AK20" s="226" t="str">
        <f>IF(Y20=0,"",VLOOKUP(Y20,テーブル!$K$5:$L$9,2,FALSE))</f>
        <v/>
      </c>
      <c r="AL20" s="226" t="str">
        <f>IF(Z20=0,"",VLOOKUP(Z20,テーブル!$N$4:$O$7,2,FALSE))</f>
        <v/>
      </c>
      <c r="AM20" s="226" t="str">
        <f>IF(AA20=0,"",VLOOKUP(AA20,テーブル!$Q$4:$R$9,2,FALSE))</f>
        <v/>
      </c>
      <c r="AN20" s="226" t="str">
        <f>IF(AB20=0,"",VLOOKUP(AB20,テーブル!$T$4:$U$14,2,FALSE))</f>
        <v/>
      </c>
      <c r="AO20" s="226"/>
      <c r="AP20" s="227"/>
    </row>
    <row r="21" spans="2:42" ht="18.75" customHeight="1" x14ac:dyDescent="0.15">
      <c r="B21" s="187" t="str">
        <f t="shared" si="0"/>
        <v/>
      </c>
      <c r="C21" s="203" t="str">
        <f>IF(B21="","",COUNTIF(B$14:B21,"&gt;0"))</f>
        <v/>
      </c>
      <c r="D21" s="204"/>
      <c r="E21" s="205"/>
      <c r="F21" s="206"/>
      <c r="G21" s="207"/>
      <c r="H21" s="208"/>
      <c r="I21" s="208"/>
      <c r="J21" s="209"/>
      <c r="K21" s="207"/>
      <c r="L21" s="210"/>
      <c r="M21" s="211"/>
      <c r="N21" s="212"/>
      <c r="O21" s="213"/>
      <c r="P21" s="214"/>
      <c r="Q21" s="215"/>
      <c r="R21" s="216"/>
      <c r="S21" s="216"/>
      <c r="T21" s="217"/>
      <c r="U21" s="215"/>
      <c r="V21" s="218"/>
      <c r="W21" s="219"/>
      <c r="X21" s="219"/>
      <c r="Y21" s="219"/>
      <c r="Z21" s="219"/>
      <c r="AA21" s="219"/>
      <c r="AB21" s="219"/>
      <c r="AC21" s="220"/>
      <c r="AD21" s="221"/>
      <c r="AE21" s="221"/>
      <c r="AG21" s="222" t="str">
        <f t="shared" si="1"/>
        <v/>
      </c>
      <c r="AH21" s="223" t="str">
        <f t="shared" si="2"/>
        <v/>
      </c>
      <c r="AI21" s="224" t="str">
        <f>IF(W21="","",VLOOKUP(W21,テーブル!$E$5:$F$9,2,FALSE))</f>
        <v/>
      </c>
      <c r="AJ21" s="225" t="str">
        <f>IF(X21=0,"",VLOOKUP(X21,テーブル!$H$5:$I$11,2,FALSE))</f>
        <v/>
      </c>
      <c r="AK21" s="226" t="str">
        <f>IF(Y21=0,"",VLOOKUP(Y21,テーブル!$K$5:$L$9,2,FALSE))</f>
        <v/>
      </c>
      <c r="AL21" s="226" t="str">
        <f>IF(Z21=0,"",VLOOKUP(Z21,テーブル!$N$4:$O$7,2,FALSE))</f>
        <v/>
      </c>
      <c r="AM21" s="226" t="str">
        <f>IF(AA21=0,"",VLOOKUP(AA21,テーブル!$Q$4:$R$9,2,FALSE))</f>
        <v/>
      </c>
      <c r="AN21" s="226" t="str">
        <f>IF(AB21=0,"",VLOOKUP(AB21,テーブル!$T$4:$U$14,2,FALSE))</f>
        <v/>
      </c>
      <c r="AO21" s="226"/>
      <c r="AP21" s="227"/>
    </row>
    <row r="22" spans="2:42" ht="18.75" customHeight="1" x14ac:dyDescent="0.15">
      <c r="B22" s="187" t="str">
        <f t="shared" si="0"/>
        <v/>
      </c>
      <c r="C22" s="203" t="str">
        <f>IF(B22="","",COUNTIF(B$14:B22,"&gt;0"))</f>
        <v/>
      </c>
      <c r="D22" s="204"/>
      <c r="E22" s="205"/>
      <c r="F22" s="206"/>
      <c r="G22" s="207"/>
      <c r="H22" s="208"/>
      <c r="I22" s="208"/>
      <c r="J22" s="209"/>
      <c r="K22" s="207"/>
      <c r="L22" s="210"/>
      <c r="M22" s="211"/>
      <c r="N22" s="212"/>
      <c r="O22" s="213"/>
      <c r="P22" s="214"/>
      <c r="Q22" s="215"/>
      <c r="R22" s="216"/>
      <c r="S22" s="216"/>
      <c r="T22" s="217"/>
      <c r="U22" s="215"/>
      <c r="V22" s="218"/>
      <c r="W22" s="219"/>
      <c r="X22" s="219"/>
      <c r="Y22" s="219"/>
      <c r="Z22" s="219"/>
      <c r="AA22" s="219"/>
      <c r="AB22" s="219"/>
      <c r="AC22" s="220"/>
      <c r="AD22" s="221"/>
      <c r="AE22" s="221"/>
      <c r="AG22" s="222" t="str">
        <f t="shared" si="1"/>
        <v/>
      </c>
      <c r="AH22" s="223" t="str">
        <f t="shared" si="2"/>
        <v/>
      </c>
      <c r="AI22" s="224" t="str">
        <f>IF(W22="","",VLOOKUP(W22,テーブル!$E$5:$F$9,2,FALSE))</f>
        <v/>
      </c>
      <c r="AJ22" s="225" t="str">
        <f>IF(X22=0,"",VLOOKUP(X22,テーブル!$H$5:$I$11,2,FALSE))</f>
        <v/>
      </c>
      <c r="AK22" s="226" t="str">
        <f>IF(Y22=0,"",VLOOKUP(Y22,テーブル!$K$5:$L$9,2,FALSE))</f>
        <v/>
      </c>
      <c r="AL22" s="226" t="str">
        <f>IF(Z22=0,"",VLOOKUP(Z22,テーブル!$N$4:$O$7,2,FALSE))</f>
        <v/>
      </c>
      <c r="AM22" s="226" t="str">
        <f>IF(AA22=0,"",VLOOKUP(AA22,テーブル!$Q$4:$R$9,2,FALSE))</f>
        <v/>
      </c>
      <c r="AN22" s="226" t="str">
        <f>IF(AB22=0,"",VLOOKUP(AB22,テーブル!$T$4:$U$14,2,FALSE))</f>
        <v/>
      </c>
      <c r="AO22" s="226"/>
      <c r="AP22" s="227"/>
    </row>
    <row r="23" spans="2:42" ht="18.75" customHeight="1" x14ac:dyDescent="0.15">
      <c r="B23" s="187" t="str">
        <f t="shared" si="0"/>
        <v/>
      </c>
      <c r="C23" s="203" t="str">
        <f>IF(B23="","",COUNTIF(B$14:B23,"&gt;0"))</f>
        <v/>
      </c>
      <c r="D23" s="204"/>
      <c r="E23" s="205"/>
      <c r="F23" s="206"/>
      <c r="G23" s="207"/>
      <c r="H23" s="208"/>
      <c r="I23" s="208"/>
      <c r="J23" s="209"/>
      <c r="K23" s="207"/>
      <c r="L23" s="210"/>
      <c r="M23" s="211"/>
      <c r="N23" s="212"/>
      <c r="O23" s="213"/>
      <c r="P23" s="214"/>
      <c r="Q23" s="215"/>
      <c r="R23" s="216"/>
      <c r="S23" s="216"/>
      <c r="T23" s="217"/>
      <c r="U23" s="215"/>
      <c r="V23" s="218"/>
      <c r="W23" s="219"/>
      <c r="X23" s="219"/>
      <c r="Y23" s="219"/>
      <c r="Z23" s="219"/>
      <c r="AA23" s="219"/>
      <c r="AB23" s="219"/>
      <c r="AC23" s="220"/>
      <c r="AD23" s="221"/>
      <c r="AE23" s="221"/>
      <c r="AG23" s="222" t="str">
        <f t="shared" si="1"/>
        <v/>
      </c>
      <c r="AH23" s="223" t="str">
        <f t="shared" si="2"/>
        <v/>
      </c>
      <c r="AI23" s="224" t="str">
        <f>IF(W23="","",VLOOKUP(W23,テーブル!$E$5:$F$9,2,FALSE))</f>
        <v/>
      </c>
      <c r="AJ23" s="225" t="str">
        <f>IF(X23="","",VLOOKUP(X23,テーブル!$H$5:$I$11,2,FALSE))</f>
        <v/>
      </c>
      <c r="AK23" s="226" t="str">
        <f>IF(Y23="","",VLOOKUP(Y23,テーブル!$K$5:$L$9,2,FALSE))</f>
        <v/>
      </c>
      <c r="AL23" s="226" t="str">
        <f>IF(Z23="","",VLOOKUP(Z23,テーブル!$N$4:$O$7,2,FALSE))</f>
        <v/>
      </c>
      <c r="AM23" s="226" t="str">
        <f>IF(AA23="","",VLOOKUP(AA23,テーブル!$Q$4:$R$9,2,FALSE))</f>
        <v/>
      </c>
      <c r="AN23" s="226" t="str">
        <f>IF(AB23="","",VLOOKUP(AB23,テーブル!$T$4:$U$14,2,FALSE))</f>
        <v/>
      </c>
      <c r="AO23" s="226"/>
      <c r="AP23" s="227"/>
    </row>
    <row r="24" spans="2:42" ht="18.75" customHeight="1" x14ac:dyDescent="0.15">
      <c r="B24" s="187" t="str">
        <f t="shared" si="0"/>
        <v/>
      </c>
      <c r="C24" s="203" t="str">
        <f>IF(B24="","",COUNTIF(B$14:B24,"&gt;0"))</f>
        <v/>
      </c>
      <c r="D24" s="204"/>
      <c r="E24" s="205"/>
      <c r="F24" s="206"/>
      <c r="G24" s="207"/>
      <c r="H24" s="208"/>
      <c r="I24" s="208"/>
      <c r="J24" s="209"/>
      <c r="K24" s="207"/>
      <c r="L24" s="210"/>
      <c r="M24" s="211"/>
      <c r="N24" s="212"/>
      <c r="O24" s="213"/>
      <c r="P24" s="214"/>
      <c r="Q24" s="215"/>
      <c r="R24" s="216"/>
      <c r="S24" s="216"/>
      <c r="T24" s="217"/>
      <c r="U24" s="215"/>
      <c r="V24" s="218"/>
      <c r="W24" s="219"/>
      <c r="X24" s="219"/>
      <c r="Y24" s="219"/>
      <c r="Z24" s="219"/>
      <c r="AA24" s="219"/>
      <c r="AB24" s="219"/>
      <c r="AC24" s="220"/>
      <c r="AD24" s="221"/>
      <c r="AE24" s="221"/>
      <c r="AG24" s="222" t="str">
        <f t="shared" si="1"/>
        <v/>
      </c>
      <c r="AH24" s="223" t="str">
        <f t="shared" si="2"/>
        <v/>
      </c>
      <c r="AI24" s="224" t="str">
        <f>IF(W24="","",VLOOKUP(W24,テーブル!$E$5:$F$9,2,FALSE))</f>
        <v/>
      </c>
      <c r="AJ24" s="225" t="str">
        <f>IF(X24="","",VLOOKUP(X24,テーブル!$H$5:$I$11,2,FALSE))</f>
        <v/>
      </c>
      <c r="AK24" s="226" t="str">
        <f>IF(Y24="","",VLOOKUP(Y24,テーブル!$K$5:$L$9,2,FALSE))</f>
        <v/>
      </c>
      <c r="AL24" s="226" t="str">
        <f>IF(Z24="","",VLOOKUP(Z24,テーブル!$N$4:$O$7,2,FALSE))</f>
        <v/>
      </c>
      <c r="AM24" s="226" t="str">
        <f>IF(AA24="","",VLOOKUP(AA24,テーブル!$Q$4:$R$9,2,FALSE))</f>
        <v/>
      </c>
      <c r="AN24" s="226" t="str">
        <f>IF(AB24="","",VLOOKUP(AB24,テーブル!$T$4:$U$14,2,FALSE))</f>
        <v/>
      </c>
      <c r="AO24" s="226"/>
      <c r="AP24" s="227"/>
    </row>
    <row r="25" spans="2:42" ht="18.75" customHeight="1" x14ac:dyDescent="0.15">
      <c r="B25" s="187" t="str">
        <f t="shared" si="0"/>
        <v/>
      </c>
      <c r="C25" s="203" t="str">
        <f>IF(B25="","",COUNTIF(B$14:B25,"&gt;0"))</f>
        <v/>
      </c>
      <c r="D25" s="204"/>
      <c r="E25" s="205"/>
      <c r="F25" s="206"/>
      <c r="G25" s="207"/>
      <c r="H25" s="208"/>
      <c r="I25" s="208"/>
      <c r="J25" s="209"/>
      <c r="K25" s="207"/>
      <c r="L25" s="210"/>
      <c r="M25" s="211"/>
      <c r="N25" s="212"/>
      <c r="O25" s="213"/>
      <c r="P25" s="214"/>
      <c r="Q25" s="215"/>
      <c r="R25" s="216"/>
      <c r="S25" s="216"/>
      <c r="T25" s="217"/>
      <c r="U25" s="215"/>
      <c r="V25" s="218"/>
      <c r="W25" s="219"/>
      <c r="X25" s="219"/>
      <c r="Y25" s="219"/>
      <c r="Z25" s="219"/>
      <c r="AA25" s="219"/>
      <c r="AB25" s="219"/>
      <c r="AC25" s="220"/>
      <c r="AD25" s="221"/>
      <c r="AE25" s="221"/>
      <c r="AG25" s="222" t="str">
        <f t="shared" si="1"/>
        <v/>
      </c>
      <c r="AH25" s="223" t="str">
        <f t="shared" si="2"/>
        <v/>
      </c>
      <c r="AI25" s="224" t="str">
        <f>IF(W25="","",VLOOKUP(W25,テーブル!$E$5:$F$9,2,FALSE))</f>
        <v/>
      </c>
      <c r="AJ25" s="225" t="str">
        <f>IF(X25="","",VLOOKUP(X25,テーブル!$H$5:$I$11,2,FALSE))</f>
        <v/>
      </c>
      <c r="AK25" s="226" t="str">
        <f>IF(Y25="","",VLOOKUP(Y25,テーブル!$K$5:$L$9,2,FALSE))</f>
        <v/>
      </c>
      <c r="AL25" s="226" t="str">
        <f>IF(Z25="","",VLOOKUP(Z25,テーブル!$N$4:$O$7,2,FALSE))</f>
        <v/>
      </c>
      <c r="AM25" s="226" t="str">
        <f>IF(AA25="","",VLOOKUP(AA25,テーブル!$Q$4:$R$9,2,FALSE))</f>
        <v/>
      </c>
      <c r="AN25" s="226" t="str">
        <f>IF(AB25="","",VLOOKUP(AB25,テーブル!$T$4:$U$14,2,FALSE))</f>
        <v/>
      </c>
      <c r="AO25" s="226"/>
      <c r="AP25" s="227"/>
    </row>
    <row r="26" spans="2:42" ht="18.75" customHeight="1" x14ac:dyDescent="0.15">
      <c r="B26" s="187" t="str">
        <f t="shared" si="0"/>
        <v/>
      </c>
      <c r="C26" s="203" t="str">
        <f>IF(B26="","",COUNTIF(B$14:B26,"&gt;0"))</f>
        <v/>
      </c>
      <c r="D26" s="204"/>
      <c r="E26" s="205"/>
      <c r="F26" s="206"/>
      <c r="G26" s="207"/>
      <c r="H26" s="208"/>
      <c r="I26" s="208"/>
      <c r="J26" s="209"/>
      <c r="K26" s="207"/>
      <c r="L26" s="210"/>
      <c r="M26" s="211"/>
      <c r="N26" s="212"/>
      <c r="O26" s="213"/>
      <c r="P26" s="214"/>
      <c r="Q26" s="215"/>
      <c r="R26" s="216"/>
      <c r="S26" s="216"/>
      <c r="T26" s="217"/>
      <c r="U26" s="215"/>
      <c r="V26" s="218"/>
      <c r="W26" s="219"/>
      <c r="X26" s="219"/>
      <c r="Y26" s="219"/>
      <c r="Z26" s="219"/>
      <c r="AA26" s="219"/>
      <c r="AB26" s="219"/>
      <c r="AC26" s="220"/>
      <c r="AD26" s="221"/>
      <c r="AE26" s="221"/>
      <c r="AG26" s="222" t="str">
        <f t="shared" si="1"/>
        <v/>
      </c>
      <c r="AH26" s="223" t="str">
        <f t="shared" si="2"/>
        <v/>
      </c>
      <c r="AI26" s="224" t="str">
        <f>IF(W26="","",VLOOKUP(W26,テーブル!$E$5:$F$9,2,FALSE))</f>
        <v/>
      </c>
      <c r="AJ26" s="225" t="str">
        <f>IF(X26="","",VLOOKUP(X26,テーブル!$H$5:$I$11,2,FALSE))</f>
        <v/>
      </c>
      <c r="AK26" s="226" t="str">
        <f>IF(Y26="","",VLOOKUP(Y26,テーブル!$K$5:$L$9,2,FALSE))</f>
        <v/>
      </c>
      <c r="AL26" s="226" t="str">
        <f>IF(Z26="","",VLOOKUP(Z26,テーブル!$N$4:$O$7,2,FALSE))</f>
        <v/>
      </c>
      <c r="AM26" s="226" t="str">
        <f>IF(AA26="","",VLOOKUP(AA26,テーブル!$Q$4:$R$9,2,FALSE))</f>
        <v/>
      </c>
      <c r="AN26" s="226" t="str">
        <f>IF(AB26="","",VLOOKUP(AB26,テーブル!$T$4:$U$14,2,FALSE))</f>
        <v/>
      </c>
      <c r="AO26" s="226"/>
      <c r="AP26" s="227"/>
    </row>
    <row r="27" spans="2:42" ht="18.75" customHeight="1" x14ac:dyDescent="0.15">
      <c r="B27" s="187" t="str">
        <f t="shared" si="0"/>
        <v/>
      </c>
      <c r="C27" s="203" t="str">
        <f>IF(B27="","",COUNTIF(B$14:B27,"&gt;0"))</f>
        <v/>
      </c>
      <c r="D27" s="204"/>
      <c r="E27" s="205"/>
      <c r="F27" s="206"/>
      <c r="G27" s="207"/>
      <c r="H27" s="208"/>
      <c r="I27" s="208"/>
      <c r="J27" s="209"/>
      <c r="K27" s="207"/>
      <c r="L27" s="210"/>
      <c r="M27" s="211"/>
      <c r="N27" s="212"/>
      <c r="O27" s="213"/>
      <c r="P27" s="214"/>
      <c r="Q27" s="215"/>
      <c r="R27" s="216"/>
      <c r="S27" s="216"/>
      <c r="T27" s="217"/>
      <c r="U27" s="215"/>
      <c r="V27" s="218"/>
      <c r="W27" s="219"/>
      <c r="X27" s="219"/>
      <c r="Y27" s="219"/>
      <c r="Z27" s="219"/>
      <c r="AA27" s="219"/>
      <c r="AB27" s="219"/>
      <c r="AC27" s="220"/>
      <c r="AD27" s="221"/>
      <c r="AE27" s="221"/>
      <c r="AG27" s="222" t="str">
        <f t="shared" si="1"/>
        <v/>
      </c>
      <c r="AH27" s="223" t="str">
        <f t="shared" si="2"/>
        <v/>
      </c>
      <c r="AI27" s="224" t="str">
        <f>IF(W27="","",VLOOKUP(W27,テーブル!$E$5:$F$9,2,FALSE))</f>
        <v/>
      </c>
      <c r="AJ27" s="225" t="str">
        <f>IF(X27="","",VLOOKUP(X27,テーブル!$H$5:$I$11,2,FALSE))</f>
        <v/>
      </c>
      <c r="AK27" s="226" t="str">
        <f>IF(Y27="","",VLOOKUP(Y27,テーブル!$K$5:$L$9,2,FALSE))</f>
        <v/>
      </c>
      <c r="AL27" s="226" t="str">
        <f>IF(Z27="","",VLOOKUP(Z27,テーブル!$N$4:$O$7,2,FALSE))</f>
        <v/>
      </c>
      <c r="AM27" s="226" t="str">
        <f>IF(AA27="","",VLOOKUP(AA27,テーブル!$Q$4:$R$9,2,FALSE))</f>
        <v/>
      </c>
      <c r="AN27" s="226" t="str">
        <f>IF(AB27="","",VLOOKUP(AB27,テーブル!$T$4:$U$14,2,FALSE))</f>
        <v/>
      </c>
      <c r="AO27" s="226"/>
      <c r="AP27" s="227"/>
    </row>
    <row r="28" spans="2:42" ht="18.75" customHeight="1" x14ac:dyDescent="0.15">
      <c r="B28" s="187" t="str">
        <f t="shared" si="0"/>
        <v/>
      </c>
      <c r="C28" s="203" t="str">
        <f>IF(B28="","",COUNTIF(B$14:B28,"&gt;0"))</f>
        <v/>
      </c>
      <c r="D28" s="204"/>
      <c r="E28" s="205"/>
      <c r="F28" s="206"/>
      <c r="G28" s="207"/>
      <c r="H28" s="208"/>
      <c r="I28" s="208"/>
      <c r="J28" s="209"/>
      <c r="K28" s="207"/>
      <c r="L28" s="210"/>
      <c r="M28" s="211"/>
      <c r="N28" s="212"/>
      <c r="O28" s="213"/>
      <c r="P28" s="214"/>
      <c r="Q28" s="215"/>
      <c r="R28" s="216"/>
      <c r="S28" s="216"/>
      <c r="T28" s="217"/>
      <c r="U28" s="215"/>
      <c r="V28" s="218"/>
      <c r="W28" s="219"/>
      <c r="X28" s="219"/>
      <c r="Y28" s="219"/>
      <c r="Z28" s="219"/>
      <c r="AA28" s="219"/>
      <c r="AB28" s="219"/>
      <c r="AC28" s="220"/>
      <c r="AD28" s="221"/>
      <c r="AE28" s="221"/>
      <c r="AG28" s="222" t="str">
        <f t="shared" si="1"/>
        <v/>
      </c>
      <c r="AH28" s="223" t="str">
        <f t="shared" si="2"/>
        <v/>
      </c>
      <c r="AI28" s="224" t="str">
        <f>IF(W28="","",VLOOKUP(W28,テーブル!$E$5:$F$9,2,FALSE))</f>
        <v/>
      </c>
      <c r="AJ28" s="225" t="str">
        <f>IF(X28="","",VLOOKUP(X28,テーブル!$H$5:$I$11,2,FALSE))</f>
        <v/>
      </c>
      <c r="AK28" s="226" t="str">
        <f>IF(Y28="","",VLOOKUP(Y28,テーブル!$K$5:$L$9,2,FALSE))</f>
        <v/>
      </c>
      <c r="AL28" s="226" t="str">
        <f>IF(Z28="","",VLOOKUP(Z28,テーブル!$N$4:$O$7,2,FALSE))</f>
        <v/>
      </c>
      <c r="AM28" s="226" t="str">
        <f>IF(AA28="","",VLOOKUP(AA28,テーブル!$Q$4:$R$9,2,FALSE))</f>
        <v/>
      </c>
      <c r="AN28" s="226" t="str">
        <f>IF(AB28="","",VLOOKUP(AB28,テーブル!$T$4:$U$14,2,FALSE))</f>
        <v/>
      </c>
      <c r="AO28" s="226"/>
      <c r="AP28" s="227"/>
    </row>
    <row r="29" spans="2:42" ht="18.75" customHeight="1" x14ac:dyDescent="0.15">
      <c r="B29" s="187" t="str">
        <f t="shared" si="0"/>
        <v/>
      </c>
      <c r="C29" s="203" t="str">
        <f>IF(B29="","",COUNTIF(B$14:B29,"&gt;0"))</f>
        <v/>
      </c>
      <c r="D29" s="204"/>
      <c r="E29" s="205"/>
      <c r="F29" s="206"/>
      <c r="G29" s="207"/>
      <c r="H29" s="208"/>
      <c r="I29" s="208"/>
      <c r="J29" s="209"/>
      <c r="K29" s="207"/>
      <c r="L29" s="210"/>
      <c r="M29" s="211"/>
      <c r="N29" s="212"/>
      <c r="O29" s="213"/>
      <c r="P29" s="214"/>
      <c r="Q29" s="215"/>
      <c r="R29" s="216"/>
      <c r="S29" s="216"/>
      <c r="T29" s="217"/>
      <c r="U29" s="215"/>
      <c r="V29" s="218"/>
      <c r="W29" s="219"/>
      <c r="X29" s="219"/>
      <c r="Y29" s="219"/>
      <c r="Z29" s="219"/>
      <c r="AA29" s="219"/>
      <c r="AB29" s="219"/>
      <c r="AC29" s="220"/>
      <c r="AD29" s="221"/>
      <c r="AE29" s="221"/>
      <c r="AG29" s="222" t="str">
        <f t="shared" si="1"/>
        <v/>
      </c>
      <c r="AH29" s="223" t="str">
        <f t="shared" si="2"/>
        <v/>
      </c>
      <c r="AI29" s="224" t="str">
        <f>IF(W29="","",VLOOKUP(W29,テーブル!$E$5:$F$9,2,FALSE))</f>
        <v/>
      </c>
      <c r="AJ29" s="225" t="str">
        <f>IF(X29="","",VLOOKUP(X29,テーブル!$H$5:$I$11,2,FALSE))</f>
        <v/>
      </c>
      <c r="AK29" s="226" t="str">
        <f>IF(Y29="","",VLOOKUP(Y29,テーブル!$K$5:$L$9,2,FALSE))</f>
        <v/>
      </c>
      <c r="AL29" s="226" t="str">
        <f>IF(Z29="","",VLOOKUP(Z29,テーブル!$N$4:$O$7,2,FALSE))</f>
        <v/>
      </c>
      <c r="AM29" s="226" t="str">
        <f>IF(AA29="","",VLOOKUP(AA29,テーブル!$Q$4:$R$9,2,FALSE))</f>
        <v/>
      </c>
      <c r="AN29" s="226" t="str">
        <f>IF(AB29="","",VLOOKUP(AB29,テーブル!$T$4:$U$14,2,FALSE))</f>
        <v/>
      </c>
      <c r="AO29" s="226"/>
      <c r="AP29" s="227"/>
    </row>
    <row r="30" spans="2:42" ht="18.75" customHeight="1" x14ac:dyDescent="0.15">
      <c r="B30" s="187" t="str">
        <f t="shared" si="0"/>
        <v/>
      </c>
      <c r="C30" s="203" t="str">
        <f>IF(B30="","",COUNTIF(B$14:B30,"&gt;0"))</f>
        <v/>
      </c>
      <c r="D30" s="204"/>
      <c r="E30" s="205"/>
      <c r="F30" s="206"/>
      <c r="G30" s="207"/>
      <c r="H30" s="208"/>
      <c r="I30" s="208"/>
      <c r="J30" s="209"/>
      <c r="K30" s="207"/>
      <c r="L30" s="210"/>
      <c r="M30" s="211"/>
      <c r="N30" s="212"/>
      <c r="O30" s="213"/>
      <c r="P30" s="214"/>
      <c r="Q30" s="215"/>
      <c r="R30" s="216"/>
      <c r="S30" s="216"/>
      <c r="T30" s="217"/>
      <c r="U30" s="215"/>
      <c r="V30" s="218"/>
      <c r="W30" s="219"/>
      <c r="X30" s="219"/>
      <c r="Y30" s="219"/>
      <c r="Z30" s="219"/>
      <c r="AA30" s="219"/>
      <c r="AB30" s="219"/>
      <c r="AC30" s="220"/>
      <c r="AD30" s="221"/>
      <c r="AE30" s="221"/>
      <c r="AG30" s="222" t="str">
        <f t="shared" si="1"/>
        <v/>
      </c>
      <c r="AH30" s="223" t="str">
        <f t="shared" si="2"/>
        <v/>
      </c>
      <c r="AI30" s="224" t="str">
        <f>IF(W30="","",VLOOKUP(W30,テーブル!$E$5:$F$9,2,FALSE))</f>
        <v/>
      </c>
      <c r="AJ30" s="225" t="str">
        <f>IF(X30="","",VLOOKUP(X30,テーブル!$H$5:$I$11,2,FALSE))</f>
        <v/>
      </c>
      <c r="AK30" s="226" t="str">
        <f>IF(Y30="","",VLOOKUP(Y30,テーブル!$K$5:$L$9,2,FALSE))</f>
        <v/>
      </c>
      <c r="AL30" s="226" t="str">
        <f>IF(Z30="","",VLOOKUP(Z30,テーブル!$N$4:$O$7,2,FALSE))</f>
        <v/>
      </c>
      <c r="AM30" s="226" t="str">
        <f>IF(AA30="","",VLOOKUP(AA30,テーブル!$Q$4:$R$9,2,FALSE))</f>
        <v/>
      </c>
      <c r="AN30" s="226" t="str">
        <f>IF(AB30="","",VLOOKUP(AB30,テーブル!$T$4:$U$14,2,FALSE))</f>
        <v/>
      </c>
      <c r="AO30" s="226"/>
      <c r="AP30" s="227"/>
    </row>
    <row r="31" spans="2:42" ht="18.75" customHeight="1" x14ac:dyDescent="0.15">
      <c r="B31" s="187" t="str">
        <f t="shared" si="0"/>
        <v/>
      </c>
      <c r="C31" s="203" t="str">
        <f>IF(B31="","",COUNTIF(B$14:B31,"&gt;0"))</f>
        <v/>
      </c>
      <c r="D31" s="204"/>
      <c r="E31" s="205"/>
      <c r="F31" s="206"/>
      <c r="G31" s="207"/>
      <c r="H31" s="208"/>
      <c r="I31" s="208"/>
      <c r="J31" s="209"/>
      <c r="K31" s="207"/>
      <c r="L31" s="210"/>
      <c r="M31" s="211"/>
      <c r="N31" s="212"/>
      <c r="O31" s="213"/>
      <c r="P31" s="214"/>
      <c r="Q31" s="215"/>
      <c r="R31" s="216"/>
      <c r="S31" s="216"/>
      <c r="T31" s="217"/>
      <c r="U31" s="215"/>
      <c r="V31" s="218"/>
      <c r="W31" s="219"/>
      <c r="X31" s="219"/>
      <c r="Y31" s="219"/>
      <c r="Z31" s="219"/>
      <c r="AA31" s="219"/>
      <c r="AB31" s="219"/>
      <c r="AC31" s="220"/>
      <c r="AD31" s="221"/>
      <c r="AE31" s="221"/>
      <c r="AG31" s="222" t="str">
        <f t="shared" si="1"/>
        <v/>
      </c>
      <c r="AH31" s="223" t="str">
        <f t="shared" si="2"/>
        <v/>
      </c>
      <c r="AI31" s="224" t="str">
        <f>IF(W31="","",VLOOKUP(W31,テーブル!$E$5:$F$9,2,FALSE))</f>
        <v/>
      </c>
      <c r="AJ31" s="225" t="str">
        <f>IF(X31="","",VLOOKUP(X31,テーブル!$H$5:$I$11,2,FALSE))</f>
        <v/>
      </c>
      <c r="AK31" s="226" t="str">
        <f>IF(Y31="","",VLOOKUP(Y31,テーブル!$K$5:$L$9,2,FALSE))</f>
        <v/>
      </c>
      <c r="AL31" s="226" t="str">
        <f>IF(Z31="","",VLOOKUP(Z31,テーブル!$N$4:$O$7,2,FALSE))</f>
        <v/>
      </c>
      <c r="AM31" s="226" t="str">
        <f>IF(AA31="","",VLOOKUP(AA31,テーブル!$Q$4:$R$9,2,FALSE))</f>
        <v/>
      </c>
      <c r="AN31" s="226" t="str">
        <f>IF(AB31="","",VLOOKUP(AB31,テーブル!$T$4:$U$14,2,FALSE))</f>
        <v/>
      </c>
      <c r="AO31" s="226"/>
      <c r="AP31" s="227"/>
    </row>
    <row r="32" spans="2:42" ht="18.75" customHeight="1" x14ac:dyDescent="0.15">
      <c r="B32" s="187" t="str">
        <f t="shared" si="0"/>
        <v/>
      </c>
      <c r="C32" s="203" t="str">
        <f>IF(B32="","",COUNTIF(B$14:B32,"&gt;0"))</f>
        <v/>
      </c>
      <c r="D32" s="204"/>
      <c r="E32" s="205"/>
      <c r="F32" s="206"/>
      <c r="G32" s="207"/>
      <c r="H32" s="208"/>
      <c r="I32" s="208"/>
      <c r="J32" s="209"/>
      <c r="K32" s="207"/>
      <c r="L32" s="210"/>
      <c r="M32" s="211"/>
      <c r="N32" s="212"/>
      <c r="O32" s="213"/>
      <c r="P32" s="214"/>
      <c r="Q32" s="215"/>
      <c r="R32" s="216"/>
      <c r="S32" s="216"/>
      <c r="T32" s="217"/>
      <c r="U32" s="215"/>
      <c r="V32" s="218"/>
      <c r="W32" s="219"/>
      <c r="X32" s="219"/>
      <c r="Y32" s="219"/>
      <c r="Z32" s="219"/>
      <c r="AA32" s="219"/>
      <c r="AB32" s="219"/>
      <c r="AC32" s="220"/>
      <c r="AD32" s="221"/>
      <c r="AE32" s="221"/>
      <c r="AG32" s="222" t="str">
        <f t="shared" si="1"/>
        <v/>
      </c>
      <c r="AH32" s="223" t="str">
        <f t="shared" si="2"/>
        <v/>
      </c>
      <c r="AI32" s="224" t="str">
        <f>IF(W32="","",VLOOKUP(W32,テーブル!$E$5:$F$9,2,FALSE))</f>
        <v/>
      </c>
      <c r="AJ32" s="225" t="str">
        <f>IF(X32="","",VLOOKUP(X32,テーブル!$H$5:$I$11,2,FALSE))</f>
        <v/>
      </c>
      <c r="AK32" s="226" t="str">
        <f>IF(Y32="","",VLOOKUP(Y32,テーブル!$K$5:$L$9,2,FALSE))</f>
        <v/>
      </c>
      <c r="AL32" s="226" t="str">
        <f>IF(Z32="","",VLOOKUP(Z32,テーブル!$N$4:$O$7,2,FALSE))</f>
        <v/>
      </c>
      <c r="AM32" s="226" t="str">
        <f>IF(AA32="","",VLOOKUP(AA32,テーブル!$Q$4:$R$9,2,FALSE))</f>
        <v/>
      </c>
      <c r="AN32" s="226" t="str">
        <f>IF(AB32="","",VLOOKUP(AB32,テーブル!$T$4:$U$14,2,FALSE))</f>
        <v/>
      </c>
      <c r="AO32" s="226"/>
      <c r="AP32" s="227"/>
    </row>
    <row r="33" spans="2:42" ht="18.75" customHeight="1" x14ac:dyDescent="0.15">
      <c r="B33" s="187" t="str">
        <f t="shared" si="0"/>
        <v/>
      </c>
      <c r="C33" s="203" t="str">
        <f>IF(B33="","",COUNTIF(B$14:B33,"&gt;0"))</f>
        <v/>
      </c>
      <c r="D33" s="204"/>
      <c r="E33" s="205"/>
      <c r="F33" s="206"/>
      <c r="G33" s="207"/>
      <c r="H33" s="208"/>
      <c r="I33" s="208"/>
      <c r="J33" s="209"/>
      <c r="K33" s="207"/>
      <c r="L33" s="210"/>
      <c r="M33" s="211"/>
      <c r="N33" s="212"/>
      <c r="O33" s="213"/>
      <c r="P33" s="214"/>
      <c r="Q33" s="215"/>
      <c r="R33" s="216"/>
      <c r="S33" s="216"/>
      <c r="T33" s="217"/>
      <c r="U33" s="215"/>
      <c r="V33" s="218"/>
      <c r="W33" s="219"/>
      <c r="X33" s="219"/>
      <c r="Y33" s="219"/>
      <c r="Z33" s="219"/>
      <c r="AA33" s="219"/>
      <c r="AB33" s="219"/>
      <c r="AC33" s="220"/>
      <c r="AD33" s="221"/>
      <c r="AE33" s="221"/>
      <c r="AG33" s="222" t="str">
        <f t="shared" si="1"/>
        <v/>
      </c>
      <c r="AH33" s="223" t="str">
        <f t="shared" si="2"/>
        <v/>
      </c>
      <c r="AI33" s="224" t="str">
        <f>IF(W33="","",VLOOKUP(W33,テーブル!$E$5:$F$9,2,FALSE))</f>
        <v/>
      </c>
      <c r="AJ33" s="225" t="str">
        <f>IF(X33="","",VLOOKUP(X33,テーブル!$H$5:$I$11,2,FALSE))</f>
        <v/>
      </c>
      <c r="AK33" s="226" t="str">
        <f>IF(Y33="","",VLOOKUP(Y33,テーブル!$K$5:$L$9,2,FALSE))</f>
        <v/>
      </c>
      <c r="AL33" s="226" t="str">
        <f>IF(Z33="","",VLOOKUP(Z33,テーブル!$N$4:$O$7,2,FALSE))</f>
        <v/>
      </c>
      <c r="AM33" s="226" t="str">
        <f>IF(AA33="","",VLOOKUP(AA33,テーブル!$Q$4:$R$9,2,FALSE))</f>
        <v/>
      </c>
      <c r="AN33" s="226" t="str">
        <f>IF(AB33="","",VLOOKUP(AB33,テーブル!$T$4:$U$14,2,FALSE))</f>
        <v/>
      </c>
      <c r="AO33" s="226"/>
      <c r="AP33" s="227"/>
    </row>
    <row r="34" spans="2:42" ht="18.75" customHeight="1" x14ac:dyDescent="0.15">
      <c r="B34" s="187" t="str">
        <f t="shared" si="0"/>
        <v/>
      </c>
      <c r="C34" s="203" t="str">
        <f>IF(B34="","",COUNTIF(B$14:B34,"&gt;0"))</f>
        <v/>
      </c>
      <c r="D34" s="204"/>
      <c r="E34" s="205"/>
      <c r="F34" s="206"/>
      <c r="G34" s="207"/>
      <c r="H34" s="208"/>
      <c r="I34" s="208"/>
      <c r="J34" s="209"/>
      <c r="K34" s="207"/>
      <c r="L34" s="210"/>
      <c r="M34" s="211"/>
      <c r="N34" s="212"/>
      <c r="O34" s="213"/>
      <c r="P34" s="214"/>
      <c r="Q34" s="215"/>
      <c r="R34" s="216"/>
      <c r="S34" s="216"/>
      <c r="T34" s="217"/>
      <c r="U34" s="215"/>
      <c r="V34" s="218"/>
      <c r="W34" s="219"/>
      <c r="X34" s="219"/>
      <c r="Y34" s="219"/>
      <c r="Z34" s="219"/>
      <c r="AA34" s="219"/>
      <c r="AB34" s="219"/>
      <c r="AC34" s="220"/>
      <c r="AD34" s="221"/>
      <c r="AE34" s="221"/>
      <c r="AG34" s="222" t="str">
        <f t="shared" si="1"/>
        <v/>
      </c>
      <c r="AH34" s="223" t="str">
        <f t="shared" si="2"/>
        <v/>
      </c>
      <c r="AI34" s="224" t="str">
        <f>IF(W34="","",VLOOKUP(W34,テーブル!$E$5:$F$9,2,FALSE))</f>
        <v/>
      </c>
      <c r="AJ34" s="225" t="str">
        <f>IF(X34="","",VLOOKUP(X34,テーブル!$H$5:$I$11,2,FALSE))</f>
        <v/>
      </c>
      <c r="AK34" s="226" t="str">
        <f>IF(Y34="","",VLOOKUP(Y34,テーブル!$K$5:$L$9,2,FALSE))</f>
        <v/>
      </c>
      <c r="AL34" s="226" t="str">
        <f>IF(Z34="","",VLOOKUP(Z34,テーブル!$N$4:$O$7,2,FALSE))</f>
        <v/>
      </c>
      <c r="AM34" s="226" t="str">
        <f>IF(AA34="","",VLOOKUP(AA34,テーブル!$Q$4:$R$9,2,FALSE))</f>
        <v/>
      </c>
      <c r="AN34" s="226" t="str">
        <f>IF(AB34="","",VLOOKUP(AB34,テーブル!$T$4:$U$14,2,FALSE))</f>
        <v/>
      </c>
      <c r="AO34" s="226"/>
      <c r="AP34" s="227"/>
    </row>
    <row r="35" spans="2:42" ht="18.75" customHeight="1" x14ac:dyDescent="0.15">
      <c r="B35" s="187" t="str">
        <f t="shared" si="0"/>
        <v/>
      </c>
      <c r="C35" s="203" t="str">
        <f>IF(B35="","",COUNTIF(B$14:B35,"&gt;0"))</f>
        <v/>
      </c>
      <c r="D35" s="204"/>
      <c r="E35" s="205"/>
      <c r="F35" s="206"/>
      <c r="G35" s="207"/>
      <c r="H35" s="208"/>
      <c r="I35" s="208"/>
      <c r="J35" s="209"/>
      <c r="K35" s="207"/>
      <c r="L35" s="210"/>
      <c r="M35" s="211"/>
      <c r="N35" s="212"/>
      <c r="O35" s="213"/>
      <c r="P35" s="214"/>
      <c r="Q35" s="215"/>
      <c r="R35" s="216"/>
      <c r="S35" s="216"/>
      <c r="T35" s="217"/>
      <c r="U35" s="215"/>
      <c r="V35" s="218"/>
      <c r="W35" s="219"/>
      <c r="X35" s="219"/>
      <c r="Y35" s="219"/>
      <c r="Z35" s="219"/>
      <c r="AA35" s="219"/>
      <c r="AB35" s="219"/>
      <c r="AC35" s="220"/>
      <c r="AD35" s="221"/>
      <c r="AE35" s="221"/>
      <c r="AG35" s="222" t="str">
        <f t="shared" si="1"/>
        <v/>
      </c>
      <c r="AH35" s="223" t="str">
        <f t="shared" si="2"/>
        <v/>
      </c>
      <c r="AI35" s="224" t="str">
        <f>IF(W35="","",VLOOKUP(W35,テーブル!$E$5:$F$9,2,FALSE))</f>
        <v/>
      </c>
      <c r="AJ35" s="225" t="str">
        <f>IF(X35="","",VLOOKUP(X35,テーブル!$H$5:$I$11,2,FALSE))</f>
        <v/>
      </c>
      <c r="AK35" s="226" t="str">
        <f>IF(Y35="","",VLOOKUP(Y35,テーブル!$K$5:$L$9,2,FALSE))</f>
        <v/>
      </c>
      <c r="AL35" s="226" t="str">
        <f>IF(Z35="","",VLOOKUP(Z35,テーブル!$N$4:$O$7,2,FALSE))</f>
        <v/>
      </c>
      <c r="AM35" s="226" t="str">
        <f>IF(AA35="","",VLOOKUP(AA35,テーブル!$Q$4:$R$9,2,FALSE))</f>
        <v/>
      </c>
      <c r="AN35" s="226" t="str">
        <f>IF(AB35="","",VLOOKUP(AB35,テーブル!$T$4:$U$14,2,FALSE))</f>
        <v/>
      </c>
      <c r="AO35" s="226"/>
      <c r="AP35" s="227"/>
    </row>
    <row r="36" spans="2:42" ht="18.75" customHeight="1" x14ac:dyDescent="0.15">
      <c r="B36" s="187" t="str">
        <f t="shared" si="0"/>
        <v/>
      </c>
      <c r="C36" s="203" t="str">
        <f>IF(B36="","",COUNTIF(B$14:B36,"&gt;0"))</f>
        <v/>
      </c>
      <c r="D36" s="204"/>
      <c r="E36" s="205"/>
      <c r="F36" s="206"/>
      <c r="G36" s="207"/>
      <c r="H36" s="208"/>
      <c r="I36" s="208"/>
      <c r="J36" s="209"/>
      <c r="K36" s="207"/>
      <c r="L36" s="210"/>
      <c r="M36" s="211"/>
      <c r="N36" s="212"/>
      <c r="O36" s="213"/>
      <c r="P36" s="214"/>
      <c r="Q36" s="215"/>
      <c r="R36" s="216"/>
      <c r="S36" s="216"/>
      <c r="T36" s="217"/>
      <c r="U36" s="215"/>
      <c r="V36" s="218"/>
      <c r="W36" s="219"/>
      <c r="X36" s="219"/>
      <c r="Y36" s="219"/>
      <c r="Z36" s="219"/>
      <c r="AA36" s="219"/>
      <c r="AB36" s="219"/>
      <c r="AC36" s="220"/>
      <c r="AD36" s="221"/>
      <c r="AE36" s="221"/>
      <c r="AG36" s="222" t="str">
        <f t="shared" si="1"/>
        <v/>
      </c>
      <c r="AH36" s="223" t="str">
        <f t="shared" si="2"/>
        <v/>
      </c>
      <c r="AI36" s="224" t="str">
        <f>IF(W36="","",VLOOKUP(W36,テーブル!$E$5:$F$9,2,FALSE))</f>
        <v/>
      </c>
      <c r="AJ36" s="225" t="str">
        <f>IF(X36="","",VLOOKUP(X36,テーブル!$H$5:$I$11,2,FALSE))</f>
        <v/>
      </c>
      <c r="AK36" s="226" t="str">
        <f>IF(Y36="","",VLOOKUP(Y36,テーブル!$K$5:$L$9,2,FALSE))</f>
        <v/>
      </c>
      <c r="AL36" s="226" t="str">
        <f>IF(Z36="","",VLOOKUP(Z36,テーブル!$N$4:$O$7,2,FALSE))</f>
        <v/>
      </c>
      <c r="AM36" s="226" t="str">
        <f>IF(AA36="","",VLOOKUP(AA36,テーブル!$Q$4:$R$9,2,FALSE))</f>
        <v/>
      </c>
      <c r="AN36" s="226" t="str">
        <f>IF(AB36="","",VLOOKUP(AB36,テーブル!$T$4:$U$14,2,FALSE))</f>
        <v/>
      </c>
      <c r="AO36" s="226"/>
      <c r="AP36" s="227"/>
    </row>
    <row r="37" spans="2:42" ht="18.75" customHeight="1" x14ac:dyDescent="0.15">
      <c r="B37" s="187" t="str">
        <f t="shared" si="0"/>
        <v/>
      </c>
      <c r="C37" s="203" t="str">
        <f>IF(B37="","",COUNTIF(B$14:B37,"&gt;0"))</f>
        <v/>
      </c>
      <c r="D37" s="204"/>
      <c r="E37" s="205"/>
      <c r="F37" s="206"/>
      <c r="G37" s="207"/>
      <c r="H37" s="208"/>
      <c r="I37" s="208"/>
      <c r="J37" s="209"/>
      <c r="K37" s="207"/>
      <c r="L37" s="210"/>
      <c r="M37" s="211"/>
      <c r="N37" s="212"/>
      <c r="O37" s="213"/>
      <c r="P37" s="214"/>
      <c r="Q37" s="215"/>
      <c r="R37" s="216"/>
      <c r="S37" s="216"/>
      <c r="T37" s="217"/>
      <c r="U37" s="215"/>
      <c r="V37" s="218"/>
      <c r="W37" s="219"/>
      <c r="X37" s="219"/>
      <c r="Y37" s="219"/>
      <c r="Z37" s="219"/>
      <c r="AA37" s="219"/>
      <c r="AB37" s="219"/>
      <c r="AC37" s="220"/>
      <c r="AD37" s="221"/>
      <c r="AE37" s="221"/>
      <c r="AG37" s="222" t="str">
        <f t="shared" si="1"/>
        <v/>
      </c>
      <c r="AH37" s="223" t="str">
        <f t="shared" si="2"/>
        <v/>
      </c>
      <c r="AI37" s="224" t="str">
        <f>IF(W37="","",VLOOKUP(W37,テーブル!$E$5:$F$9,2,FALSE))</f>
        <v/>
      </c>
      <c r="AJ37" s="225" t="str">
        <f>IF(X37="","",VLOOKUP(X37,テーブル!$H$5:$I$11,2,FALSE))</f>
        <v/>
      </c>
      <c r="AK37" s="226" t="str">
        <f>IF(Y37="","",VLOOKUP(Y37,テーブル!$K$5:$L$9,2,FALSE))</f>
        <v/>
      </c>
      <c r="AL37" s="226" t="str">
        <f>IF(Z37="","",VLOOKUP(Z37,テーブル!$N$4:$O$7,2,FALSE))</f>
        <v/>
      </c>
      <c r="AM37" s="226" t="str">
        <f>IF(AA37="","",VLOOKUP(AA37,テーブル!$Q$4:$R$9,2,FALSE))</f>
        <v/>
      </c>
      <c r="AN37" s="226" t="str">
        <f>IF(AB37="","",VLOOKUP(AB37,テーブル!$T$4:$U$14,2,FALSE))</f>
        <v/>
      </c>
      <c r="AO37" s="226"/>
      <c r="AP37" s="227"/>
    </row>
    <row r="38" spans="2:42" ht="18.75" customHeight="1" x14ac:dyDescent="0.15">
      <c r="B38" s="187" t="str">
        <f t="shared" si="0"/>
        <v/>
      </c>
      <c r="C38" s="203" t="str">
        <f>IF(B38="","",COUNTIF(B$14:B38,"&gt;0"))</f>
        <v/>
      </c>
      <c r="D38" s="204"/>
      <c r="E38" s="205"/>
      <c r="F38" s="206"/>
      <c r="G38" s="207"/>
      <c r="H38" s="208"/>
      <c r="I38" s="208"/>
      <c r="J38" s="209"/>
      <c r="K38" s="207"/>
      <c r="L38" s="210"/>
      <c r="M38" s="211"/>
      <c r="N38" s="212"/>
      <c r="O38" s="213"/>
      <c r="P38" s="214"/>
      <c r="Q38" s="215"/>
      <c r="R38" s="216"/>
      <c r="S38" s="216"/>
      <c r="T38" s="217"/>
      <c r="U38" s="215"/>
      <c r="V38" s="218"/>
      <c r="W38" s="219"/>
      <c r="X38" s="219"/>
      <c r="Y38" s="219"/>
      <c r="Z38" s="219"/>
      <c r="AA38" s="219"/>
      <c r="AB38" s="219"/>
      <c r="AC38" s="220"/>
      <c r="AD38" s="221"/>
      <c r="AE38" s="221"/>
      <c r="AG38" s="222" t="str">
        <f t="shared" si="1"/>
        <v/>
      </c>
      <c r="AH38" s="223" t="str">
        <f t="shared" si="2"/>
        <v/>
      </c>
      <c r="AI38" s="224" t="str">
        <f>IF(W38="","",VLOOKUP(W38,テーブル!$E$5:$F$9,2,FALSE))</f>
        <v/>
      </c>
      <c r="AJ38" s="225" t="str">
        <f>IF(X38="","",VLOOKUP(X38,テーブル!$H$5:$I$11,2,FALSE))</f>
        <v/>
      </c>
      <c r="AK38" s="226" t="str">
        <f>IF(Y38="","",VLOOKUP(Y38,テーブル!$K$5:$L$9,2,FALSE))</f>
        <v/>
      </c>
      <c r="AL38" s="226" t="str">
        <f>IF(Z38="","",VLOOKUP(Z38,テーブル!$N$4:$O$7,2,FALSE))</f>
        <v/>
      </c>
      <c r="AM38" s="226" t="str">
        <f>IF(AA38="","",VLOOKUP(AA38,テーブル!$Q$4:$R$9,2,FALSE))</f>
        <v/>
      </c>
      <c r="AN38" s="226" t="str">
        <f>IF(AB38="","",VLOOKUP(AB38,テーブル!$T$4:$U$14,2,FALSE))</f>
        <v/>
      </c>
      <c r="AO38" s="226"/>
      <c r="AP38" s="227"/>
    </row>
    <row r="39" spans="2:42" ht="18.75" customHeight="1" x14ac:dyDescent="0.15">
      <c r="B39" s="187" t="str">
        <f t="shared" si="0"/>
        <v/>
      </c>
      <c r="C39" s="203" t="str">
        <f>IF(B39="","",COUNTIF(B$14:B39,"&gt;0"))</f>
        <v/>
      </c>
      <c r="D39" s="204"/>
      <c r="E39" s="205"/>
      <c r="F39" s="206"/>
      <c r="G39" s="207"/>
      <c r="H39" s="208"/>
      <c r="I39" s="208"/>
      <c r="J39" s="209"/>
      <c r="K39" s="207"/>
      <c r="L39" s="210"/>
      <c r="M39" s="211"/>
      <c r="N39" s="212"/>
      <c r="O39" s="213"/>
      <c r="P39" s="214"/>
      <c r="Q39" s="215"/>
      <c r="R39" s="216"/>
      <c r="S39" s="216"/>
      <c r="T39" s="217"/>
      <c r="U39" s="215"/>
      <c r="V39" s="218"/>
      <c r="W39" s="219"/>
      <c r="X39" s="219"/>
      <c r="Y39" s="219"/>
      <c r="Z39" s="219"/>
      <c r="AA39" s="219"/>
      <c r="AB39" s="219"/>
      <c r="AC39" s="220"/>
      <c r="AD39" s="221"/>
      <c r="AE39" s="221"/>
      <c r="AG39" s="222" t="str">
        <f t="shared" si="1"/>
        <v/>
      </c>
      <c r="AH39" s="223" t="str">
        <f t="shared" si="2"/>
        <v/>
      </c>
      <c r="AI39" s="224" t="str">
        <f>IF(W39="","",VLOOKUP(W39,テーブル!$E$5:$F$9,2,FALSE))</f>
        <v/>
      </c>
      <c r="AJ39" s="225" t="str">
        <f>IF(X39="","",VLOOKUP(X39,テーブル!$H$5:$I$11,2,FALSE))</f>
        <v/>
      </c>
      <c r="AK39" s="226" t="str">
        <f>IF(Y39="","",VLOOKUP(Y39,テーブル!$K$5:$L$9,2,FALSE))</f>
        <v/>
      </c>
      <c r="AL39" s="226" t="str">
        <f>IF(Z39="","",VLOOKUP(Z39,テーブル!$N$4:$O$7,2,FALSE))</f>
        <v/>
      </c>
      <c r="AM39" s="226" t="str">
        <f>IF(AA39="","",VLOOKUP(AA39,テーブル!$Q$4:$R$9,2,FALSE))</f>
        <v/>
      </c>
      <c r="AN39" s="226" t="str">
        <f>IF(AB39="","",VLOOKUP(AB39,テーブル!$T$4:$U$14,2,FALSE))</f>
        <v/>
      </c>
      <c r="AO39" s="226"/>
      <c r="AP39" s="227"/>
    </row>
    <row r="40" spans="2:42" ht="18.75" customHeight="1" x14ac:dyDescent="0.15">
      <c r="B40" s="187" t="str">
        <f t="shared" si="0"/>
        <v/>
      </c>
      <c r="C40" s="203" t="str">
        <f>IF(B40="","",COUNTIF(B$14:B40,"&gt;0"))</f>
        <v/>
      </c>
      <c r="D40" s="204"/>
      <c r="E40" s="205"/>
      <c r="F40" s="206"/>
      <c r="G40" s="207"/>
      <c r="H40" s="208"/>
      <c r="I40" s="208"/>
      <c r="J40" s="209"/>
      <c r="K40" s="207"/>
      <c r="L40" s="210"/>
      <c r="M40" s="211"/>
      <c r="N40" s="212"/>
      <c r="O40" s="213"/>
      <c r="P40" s="214"/>
      <c r="Q40" s="215"/>
      <c r="R40" s="216"/>
      <c r="S40" s="216"/>
      <c r="T40" s="217"/>
      <c r="U40" s="215"/>
      <c r="V40" s="218"/>
      <c r="W40" s="219"/>
      <c r="X40" s="219"/>
      <c r="Y40" s="219"/>
      <c r="Z40" s="219"/>
      <c r="AA40" s="219"/>
      <c r="AB40" s="219"/>
      <c r="AC40" s="220"/>
      <c r="AD40" s="221"/>
      <c r="AE40" s="221"/>
      <c r="AG40" s="222" t="str">
        <f t="shared" si="1"/>
        <v/>
      </c>
      <c r="AH40" s="223" t="str">
        <f t="shared" si="2"/>
        <v/>
      </c>
      <c r="AI40" s="224" t="str">
        <f>IF(W40="","",VLOOKUP(W40,テーブル!$E$5:$F$9,2,FALSE))</f>
        <v/>
      </c>
      <c r="AJ40" s="225" t="str">
        <f>IF(X40="","",VLOOKUP(X40,テーブル!$H$5:$I$11,2,FALSE))</f>
        <v/>
      </c>
      <c r="AK40" s="226" t="str">
        <f>IF(Y40="","",VLOOKUP(Y40,テーブル!$K$5:$L$9,2,FALSE))</f>
        <v/>
      </c>
      <c r="AL40" s="226" t="str">
        <f>IF(Z40="","",VLOOKUP(Z40,テーブル!$N$4:$O$7,2,FALSE))</f>
        <v/>
      </c>
      <c r="AM40" s="226" t="str">
        <f>IF(AA40="","",VLOOKUP(AA40,テーブル!$Q$4:$R$9,2,FALSE))</f>
        <v/>
      </c>
      <c r="AN40" s="226" t="str">
        <f>IF(AB40="","",VLOOKUP(AB40,テーブル!$T$4:$U$14,2,FALSE))</f>
        <v/>
      </c>
      <c r="AO40" s="226"/>
      <c r="AP40" s="227"/>
    </row>
    <row r="41" spans="2:42" ht="18.75" customHeight="1" x14ac:dyDescent="0.15">
      <c r="B41" s="187" t="str">
        <f t="shared" si="0"/>
        <v/>
      </c>
      <c r="C41" s="203" t="str">
        <f>IF(B41="","",COUNTIF(B$14:B41,"&gt;0"))</f>
        <v/>
      </c>
      <c r="D41" s="204"/>
      <c r="E41" s="205"/>
      <c r="F41" s="206"/>
      <c r="G41" s="207"/>
      <c r="H41" s="208"/>
      <c r="I41" s="208"/>
      <c r="J41" s="209"/>
      <c r="K41" s="207"/>
      <c r="L41" s="210"/>
      <c r="M41" s="211"/>
      <c r="N41" s="212"/>
      <c r="O41" s="213"/>
      <c r="P41" s="214"/>
      <c r="Q41" s="215"/>
      <c r="R41" s="216"/>
      <c r="S41" s="216"/>
      <c r="T41" s="217"/>
      <c r="U41" s="215"/>
      <c r="V41" s="218"/>
      <c r="W41" s="219"/>
      <c r="X41" s="219"/>
      <c r="Y41" s="219"/>
      <c r="Z41" s="219"/>
      <c r="AA41" s="219"/>
      <c r="AB41" s="219"/>
      <c r="AC41" s="220"/>
      <c r="AD41" s="221"/>
      <c r="AE41" s="221"/>
      <c r="AG41" s="222" t="str">
        <f t="shared" si="1"/>
        <v/>
      </c>
      <c r="AH41" s="223" t="str">
        <f t="shared" si="2"/>
        <v/>
      </c>
      <c r="AI41" s="224" t="str">
        <f>IF(W41="","",VLOOKUP(W41,テーブル!$E$5:$F$9,2,FALSE))</f>
        <v/>
      </c>
      <c r="AJ41" s="225" t="str">
        <f>IF(X41="","",VLOOKUP(X41,テーブル!$H$5:$I$11,2,FALSE))</f>
        <v/>
      </c>
      <c r="AK41" s="226" t="str">
        <f>IF(Y41="","",VLOOKUP(Y41,テーブル!$K$5:$L$9,2,FALSE))</f>
        <v/>
      </c>
      <c r="AL41" s="226" t="str">
        <f>IF(Z41="","",VLOOKUP(Z41,テーブル!$N$4:$O$7,2,FALSE))</f>
        <v/>
      </c>
      <c r="AM41" s="226" t="str">
        <f>IF(AA41="","",VLOOKUP(AA41,テーブル!$Q$4:$R$9,2,FALSE))</f>
        <v/>
      </c>
      <c r="AN41" s="226" t="str">
        <f>IF(AB41="","",VLOOKUP(AB41,テーブル!$T$4:$U$14,2,FALSE))</f>
        <v/>
      </c>
      <c r="AO41" s="226"/>
      <c r="AP41" s="227"/>
    </row>
    <row r="42" spans="2:42" ht="18.75" customHeight="1" x14ac:dyDescent="0.15">
      <c r="B42" s="187" t="str">
        <f t="shared" si="0"/>
        <v/>
      </c>
      <c r="C42" s="203" t="str">
        <f>IF(B42="","",COUNTIF(B$14:B42,"&gt;0"))</f>
        <v/>
      </c>
      <c r="D42" s="204"/>
      <c r="E42" s="205"/>
      <c r="F42" s="206"/>
      <c r="G42" s="207"/>
      <c r="H42" s="208"/>
      <c r="I42" s="208"/>
      <c r="J42" s="209"/>
      <c r="K42" s="207"/>
      <c r="L42" s="210"/>
      <c r="M42" s="211"/>
      <c r="N42" s="212"/>
      <c r="O42" s="213"/>
      <c r="P42" s="214"/>
      <c r="Q42" s="215"/>
      <c r="R42" s="216"/>
      <c r="S42" s="216"/>
      <c r="T42" s="217"/>
      <c r="U42" s="215"/>
      <c r="V42" s="218"/>
      <c r="W42" s="219"/>
      <c r="X42" s="219"/>
      <c r="Y42" s="219"/>
      <c r="Z42" s="219"/>
      <c r="AA42" s="219"/>
      <c r="AB42" s="219"/>
      <c r="AC42" s="220"/>
      <c r="AD42" s="221"/>
      <c r="AE42" s="221"/>
      <c r="AG42" s="222" t="str">
        <f t="shared" si="1"/>
        <v/>
      </c>
      <c r="AH42" s="223" t="str">
        <f t="shared" si="2"/>
        <v/>
      </c>
      <c r="AI42" s="224" t="str">
        <f>IF(W42="","",VLOOKUP(W42,テーブル!$E$5:$F$9,2,FALSE))</f>
        <v/>
      </c>
      <c r="AJ42" s="225" t="str">
        <f>IF(X42="","",VLOOKUP(X42,テーブル!$H$5:$I$11,2,FALSE))</f>
        <v/>
      </c>
      <c r="AK42" s="226" t="str">
        <f>IF(Y42="","",VLOOKUP(Y42,テーブル!$K$5:$L$9,2,FALSE))</f>
        <v/>
      </c>
      <c r="AL42" s="226" t="str">
        <f>IF(Z42="","",VLOOKUP(Z42,テーブル!$N$4:$O$7,2,FALSE))</f>
        <v/>
      </c>
      <c r="AM42" s="226" t="str">
        <f>IF(AA42="","",VLOOKUP(AA42,テーブル!$Q$4:$R$9,2,FALSE))</f>
        <v/>
      </c>
      <c r="AN42" s="226" t="str">
        <f>IF(AB42="","",VLOOKUP(AB42,テーブル!$T$4:$U$14,2,FALSE))</f>
        <v/>
      </c>
      <c r="AO42" s="226"/>
      <c r="AP42" s="227"/>
    </row>
    <row r="43" spans="2:42" ht="18.75" customHeight="1" x14ac:dyDescent="0.15">
      <c r="B43" s="187" t="str">
        <f t="shared" si="0"/>
        <v/>
      </c>
      <c r="C43" s="203" t="str">
        <f>IF(B43="","",COUNTIF(B$14:B43,"&gt;0"))</f>
        <v/>
      </c>
      <c r="D43" s="204"/>
      <c r="E43" s="205"/>
      <c r="F43" s="206"/>
      <c r="G43" s="207"/>
      <c r="H43" s="208"/>
      <c r="I43" s="208"/>
      <c r="J43" s="209"/>
      <c r="K43" s="207"/>
      <c r="L43" s="210"/>
      <c r="M43" s="211"/>
      <c r="N43" s="212"/>
      <c r="O43" s="213"/>
      <c r="P43" s="214"/>
      <c r="Q43" s="215"/>
      <c r="R43" s="216"/>
      <c r="S43" s="216"/>
      <c r="T43" s="217"/>
      <c r="U43" s="215"/>
      <c r="V43" s="218"/>
      <c r="W43" s="219"/>
      <c r="X43" s="219"/>
      <c r="Y43" s="219"/>
      <c r="Z43" s="219"/>
      <c r="AA43" s="219"/>
      <c r="AB43" s="219"/>
      <c r="AC43" s="220"/>
      <c r="AD43" s="221"/>
      <c r="AE43" s="221"/>
      <c r="AG43" s="222" t="str">
        <f t="shared" si="1"/>
        <v/>
      </c>
      <c r="AH43" s="223" t="str">
        <f t="shared" si="2"/>
        <v/>
      </c>
      <c r="AI43" s="224" t="str">
        <f>IF(W43="","",VLOOKUP(W43,テーブル!$E$5:$F$9,2,FALSE))</f>
        <v/>
      </c>
      <c r="AJ43" s="225" t="str">
        <f>IF(X43="","",VLOOKUP(X43,テーブル!$H$5:$I$11,2,FALSE))</f>
        <v/>
      </c>
      <c r="AK43" s="226" t="str">
        <f>IF(Y43="","",VLOOKUP(Y43,テーブル!$K$5:$L$9,2,FALSE))</f>
        <v/>
      </c>
      <c r="AL43" s="226" t="str">
        <f>IF(Z43="","",VLOOKUP(Z43,テーブル!$N$4:$O$7,2,FALSE))</f>
        <v/>
      </c>
      <c r="AM43" s="226" t="str">
        <f>IF(AA43="","",VLOOKUP(AA43,テーブル!$Q$4:$R$9,2,FALSE))</f>
        <v/>
      </c>
      <c r="AN43" s="226" t="str">
        <f>IF(AB43="","",VLOOKUP(AB43,テーブル!$T$4:$U$14,2,FALSE))</f>
        <v/>
      </c>
      <c r="AO43" s="226"/>
      <c r="AP43" s="227"/>
    </row>
    <row r="44" spans="2:42" ht="18.75" customHeight="1" x14ac:dyDescent="0.15">
      <c r="B44" s="187" t="str">
        <f t="shared" si="0"/>
        <v/>
      </c>
      <c r="C44" s="203" t="str">
        <f>IF(B44="","",COUNTIF(B$14:B44,"&gt;0"))</f>
        <v/>
      </c>
      <c r="D44" s="204"/>
      <c r="E44" s="205"/>
      <c r="F44" s="206"/>
      <c r="G44" s="207"/>
      <c r="H44" s="208"/>
      <c r="I44" s="208"/>
      <c r="J44" s="209"/>
      <c r="K44" s="207"/>
      <c r="L44" s="210"/>
      <c r="M44" s="211"/>
      <c r="N44" s="212"/>
      <c r="O44" s="213"/>
      <c r="P44" s="214"/>
      <c r="Q44" s="215"/>
      <c r="R44" s="216"/>
      <c r="S44" s="216"/>
      <c r="T44" s="217"/>
      <c r="U44" s="215"/>
      <c r="V44" s="218"/>
      <c r="W44" s="219"/>
      <c r="X44" s="219"/>
      <c r="Y44" s="219"/>
      <c r="Z44" s="219"/>
      <c r="AA44" s="219"/>
      <c r="AB44" s="219"/>
      <c r="AC44" s="220"/>
      <c r="AD44" s="221"/>
      <c r="AE44" s="221"/>
      <c r="AG44" s="222" t="str">
        <f t="shared" si="1"/>
        <v/>
      </c>
      <c r="AH44" s="223" t="str">
        <f t="shared" si="2"/>
        <v/>
      </c>
      <c r="AI44" s="224" t="str">
        <f>IF(W44="","",VLOOKUP(W44,テーブル!$E$5:$F$9,2,FALSE))</f>
        <v/>
      </c>
      <c r="AJ44" s="225" t="str">
        <f>IF(X44="","",VLOOKUP(X44,テーブル!$H$5:$I$11,2,FALSE))</f>
        <v/>
      </c>
      <c r="AK44" s="226" t="str">
        <f>IF(Y44="","",VLOOKUP(Y44,テーブル!$K$5:$L$9,2,FALSE))</f>
        <v/>
      </c>
      <c r="AL44" s="226" t="str">
        <f>IF(Z44="","",VLOOKUP(Z44,テーブル!$N$4:$O$7,2,FALSE))</f>
        <v/>
      </c>
      <c r="AM44" s="226" t="str">
        <f>IF(AA44="","",VLOOKUP(AA44,テーブル!$Q$4:$R$9,2,FALSE))</f>
        <v/>
      </c>
      <c r="AN44" s="226" t="str">
        <f>IF(AB44="","",VLOOKUP(AB44,テーブル!$T$4:$U$14,2,FALSE))</f>
        <v/>
      </c>
      <c r="AO44" s="226"/>
      <c r="AP44" s="227"/>
    </row>
    <row r="45" spans="2:42" ht="18.75" customHeight="1" x14ac:dyDescent="0.15">
      <c r="B45" s="187" t="str">
        <f t="shared" si="0"/>
        <v/>
      </c>
      <c r="C45" s="203" t="str">
        <f>IF(B45="","",COUNTIF(B$14:B45,"&gt;0"))</f>
        <v/>
      </c>
      <c r="D45" s="204"/>
      <c r="E45" s="205"/>
      <c r="F45" s="206"/>
      <c r="G45" s="207"/>
      <c r="H45" s="208"/>
      <c r="I45" s="208"/>
      <c r="J45" s="209"/>
      <c r="K45" s="207"/>
      <c r="L45" s="210"/>
      <c r="M45" s="211"/>
      <c r="N45" s="212"/>
      <c r="O45" s="213"/>
      <c r="P45" s="214"/>
      <c r="Q45" s="215"/>
      <c r="R45" s="216"/>
      <c r="S45" s="216"/>
      <c r="T45" s="217"/>
      <c r="U45" s="215"/>
      <c r="V45" s="218"/>
      <c r="W45" s="219"/>
      <c r="X45" s="219"/>
      <c r="Y45" s="219"/>
      <c r="Z45" s="219"/>
      <c r="AA45" s="219"/>
      <c r="AB45" s="219"/>
      <c r="AC45" s="220"/>
      <c r="AD45" s="221"/>
      <c r="AE45" s="221"/>
      <c r="AG45" s="222" t="str">
        <f t="shared" si="1"/>
        <v/>
      </c>
      <c r="AH45" s="223" t="str">
        <f t="shared" si="2"/>
        <v/>
      </c>
      <c r="AI45" s="224" t="str">
        <f>IF(W45="","",VLOOKUP(W45,テーブル!$E$5:$F$9,2,FALSE))</f>
        <v/>
      </c>
      <c r="AJ45" s="225" t="str">
        <f>IF(X45="","",VLOOKUP(X45,テーブル!$H$5:$I$11,2,FALSE))</f>
        <v/>
      </c>
      <c r="AK45" s="226" t="str">
        <f>IF(Y45="","",VLOOKUP(Y45,テーブル!$K$5:$L$9,2,FALSE))</f>
        <v/>
      </c>
      <c r="AL45" s="226" t="str">
        <f>IF(Z45="","",VLOOKUP(Z45,テーブル!$N$4:$O$7,2,FALSE))</f>
        <v/>
      </c>
      <c r="AM45" s="226" t="str">
        <f>IF(AA45="","",VLOOKUP(AA45,テーブル!$Q$4:$R$9,2,FALSE))</f>
        <v/>
      </c>
      <c r="AN45" s="226" t="str">
        <f>IF(AB45="","",VLOOKUP(AB45,テーブル!$T$4:$U$14,2,FALSE))</f>
        <v/>
      </c>
      <c r="AO45" s="226"/>
      <c r="AP45" s="227"/>
    </row>
    <row r="46" spans="2:42" ht="18.75" customHeight="1" x14ac:dyDescent="0.15">
      <c r="B46" s="187" t="str">
        <f t="shared" ref="B46:B77" si="3">IF(OR(D46&gt;0,N46&gt;0),1,"")</f>
        <v/>
      </c>
      <c r="C46" s="203" t="str">
        <f>IF(B46="","",COUNTIF(B$14:B46,"&gt;0"))</f>
        <v/>
      </c>
      <c r="D46" s="204"/>
      <c r="E46" s="205"/>
      <c r="F46" s="206"/>
      <c r="G46" s="207"/>
      <c r="H46" s="208"/>
      <c r="I46" s="208"/>
      <c r="J46" s="209"/>
      <c r="K46" s="207"/>
      <c r="L46" s="210"/>
      <c r="M46" s="211"/>
      <c r="N46" s="212"/>
      <c r="O46" s="213"/>
      <c r="P46" s="214"/>
      <c r="Q46" s="215"/>
      <c r="R46" s="216"/>
      <c r="S46" s="216"/>
      <c r="T46" s="217"/>
      <c r="U46" s="215"/>
      <c r="V46" s="218"/>
      <c r="W46" s="219"/>
      <c r="X46" s="219"/>
      <c r="Y46" s="219"/>
      <c r="Z46" s="219"/>
      <c r="AA46" s="219"/>
      <c r="AB46" s="219"/>
      <c r="AC46" s="220"/>
      <c r="AD46" s="221"/>
      <c r="AE46" s="221"/>
      <c r="AG46" s="222" t="str">
        <f t="shared" ref="AG46:AG77" si="4">IF(C46="","",
IF(AND(T46="",V46=""),J46+L46,
IF(T46="",J46+V46,
IF(V46="",T46+L46,
IF(OR(AB46="",AB46="退職取消し"),T46+V46,"")))))</f>
        <v/>
      </c>
      <c r="AH46" s="223" t="str">
        <f t="shared" ref="AH46:AH77" si="5">IF(C46="","",
IFERROR(ROUNDDOWN(AG46*10/1000,0),0))</f>
        <v/>
      </c>
      <c r="AI46" s="224" t="str">
        <f>IF(W46="","",VLOOKUP(W46,テーブル!$E$5:$F$9,2,FALSE))</f>
        <v/>
      </c>
      <c r="AJ46" s="225" t="str">
        <f>IF(X46="","",VLOOKUP(X46,テーブル!$H$5:$I$11,2,FALSE))</f>
        <v/>
      </c>
      <c r="AK46" s="226" t="str">
        <f>IF(Y46="","",VLOOKUP(Y46,テーブル!$K$5:$L$9,2,FALSE))</f>
        <v/>
      </c>
      <c r="AL46" s="226" t="str">
        <f>IF(Z46="","",VLOOKUP(Z46,テーブル!$N$4:$O$7,2,FALSE))</f>
        <v/>
      </c>
      <c r="AM46" s="226" t="str">
        <f>IF(AA46="","",VLOOKUP(AA46,テーブル!$Q$4:$R$9,2,FALSE))</f>
        <v/>
      </c>
      <c r="AN46" s="226" t="str">
        <f>IF(AB46="","",VLOOKUP(AB46,テーブル!$T$4:$U$14,2,FALSE))</f>
        <v/>
      </c>
      <c r="AO46" s="226"/>
      <c r="AP46" s="227"/>
    </row>
    <row r="47" spans="2:42" ht="18.75" customHeight="1" x14ac:dyDescent="0.15">
      <c r="B47" s="187" t="str">
        <f t="shared" si="3"/>
        <v/>
      </c>
      <c r="C47" s="203" t="str">
        <f>IF(B47="","",COUNTIF(B$14:B47,"&gt;0"))</f>
        <v/>
      </c>
      <c r="D47" s="204"/>
      <c r="E47" s="205"/>
      <c r="F47" s="206"/>
      <c r="G47" s="207"/>
      <c r="H47" s="208"/>
      <c r="I47" s="208"/>
      <c r="J47" s="209"/>
      <c r="K47" s="207"/>
      <c r="L47" s="210"/>
      <c r="M47" s="211"/>
      <c r="N47" s="212"/>
      <c r="O47" s="213"/>
      <c r="P47" s="214"/>
      <c r="Q47" s="215"/>
      <c r="R47" s="216"/>
      <c r="S47" s="216"/>
      <c r="T47" s="217"/>
      <c r="U47" s="215"/>
      <c r="V47" s="218"/>
      <c r="W47" s="219"/>
      <c r="X47" s="219"/>
      <c r="Y47" s="219"/>
      <c r="Z47" s="219"/>
      <c r="AA47" s="219"/>
      <c r="AB47" s="219"/>
      <c r="AC47" s="220"/>
      <c r="AD47" s="221"/>
      <c r="AE47" s="221"/>
      <c r="AG47" s="222" t="str">
        <f t="shared" si="4"/>
        <v/>
      </c>
      <c r="AH47" s="223" t="str">
        <f t="shared" si="5"/>
        <v/>
      </c>
      <c r="AI47" s="224" t="str">
        <f>IF(W47="","",VLOOKUP(W47,テーブル!$E$5:$F$9,2,FALSE))</f>
        <v/>
      </c>
      <c r="AJ47" s="225" t="str">
        <f>IF(X47="","",VLOOKUP(X47,テーブル!$H$5:$I$11,2,FALSE))</f>
        <v/>
      </c>
      <c r="AK47" s="226" t="str">
        <f>IF(Y47="","",VLOOKUP(Y47,テーブル!$K$5:$L$9,2,FALSE))</f>
        <v/>
      </c>
      <c r="AL47" s="226" t="str">
        <f>IF(Z47="","",VLOOKUP(Z47,テーブル!$N$4:$O$7,2,FALSE))</f>
        <v/>
      </c>
      <c r="AM47" s="226" t="str">
        <f>IF(AA47="","",VLOOKUP(AA47,テーブル!$Q$4:$R$9,2,FALSE))</f>
        <v/>
      </c>
      <c r="AN47" s="226" t="str">
        <f>IF(AB47="","",VLOOKUP(AB47,テーブル!$T$4:$U$14,2,FALSE))</f>
        <v/>
      </c>
      <c r="AO47" s="226"/>
      <c r="AP47" s="227"/>
    </row>
    <row r="48" spans="2:42" ht="18.75" customHeight="1" x14ac:dyDescent="0.15">
      <c r="B48" s="187" t="str">
        <f t="shared" si="3"/>
        <v/>
      </c>
      <c r="C48" s="203" t="str">
        <f>IF(B48="","",COUNTIF(B$14:B48,"&gt;0"))</f>
        <v/>
      </c>
      <c r="D48" s="204"/>
      <c r="E48" s="205"/>
      <c r="F48" s="206"/>
      <c r="G48" s="207"/>
      <c r="H48" s="208"/>
      <c r="I48" s="208"/>
      <c r="J48" s="209"/>
      <c r="K48" s="207"/>
      <c r="L48" s="210"/>
      <c r="M48" s="211"/>
      <c r="N48" s="212"/>
      <c r="O48" s="213"/>
      <c r="P48" s="214"/>
      <c r="Q48" s="215"/>
      <c r="R48" s="216"/>
      <c r="S48" s="216"/>
      <c r="T48" s="217"/>
      <c r="U48" s="215"/>
      <c r="V48" s="218"/>
      <c r="W48" s="219"/>
      <c r="X48" s="219"/>
      <c r="Y48" s="219"/>
      <c r="Z48" s="219"/>
      <c r="AA48" s="219"/>
      <c r="AB48" s="219"/>
      <c r="AC48" s="220"/>
      <c r="AD48" s="221"/>
      <c r="AE48" s="221"/>
      <c r="AG48" s="222" t="str">
        <f t="shared" si="4"/>
        <v/>
      </c>
      <c r="AH48" s="223" t="str">
        <f t="shared" si="5"/>
        <v/>
      </c>
      <c r="AI48" s="224" t="str">
        <f>IF(W48="","",VLOOKUP(W48,テーブル!$E$5:$F$9,2,FALSE))</f>
        <v/>
      </c>
      <c r="AJ48" s="225" t="str">
        <f>IF(X48="","",VLOOKUP(X48,テーブル!$H$5:$I$11,2,FALSE))</f>
        <v/>
      </c>
      <c r="AK48" s="226" t="str">
        <f>IF(Y48="","",VLOOKUP(Y48,テーブル!$K$5:$L$9,2,FALSE))</f>
        <v/>
      </c>
      <c r="AL48" s="226" t="str">
        <f>IF(Z48="","",VLOOKUP(Z48,テーブル!$N$4:$O$7,2,FALSE))</f>
        <v/>
      </c>
      <c r="AM48" s="226" t="str">
        <f>IF(AA48="","",VLOOKUP(AA48,テーブル!$Q$4:$R$9,2,FALSE))</f>
        <v/>
      </c>
      <c r="AN48" s="226" t="str">
        <f>IF(AB48="","",VLOOKUP(AB48,テーブル!$T$4:$U$14,2,FALSE))</f>
        <v/>
      </c>
      <c r="AO48" s="226"/>
      <c r="AP48" s="227"/>
    </row>
    <row r="49" spans="2:42" ht="18.75" customHeight="1" x14ac:dyDescent="0.15">
      <c r="B49" s="187" t="str">
        <f t="shared" si="3"/>
        <v/>
      </c>
      <c r="C49" s="203" t="str">
        <f>IF(B49="","",COUNTIF(B$14:B49,"&gt;0"))</f>
        <v/>
      </c>
      <c r="D49" s="204"/>
      <c r="E49" s="205"/>
      <c r="F49" s="206"/>
      <c r="G49" s="207"/>
      <c r="H49" s="208"/>
      <c r="I49" s="208"/>
      <c r="J49" s="209"/>
      <c r="K49" s="207"/>
      <c r="L49" s="210"/>
      <c r="M49" s="211"/>
      <c r="N49" s="212"/>
      <c r="O49" s="213"/>
      <c r="P49" s="214"/>
      <c r="Q49" s="215"/>
      <c r="R49" s="216"/>
      <c r="S49" s="216"/>
      <c r="T49" s="217"/>
      <c r="U49" s="215"/>
      <c r="V49" s="218"/>
      <c r="W49" s="219"/>
      <c r="X49" s="219"/>
      <c r="Y49" s="219"/>
      <c r="Z49" s="219"/>
      <c r="AA49" s="219"/>
      <c r="AB49" s="219"/>
      <c r="AC49" s="220"/>
      <c r="AD49" s="221"/>
      <c r="AE49" s="221"/>
      <c r="AG49" s="222" t="str">
        <f t="shared" si="4"/>
        <v/>
      </c>
      <c r="AH49" s="223" t="str">
        <f t="shared" si="5"/>
        <v/>
      </c>
      <c r="AI49" s="224" t="str">
        <f>IF(W49="","",VLOOKUP(W49,テーブル!$E$5:$F$9,2,FALSE))</f>
        <v/>
      </c>
      <c r="AJ49" s="225" t="str">
        <f>IF(X49="","",VLOOKUP(X49,テーブル!$H$5:$I$11,2,FALSE))</f>
        <v/>
      </c>
      <c r="AK49" s="226" t="str">
        <f>IF(Y49="","",VLOOKUP(Y49,テーブル!$K$5:$L$9,2,FALSE))</f>
        <v/>
      </c>
      <c r="AL49" s="226" t="str">
        <f>IF(Z49="","",VLOOKUP(Z49,テーブル!$N$4:$O$7,2,FALSE))</f>
        <v/>
      </c>
      <c r="AM49" s="226" t="str">
        <f>IF(AA49="","",VLOOKUP(AA49,テーブル!$Q$4:$R$9,2,FALSE))</f>
        <v/>
      </c>
      <c r="AN49" s="226" t="str">
        <f>IF(AB49="","",VLOOKUP(AB49,テーブル!$T$4:$U$14,2,FALSE))</f>
        <v/>
      </c>
      <c r="AO49" s="226"/>
      <c r="AP49" s="227"/>
    </row>
    <row r="50" spans="2:42" ht="18.75" customHeight="1" x14ac:dyDescent="0.15">
      <c r="B50" s="187" t="str">
        <f t="shared" si="3"/>
        <v/>
      </c>
      <c r="C50" s="203" t="str">
        <f>IF(B50="","",COUNTIF(B$14:B50,"&gt;0"))</f>
        <v/>
      </c>
      <c r="D50" s="204"/>
      <c r="E50" s="205"/>
      <c r="F50" s="206"/>
      <c r="G50" s="207"/>
      <c r="H50" s="208"/>
      <c r="I50" s="208"/>
      <c r="J50" s="209"/>
      <c r="K50" s="207"/>
      <c r="L50" s="210"/>
      <c r="M50" s="211"/>
      <c r="N50" s="212"/>
      <c r="O50" s="213"/>
      <c r="P50" s="214"/>
      <c r="Q50" s="215"/>
      <c r="R50" s="216"/>
      <c r="S50" s="216"/>
      <c r="T50" s="217"/>
      <c r="U50" s="215"/>
      <c r="V50" s="218"/>
      <c r="W50" s="219"/>
      <c r="X50" s="219"/>
      <c r="Y50" s="219"/>
      <c r="Z50" s="219"/>
      <c r="AA50" s="219"/>
      <c r="AB50" s="219"/>
      <c r="AC50" s="220"/>
      <c r="AD50" s="221"/>
      <c r="AE50" s="221"/>
      <c r="AG50" s="222" t="str">
        <f t="shared" si="4"/>
        <v/>
      </c>
      <c r="AH50" s="223" t="str">
        <f t="shared" si="5"/>
        <v/>
      </c>
      <c r="AI50" s="224" t="str">
        <f>IF(W50="","",VLOOKUP(W50,テーブル!$E$5:$F$9,2,FALSE))</f>
        <v/>
      </c>
      <c r="AJ50" s="225" t="str">
        <f>IF(X50="","",VLOOKUP(X50,テーブル!$H$5:$I$11,2,FALSE))</f>
        <v/>
      </c>
      <c r="AK50" s="226" t="str">
        <f>IF(Y50="","",VLOOKUP(Y50,テーブル!$K$5:$L$9,2,FALSE))</f>
        <v/>
      </c>
      <c r="AL50" s="226" t="str">
        <f>IF(Z50="","",VLOOKUP(Z50,テーブル!$N$4:$O$7,2,FALSE))</f>
        <v/>
      </c>
      <c r="AM50" s="226" t="str">
        <f>IF(AA50="","",VLOOKUP(AA50,テーブル!$Q$4:$R$9,2,FALSE))</f>
        <v/>
      </c>
      <c r="AN50" s="226" t="str">
        <f>IF(AB50="","",VLOOKUP(AB50,テーブル!$T$4:$U$14,2,FALSE))</f>
        <v/>
      </c>
      <c r="AO50" s="226"/>
      <c r="AP50" s="227"/>
    </row>
    <row r="51" spans="2:42" ht="18.75" customHeight="1" x14ac:dyDescent="0.15">
      <c r="B51" s="187" t="str">
        <f t="shared" si="3"/>
        <v/>
      </c>
      <c r="C51" s="203" t="str">
        <f>IF(B51="","",COUNTIF(B$14:B51,"&gt;0"))</f>
        <v/>
      </c>
      <c r="D51" s="204"/>
      <c r="E51" s="205"/>
      <c r="F51" s="206"/>
      <c r="G51" s="207"/>
      <c r="H51" s="208"/>
      <c r="I51" s="208"/>
      <c r="J51" s="209"/>
      <c r="K51" s="207"/>
      <c r="L51" s="210"/>
      <c r="M51" s="211"/>
      <c r="N51" s="212"/>
      <c r="O51" s="213"/>
      <c r="P51" s="214"/>
      <c r="Q51" s="215"/>
      <c r="R51" s="216"/>
      <c r="S51" s="216"/>
      <c r="T51" s="217"/>
      <c r="U51" s="215"/>
      <c r="V51" s="218"/>
      <c r="W51" s="219"/>
      <c r="X51" s="219"/>
      <c r="Y51" s="219"/>
      <c r="Z51" s="219"/>
      <c r="AA51" s="219"/>
      <c r="AB51" s="219"/>
      <c r="AC51" s="220"/>
      <c r="AD51" s="221"/>
      <c r="AE51" s="221"/>
      <c r="AG51" s="222" t="str">
        <f t="shared" si="4"/>
        <v/>
      </c>
      <c r="AH51" s="223" t="str">
        <f t="shared" si="5"/>
        <v/>
      </c>
      <c r="AI51" s="224" t="str">
        <f>IF(W51="","",VLOOKUP(W51,テーブル!$E$5:$F$9,2,FALSE))</f>
        <v/>
      </c>
      <c r="AJ51" s="225" t="str">
        <f>IF(X51="","",VLOOKUP(X51,テーブル!$H$5:$I$11,2,FALSE))</f>
        <v/>
      </c>
      <c r="AK51" s="226" t="str">
        <f>IF(Y51="","",VLOOKUP(Y51,テーブル!$K$5:$L$9,2,FALSE))</f>
        <v/>
      </c>
      <c r="AL51" s="226" t="str">
        <f>IF(Z51="","",VLOOKUP(Z51,テーブル!$N$4:$O$7,2,FALSE))</f>
        <v/>
      </c>
      <c r="AM51" s="226" t="str">
        <f>IF(AA51="","",VLOOKUP(AA51,テーブル!$Q$4:$R$9,2,FALSE))</f>
        <v/>
      </c>
      <c r="AN51" s="226" t="str">
        <f>IF(AB51="","",VLOOKUP(AB51,テーブル!$T$4:$U$14,2,FALSE))</f>
        <v/>
      </c>
      <c r="AO51" s="226"/>
      <c r="AP51" s="227"/>
    </row>
    <row r="52" spans="2:42" ht="18.75" customHeight="1" x14ac:dyDescent="0.15">
      <c r="B52" s="187" t="str">
        <f t="shared" si="3"/>
        <v/>
      </c>
      <c r="C52" s="203" t="str">
        <f>IF(B52="","",COUNTIF(B$14:B52,"&gt;0"))</f>
        <v/>
      </c>
      <c r="D52" s="204"/>
      <c r="E52" s="205"/>
      <c r="F52" s="206"/>
      <c r="G52" s="207"/>
      <c r="H52" s="208"/>
      <c r="I52" s="208"/>
      <c r="J52" s="209"/>
      <c r="K52" s="207"/>
      <c r="L52" s="210"/>
      <c r="M52" s="211"/>
      <c r="N52" s="212"/>
      <c r="O52" s="213"/>
      <c r="P52" s="214"/>
      <c r="Q52" s="215"/>
      <c r="R52" s="216"/>
      <c r="S52" s="216"/>
      <c r="T52" s="217"/>
      <c r="U52" s="215"/>
      <c r="V52" s="218"/>
      <c r="W52" s="219"/>
      <c r="X52" s="219"/>
      <c r="Y52" s="219"/>
      <c r="Z52" s="219"/>
      <c r="AA52" s="219"/>
      <c r="AB52" s="219"/>
      <c r="AC52" s="220"/>
      <c r="AD52" s="221"/>
      <c r="AE52" s="221"/>
      <c r="AG52" s="222" t="str">
        <f t="shared" si="4"/>
        <v/>
      </c>
      <c r="AH52" s="223" t="str">
        <f t="shared" si="5"/>
        <v/>
      </c>
      <c r="AI52" s="224" t="str">
        <f>IF(W52="","",VLOOKUP(W52,テーブル!$E$5:$F$9,2,FALSE))</f>
        <v/>
      </c>
      <c r="AJ52" s="225" t="str">
        <f>IF(X52="","",VLOOKUP(X52,テーブル!$H$5:$I$11,2,FALSE))</f>
        <v/>
      </c>
      <c r="AK52" s="226" t="str">
        <f>IF(Y52="","",VLOOKUP(Y52,テーブル!$K$5:$L$9,2,FALSE))</f>
        <v/>
      </c>
      <c r="AL52" s="226" t="str">
        <f>IF(Z52="","",VLOOKUP(Z52,テーブル!$N$4:$O$7,2,FALSE))</f>
        <v/>
      </c>
      <c r="AM52" s="226" t="str">
        <f>IF(AA52="","",VLOOKUP(AA52,テーブル!$Q$4:$R$9,2,FALSE))</f>
        <v/>
      </c>
      <c r="AN52" s="226" t="str">
        <f>IF(AB52="","",VLOOKUP(AB52,テーブル!$T$4:$U$14,2,FALSE))</f>
        <v/>
      </c>
      <c r="AO52" s="226"/>
      <c r="AP52" s="227"/>
    </row>
    <row r="53" spans="2:42" ht="18.75" customHeight="1" x14ac:dyDescent="0.15">
      <c r="B53" s="187" t="str">
        <f t="shared" si="3"/>
        <v/>
      </c>
      <c r="C53" s="203" t="str">
        <f>IF(B53="","",COUNTIF(B$14:B53,"&gt;0"))</f>
        <v/>
      </c>
      <c r="D53" s="204"/>
      <c r="E53" s="205"/>
      <c r="F53" s="206"/>
      <c r="G53" s="207"/>
      <c r="H53" s="208"/>
      <c r="I53" s="208"/>
      <c r="J53" s="209"/>
      <c r="K53" s="207"/>
      <c r="L53" s="210"/>
      <c r="M53" s="211"/>
      <c r="N53" s="212"/>
      <c r="O53" s="213"/>
      <c r="P53" s="214"/>
      <c r="Q53" s="215"/>
      <c r="R53" s="216"/>
      <c r="S53" s="216"/>
      <c r="T53" s="217"/>
      <c r="U53" s="215"/>
      <c r="V53" s="218"/>
      <c r="W53" s="219"/>
      <c r="X53" s="219"/>
      <c r="Y53" s="219"/>
      <c r="Z53" s="219"/>
      <c r="AA53" s="219"/>
      <c r="AB53" s="219"/>
      <c r="AC53" s="220"/>
      <c r="AD53" s="221"/>
      <c r="AE53" s="221"/>
      <c r="AG53" s="222" t="str">
        <f t="shared" si="4"/>
        <v/>
      </c>
      <c r="AH53" s="223" t="str">
        <f t="shared" si="5"/>
        <v/>
      </c>
      <c r="AI53" s="224" t="str">
        <f>IF(W53="","",VLOOKUP(W53,テーブル!$E$5:$F$9,2,FALSE))</f>
        <v/>
      </c>
      <c r="AJ53" s="225" t="str">
        <f>IF(X53="","",VLOOKUP(X53,テーブル!$H$5:$I$11,2,FALSE))</f>
        <v/>
      </c>
      <c r="AK53" s="226" t="str">
        <f>IF(Y53="","",VLOOKUP(Y53,テーブル!$K$5:$L$9,2,FALSE))</f>
        <v/>
      </c>
      <c r="AL53" s="226" t="str">
        <f>IF(Z53="","",VLOOKUP(Z53,テーブル!$N$4:$O$7,2,FALSE))</f>
        <v/>
      </c>
      <c r="AM53" s="226" t="str">
        <f>IF(AA53="","",VLOOKUP(AA53,テーブル!$Q$4:$R$9,2,FALSE))</f>
        <v/>
      </c>
      <c r="AN53" s="226" t="str">
        <f>IF(AB53="","",VLOOKUP(AB53,テーブル!$T$4:$U$14,2,FALSE))</f>
        <v/>
      </c>
      <c r="AO53" s="226"/>
      <c r="AP53" s="227"/>
    </row>
    <row r="54" spans="2:42" ht="18.75" customHeight="1" x14ac:dyDescent="0.15">
      <c r="B54" s="187" t="str">
        <f t="shared" si="3"/>
        <v/>
      </c>
      <c r="C54" s="203" t="str">
        <f>IF(B54="","",COUNTIF(B$14:B54,"&gt;0"))</f>
        <v/>
      </c>
      <c r="D54" s="204"/>
      <c r="E54" s="205"/>
      <c r="F54" s="206"/>
      <c r="G54" s="207"/>
      <c r="H54" s="208"/>
      <c r="I54" s="208"/>
      <c r="J54" s="209"/>
      <c r="K54" s="207"/>
      <c r="L54" s="210"/>
      <c r="M54" s="211"/>
      <c r="N54" s="212"/>
      <c r="O54" s="213"/>
      <c r="P54" s="214"/>
      <c r="Q54" s="215"/>
      <c r="R54" s="216"/>
      <c r="S54" s="216"/>
      <c r="T54" s="217"/>
      <c r="U54" s="215"/>
      <c r="V54" s="218"/>
      <c r="W54" s="219"/>
      <c r="X54" s="219"/>
      <c r="Y54" s="219"/>
      <c r="Z54" s="219"/>
      <c r="AA54" s="219"/>
      <c r="AB54" s="219"/>
      <c r="AC54" s="220"/>
      <c r="AD54" s="221"/>
      <c r="AE54" s="221"/>
      <c r="AG54" s="222" t="str">
        <f t="shared" si="4"/>
        <v/>
      </c>
      <c r="AH54" s="223" t="str">
        <f t="shared" si="5"/>
        <v/>
      </c>
      <c r="AI54" s="224" t="str">
        <f>IF(W54="","",VLOOKUP(W54,テーブル!$E$5:$F$9,2,FALSE))</f>
        <v/>
      </c>
      <c r="AJ54" s="225" t="str">
        <f>IF(X54="","",VLOOKUP(X54,テーブル!$H$5:$I$11,2,FALSE))</f>
        <v/>
      </c>
      <c r="AK54" s="226" t="str">
        <f>IF(Y54="","",VLOOKUP(Y54,テーブル!$K$5:$L$9,2,FALSE))</f>
        <v/>
      </c>
      <c r="AL54" s="226" t="str">
        <f>IF(Z54="","",VLOOKUP(Z54,テーブル!$N$4:$O$7,2,FALSE))</f>
        <v/>
      </c>
      <c r="AM54" s="226" t="str">
        <f>IF(AA54="","",VLOOKUP(AA54,テーブル!$Q$4:$R$9,2,FALSE))</f>
        <v/>
      </c>
      <c r="AN54" s="226" t="str">
        <f>IF(AB54="","",VLOOKUP(AB54,テーブル!$T$4:$U$14,2,FALSE))</f>
        <v/>
      </c>
      <c r="AO54" s="226"/>
      <c r="AP54" s="227"/>
    </row>
    <row r="55" spans="2:42" ht="18.75" customHeight="1" x14ac:dyDescent="0.15">
      <c r="B55" s="187" t="str">
        <f t="shared" si="3"/>
        <v/>
      </c>
      <c r="C55" s="203" t="str">
        <f>IF(B55="","",COUNTIF(B$14:B55,"&gt;0"))</f>
        <v/>
      </c>
      <c r="D55" s="204"/>
      <c r="E55" s="205"/>
      <c r="F55" s="206"/>
      <c r="G55" s="207"/>
      <c r="H55" s="208"/>
      <c r="I55" s="208"/>
      <c r="J55" s="209"/>
      <c r="K55" s="207"/>
      <c r="L55" s="210"/>
      <c r="M55" s="211"/>
      <c r="N55" s="212"/>
      <c r="O55" s="213"/>
      <c r="P55" s="214"/>
      <c r="Q55" s="215"/>
      <c r="R55" s="216"/>
      <c r="S55" s="216"/>
      <c r="T55" s="217"/>
      <c r="U55" s="215"/>
      <c r="V55" s="218"/>
      <c r="W55" s="219"/>
      <c r="X55" s="219"/>
      <c r="Y55" s="219"/>
      <c r="Z55" s="219"/>
      <c r="AA55" s="219"/>
      <c r="AB55" s="219"/>
      <c r="AC55" s="220"/>
      <c r="AD55" s="221"/>
      <c r="AE55" s="221"/>
      <c r="AG55" s="222" t="str">
        <f t="shared" si="4"/>
        <v/>
      </c>
      <c r="AH55" s="223" t="str">
        <f t="shared" si="5"/>
        <v/>
      </c>
      <c r="AI55" s="224" t="str">
        <f>IF(W55="","",VLOOKUP(W55,テーブル!$E$5:$F$9,2,FALSE))</f>
        <v/>
      </c>
      <c r="AJ55" s="225" t="str">
        <f>IF(X55="","",VLOOKUP(X55,テーブル!$H$5:$I$11,2,FALSE))</f>
        <v/>
      </c>
      <c r="AK55" s="226" t="str">
        <f>IF(Y55="","",VLOOKUP(Y55,テーブル!$K$5:$L$9,2,FALSE))</f>
        <v/>
      </c>
      <c r="AL55" s="226" t="str">
        <f>IF(Z55="","",VLOOKUP(Z55,テーブル!$N$4:$O$7,2,FALSE))</f>
        <v/>
      </c>
      <c r="AM55" s="226" t="str">
        <f>IF(AA55="","",VLOOKUP(AA55,テーブル!$Q$4:$R$9,2,FALSE))</f>
        <v/>
      </c>
      <c r="AN55" s="226" t="str">
        <f>IF(AB55="","",VLOOKUP(AB55,テーブル!$T$4:$U$14,2,FALSE))</f>
        <v/>
      </c>
      <c r="AO55" s="226"/>
      <c r="AP55" s="227"/>
    </row>
    <row r="56" spans="2:42" ht="18.75" customHeight="1" x14ac:dyDescent="0.15">
      <c r="B56" s="187" t="str">
        <f t="shared" si="3"/>
        <v/>
      </c>
      <c r="C56" s="203" t="str">
        <f>IF(B56="","",COUNTIF(B$14:B56,"&gt;0"))</f>
        <v/>
      </c>
      <c r="D56" s="204"/>
      <c r="E56" s="205"/>
      <c r="F56" s="206"/>
      <c r="G56" s="207"/>
      <c r="H56" s="208"/>
      <c r="I56" s="208"/>
      <c r="J56" s="209"/>
      <c r="K56" s="207"/>
      <c r="L56" s="210"/>
      <c r="M56" s="211"/>
      <c r="N56" s="212"/>
      <c r="O56" s="213"/>
      <c r="P56" s="214"/>
      <c r="Q56" s="215"/>
      <c r="R56" s="216"/>
      <c r="S56" s="216"/>
      <c r="T56" s="217"/>
      <c r="U56" s="215"/>
      <c r="V56" s="218"/>
      <c r="W56" s="219"/>
      <c r="X56" s="219"/>
      <c r="Y56" s="219"/>
      <c r="Z56" s="219"/>
      <c r="AA56" s="219"/>
      <c r="AB56" s="219"/>
      <c r="AC56" s="220"/>
      <c r="AD56" s="221"/>
      <c r="AE56" s="221"/>
      <c r="AG56" s="222" t="str">
        <f t="shared" si="4"/>
        <v/>
      </c>
      <c r="AH56" s="223" t="str">
        <f t="shared" si="5"/>
        <v/>
      </c>
      <c r="AI56" s="224" t="str">
        <f>IF(W56="","",VLOOKUP(W56,テーブル!$E$5:$F$9,2,FALSE))</f>
        <v/>
      </c>
      <c r="AJ56" s="225" t="str">
        <f>IF(X56="","",VLOOKUP(X56,テーブル!$H$5:$I$11,2,FALSE))</f>
        <v/>
      </c>
      <c r="AK56" s="226" t="str">
        <f>IF(Y56="","",VLOOKUP(Y56,テーブル!$K$5:$L$9,2,FALSE))</f>
        <v/>
      </c>
      <c r="AL56" s="226" t="str">
        <f>IF(Z56="","",VLOOKUP(Z56,テーブル!$N$4:$O$7,2,FALSE))</f>
        <v/>
      </c>
      <c r="AM56" s="226" t="str">
        <f>IF(AA56="","",VLOOKUP(AA56,テーブル!$Q$4:$R$9,2,FALSE))</f>
        <v/>
      </c>
      <c r="AN56" s="226" t="str">
        <f>IF(AB56="","",VLOOKUP(AB56,テーブル!$T$4:$U$14,2,FALSE))</f>
        <v/>
      </c>
      <c r="AO56" s="226"/>
      <c r="AP56" s="227"/>
    </row>
    <row r="57" spans="2:42" ht="18.75" customHeight="1" x14ac:dyDescent="0.15">
      <c r="B57" s="187" t="str">
        <f t="shared" si="3"/>
        <v/>
      </c>
      <c r="C57" s="203" t="str">
        <f>IF(B57="","",COUNTIF(B$14:B57,"&gt;0"))</f>
        <v/>
      </c>
      <c r="D57" s="204"/>
      <c r="E57" s="205"/>
      <c r="F57" s="206"/>
      <c r="G57" s="207"/>
      <c r="H57" s="208"/>
      <c r="I57" s="208"/>
      <c r="J57" s="209"/>
      <c r="K57" s="207"/>
      <c r="L57" s="210"/>
      <c r="M57" s="211"/>
      <c r="N57" s="212"/>
      <c r="O57" s="213"/>
      <c r="P57" s="214"/>
      <c r="Q57" s="215"/>
      <c r="R57" s="216"/>
      <c r="S57" s="216"/>
      <c r="T57" s="217"/>
      <c r="U57" s="215"/>
      <c r="V57" s="218"/>
      <c r="W57" s="219"/>
      <c r="X57" s="219"/>
      <c r="Y57" s="219"/>
      <c r="Z57" s="219"/>
      <c r="AA57" s="219"/>
      <c r="AB57" s="219"/>
      <c r="AC57" s="220"/>
      <c r="AD57" s="221"/>
      <c r="AE57" s="221"/>
      <c r="AG57" s="222" t="str">
        <f t="shared" si="4"/>
        <v/>
      </c>
      <c r="AH57" s="223" t="str">
        <f t="shared" si="5"/>
        <v/>
      </c>
      <c r="AI57" s="224" t="str">
        <f>IF(W57="","",VLOOKUP(W57,テーブル!$E$5:$F$9,2,FALSE))</f>
        <v/>
      </c>
      <c r="AJ57" s="225" t="str">
        <f>IF(X57="","",VLOOKUP(X57,テーブル!$H$5:$I$11,2,FALSE))</f>
        <v/>
      </c>
      <c r="AK57" s="226" t="str">
        <f>IF(Y57="","",VLOOKUP(Y57,テーブル!$K$5:$L$9,2,FALSE))</f>
        <v/>
      </c>
      <c r="AL57" s="226" t="str">
        <f>IF(Z57="","",VLOOKUP(Z57,テーブル!$N$4:$O$7,2,FALSE))</f>
        <v/>
      </c>
      <c r="AM57" s="226" t="str">
        <f>IF(AA57="","",VLOOKUP(AA57,テーブル!$Q$4:$R$9,2,FALSE))</f>
        <v/>
      </c>
      <c r="AN57" s="226" t="str">
        <f>IF(AB57="","",VLOOKUP(AB57,テーブル!$T$4:$U$14,2,FALSE))</f>
        <v/>
      </c>
      <c r="AO57" s="226"/>
      <c r="AP57" s="227"/>
    </row>
    <row r="58" spans="2:42" ht="18.75" customHeight="1" x14ac:dyDescent="0.15">
      <c r="B58" s="187" t="str">
        <f t="shared" si="3"/>
        <v/>
      </c>
      <c r="C58" s="203" t="str">
        <f>IF(B58="","",COUNTIF(B$14:B58,"&gt;0"))</f>
        <v/>
      </c>
      <c r="D58" s="204"/>
      <c r="E58" s="205"/>
      <c r="F58" s="206"/>
      <c r="G58" s="207"/>
      <c r="H58" s="208"/>
      <c r="I58" s="208"/>
      <c r="J58" s="209"/>
      <c r="K58" s="207"/>
      <c r="L58" s="210"/>
      <c r="M58" s="211"/>
      <c r="N58" s="212"/>
      <c r="O58" s="213"/>
      <c r="P58" s="214"/>
      <c r="Q58" s="215"/>
      <c r="R58" s="216"/>
      <c r="S58" s="216"/>
      <c r="T58" s="217"/>
      <c r="U58" s="215"/>
      <c r="V58" s="218"/>
      <c r="W58" s="219"/>
      <c r="X58" s="219"/>
      <c r="Y58" s="219"/>
      <c r="Z58" s="219"/>
      <c r="AA58" s="219"/>
      <c r="AB58" s="219"/>
      <c r="AC58" s="220"/>
      <c r="AD58" s="221"/>
      <c r="AE58" s="221"/>
      <c r="AG58" s="222" t="str">
        <f t="shared" si="4"/>
        <v/>
      </c>
      <c r="AH58" s="223" t="str">
        <f t="shared" si="5"/>
        <v/>
      </c>
      <c r="AI58" s="224" t="str">
        <f>IF(W58="","",VLOOKUP(W58,テーブル!$E$5:$F$9,2,FALSE))</f>
        <v/>
      </c>
      <c r="AJ58" s="225" t="str">
        <f>IF(X58="","",VLOOKUP(X58,テーブル!$H$5:$I$11,2,FALSE))</f>
        <v/>
      </c>
      <c r="AK58" s="226" t="str">
        <f>IF(Y58="","",VLOOKUP(Y58,テーブル!$K$5:$L$9,2,FALSE))</f>
        <v/>
      </c>
      <c r="AL58" s="226" t="str">
        <f>IF(Z58="","",VLOOKUP(Z58,テーブル!$N$4:$O$7,2,FALSE))</f>
        <v/>
      </c>
      <c r="AM58" s="226" t="str">
        <f>IF(AA58="","",VLOOKUP(AA58,テーブル!$Q$4:$R$9,2,FALSE))</f>
        <v/>
      </c>
      <c r="AN58" s="226" t="str">
        <f>IF(AB58="","",VLOOKUP(AB58,テーブル!$T$4:$U$14,2,FALSE))</f>
        <v/>
      </c>
      <c r="AO58" s="226"/>
      <c r="AP58" s="227"/>
    </row>
    <row r="59" spans="2:42" ht="18.75" customHeight="1" x14ac:dyDescent="0.15">
      <c r="B59" s="187" t="str">
        <f t="shared" si="3"/>
        <v/>
      </c>
      <c r="C59" s="203" t="str">
        <f>IF(B59="","",COUNTIF(B$14:B59,"&gt;0"))</f>
        <v/>
      </c>
      <c r="D59" s="204"/>
      <c r="E59" s="205"/>
      <c r="F59" s="206"/>
      <c r="G59" s="207"/>
      <c r="H59" s="208"/>
      <c r="I59" s="208"/>
      <c r="J59" s="209"/>
      <c r="K59" s="207"/>
      <c r="L59" s="210"/>
      <c r="M59" s="211"/>
      <c r="N59" s="212"/>
      <c r="O59" s="213"/>
      <c r="P59" s="214"/>
      <c r="Q59" s="215"/>
      <c r="R59" s="216"/>
      <c r="S59" s="216"/>
      <c r="T59" s="217"/>
      <c r="U59" s="215"/>
      <c r="V59" s="218"/>
      <c r="W59" s="219"/>
      <c r="X59" s="219"/>
      <c r="Y59" s="219"/>
      <c r="Z59" s="219"/>
      <c r="AA59" s="219"/>
      <c r="AB59" s="219"/>
      <c r="AC59" s="220"/>
      <c r="AD59" s="221"/>
      <c r="AE59" s="221"/>
      <c r="AG59" s="222" t="str">
        <f t="shared" si="4"/>
        <v/>
      </c>
      <c r="AH59" s="223" t="str">
        <f t="shared" si="5"/>
        <v/>
      </c>
      <c r="AI59" s="224" t="str">
        <f>IF(W59="","",VLOOKUP(W59,テーブル!$E$5:$F$9,2,FALSE))</f>
        <v/>
      </c>
      <c r="AJ59" s="225" t="str">
        <f>IF(X59="","",VLOOKUP(X59,テーブル!$H$5:$I$11,2,FALSE))</f>
        <v/>
      </c>
      <c r="AK59" s="226" t="str">
        <f>IF(Y59="","",VLOOKUP(Y59,テーブル!$K$5:$L$9,2,FALSE))</f>
        <v/>
      </c>
      <c r="AL59" s="226" t="str">
        <f>IF(Z59="","",VLOOKUP(Z59,テーブル!$N$4:$O$7,2,FALSE))</f>
        <v/>
      </c>
      <c r="AM59" s="226" t="str">
        <f>IF(AA59="","",VLOOKUP(AA59,テーブル!$Q$4:$R$9,2,FALSE))</f>
        <v/>
      </c>
      <c r="AN59" s="226" t="str">
        <f>IF(AB59="","",VLOOKUP(AB59,テーブル!$T$4:$U$14,2,FALSE))</f>
        <v/>
      </c>
      <c r="AO59" s="226"/>
      <c r="AP59" s="227"/>
    </row>
    <row r="60" spans="2:42" ht="18.75" customHeight="1" x14ac:dyDescent="0.15">
      <c r="B60" s="187" t="str">
        <f t="shared" si="3"/>
        <v/>
      </c>
      <c r="C60" s="203" t="str">
        <f>IF(B60="","",COUNTIF(B$14:B60,"&gt;0"))</f>
        <v/>
      </c>
      <c r="D60" s="204"/>
      <c r="E60" s="205"/>
      <c r="F60" s="206"/>
      <c r="G60" s="207"/>
      <c r="H60" s="208"/>
      <c r="I60" s="208"/>
      <c r="J60" s="209"/>
      <c r="K60" s="207"/>
      <c r="L60" s="210"/>
      <c r="M60" s="211"/>
      <c r="N60" s="212"/>
      <c r="O60" s="213"/>
      <c r="P60" s="214"/>
      <c r="Q60" s="215"/>
      <c r="R60" s="216"/>
      <c r="S60" s="216"/>
      <c r="T60" s="217"/>
      <c r="U60" s="215"/>
      <c r="V60" s="218"/>
      <c r="W60" s="219"/>
      <c r="X60" s="219"/>
      <c r="Y60" s="219"/>
      <c r="Z60" s="219"/>
      <c r="AA60" s="219"/>
      <c r="AB60" s="219"/>
      <c r="AC60" s="220"/>
      <c r="AD60" s="221"/>
      <c r="AE60" s="221"/>
      <c r="AG60" s="222" t="str">
        <f t="shared" si="4"/>
        <v/>
      </c>
      <c r="AH60" s="223" t="str">
        <f t="shared" si="5"/>
        <v/>
      </c>
      <c r="AI60" s="224" t="str">
        <f>IF(W60="","",VLOOKUP(W60,テーブル!$E$5:$F$9,2,FALSE))</f>
        <v/>
      </c>
      <c r="AJ60" s="225" t="str">
        <f>IF(X60="","",VLOOKUP(X60,テーブル!$H$5:$I$11,2,FALSE))</f>
        <v/>
      </c>
      <c r="AK60" s="226" t="str">
        <f>IF(Y60="","",VLOOKUP(Y60,テーブル!$K$5:$L$9,2,FALSE))</f>
        <v/>
      </c>
      <c r="AL60" s="226" t="str">
        <f>IF(Z60="","",VLOOKUP(Z60,テーブル!$N$4:$O$7,2,FALSE))</f>
        <v/>
      </c>
      <c r="AM60" s="226" t="str">
        <f>IF(AA60="","",VLOOKUP(AA60,テーブル!$Q$4:$R$9,2,FALSE))</f>
        <v/>
      </c>
      <c r="AN60" s="226" t="str">
        <f>IF(AB60="","",VLOOKUP(AB60,テーブル!$T$4:$U$14,2,FALSE))</f>
        <v/>
      </c>
      <c r="AO60" s="226"/>
      <c r="AP60" s="227"/>
    </row>
    <row r="61" spans="2:42" ht="18.75" customHeight="1" x14ac:dyDescent="0.15">
      <c r="B61" s="187" t="str">
        <f t="shared" si="3"/>
        <v/>
      </c>
      <c r="C61" s="203" t="str">
        <f>IF(B61="","",COUNTIF(B$14:B61,"&gt;0"))</f>
        <v/>
      </c>
      <c r="D61" s="204"/>
      <c r="E61" s="205"/>
      <c r="F61" s="206"/>
      <c r="G61" s="207"/>
      <c r="H61" s="208"/>
      <c r="I61" s="208"/>
      <c r="J61" s="209"/>
      <c r="K61" s="207"/>
      <c r="L61" s="210"/>
      <c r="M61" s="211"/>
      <c r="N61" s="212"/>
      <c r="O61" s="213"/>
      <c r="P61" s="214"/>
      <c r="Q61" s="215"/>
      <c r="R61" s="216"/>
      <c r="S61" s="216"/>
      <c r="T61" s="217"/>
      <c r="U61" s="215"/>
      <c r="V61" s="218"/>
      <c r="W61" s="219"/>
      <c r="X61" s="219"/>
      <c r="Y61" s="219"/>
      <c r="Z61" s="219"/>
      <c r="AA61" s="219"/>
      <c r="AB61" s="219"/>
      <c r="AC61" s="220"/>
      <c r="AD61" s="221"/>
      <c r="AE61" s="221"/>
      <c r="AG61" s="222" t="str">
        <f t="shared" si="4"/>
        <v/>
      </c>
      <c r="AH61" s="223" t="str">
        <f t="shared" si="5"/>
        <v/>
      </c>
      <c r="AI61" s="224" t="str">
        <f>IF(W61="","",VLOOKUP(W61,テーブル!$E$5:$F$9,2,FALSE))</f>
        <v/>
      </c>
      <c r="AJ61" s="225" t="str">
        <f>IF(X61="","",VLOOKUP(X61,テーブル!$H$5:$I$11,2,FALSE))</f>
        <v/>
      </c>
      <c r="AK61" s="226" t="str">
        <f>IF(Y61="","",VLOOKUP(Y61,テーブル!$K$5:$L$9,2,FALSE))</f>
        <v/>
      </c>
      <c r="AL61" s="226" t="str">
        <f>IF(Z61="","",VLOOKUP(Z61,テーブル!$N$4:$O$7,2,FALSE))</f>
        <v/>
      </c>
      <c r="AM61" s="226" t="str">
        <f>IF(AA61="","",VLOOKUP(AA61,テーブル!$Q$4:$R$9,2,FALSE))</f>
        <v/>
      </c>
      <c r="AN61" s="226" t="str">
        <f>IF(AB61="","",VLOOKUP(AB61,テーブル!$T$4:$U$14,2,FALSE))</f>
        <v/>
      </c>
      <c r="AO61" s="226"/>
      <c r="AP61" s="227"/>
    </row>
    <row r="62" spans="2:42" ht="18.75" customHeight="1" x14ac:dyDescent="0.15">
      <c r="B62" s="187" t="str">
        <f t="shared" si="3"/>
        <v/>
      </c>
      <c r="C62" s="203" t="str">
        <f>IF(B62="","",COUNTIF(B$14:B62,"&gt;0"))</f>
        <v/>
      </c>
      <c r="D62" s="204"/>
      <c r="E62" s="205"/>
      <c r="F62" s="206"/>
      <c r="G62" s="207"/>
      <c r="H62" s="208"/>
      <c r="I62" s="208"/>
      <c r="J62" s="209"/>
      <c r="K62" s="207"/>
      <c r="L62" s="210"/>
      <c r="M62" s="211"/>
      <c r="N62" s="212"/>
      <c r="O62" s="213"/>
      <c r="P62" s="214"/>
      <c r="Q62" s="215"/>
      <c r="R62" s="216"/>
      <c r="S62" s="216"/>
      <c r="T62" s="217"/>
      <c r="U62" s="215"/>
      <c r="V62" s="218"/>
      <c r="W62" s="219"/>
      <c r="X62" s="219"/>
      <c r="Y62" s="219"/>
      <c r="Z62" s="219"/>
      <c r="AA62" s="219"/>
      <c r="AB62" s="219"/>
      <c r="AC62" s="220"/>
      <c r="AD62" s="221"/>
      <c r="AE62" s="221"/>
      <c r="AG62" s="222" t="str">
        <f t="shared" si="4"/>
        <v/>
      </c>
      <c r="AH62" s="223" t="str">
        <f t="shared" si="5"/>
        <v/>
      </c>
      <c r="AI62" s="224" t="str">
        <f>IF(W62="","",VLOOKUP(W62,テーブル!$E$5:$F$9,2,FALSE))</f>
        <v/>
      </c>
      <c r="AJ62" s="225" t="str">
        <f>IF(X62="","",VLOOKUP(X62,テーブル!$H$5:$I$11,2,FALSE))</f>
        <v/>
      </c>
      <c r="AK62" s="226" t="str">
        <f>IF(Y62="","",VLOOKUP(Y62,テーブル!$K$5:$L$9,2,FALSE))</f>
        <v/>
      </c>
      <c r="AL62" s="226" t="str">
        <f>IF(Z62="","",VLOOKUP(Z62,テーブル!$N$4:$O$7,2,FALSE))</f>
        <v/>
      </c>
      <c r="AM62" s="226" t="str">
        <f>IF(AA62="","",VLOOKUP(AA62,テーブル!$Q$4:$R$9,2,FALSE))</f>
        <v/>
      </c>
      <c r="AN62" s="226" t="str">
        <f>IF(AB62="","",VLOOKUP(AB62,テーブル!$T$4:$U$14,2,FALSE))</f>
        <v/>
      </c>
      <c r="AO62" s="226"/>
      <c r="AP62" s="227"/>
    </row>
    <row r="63" spans="2:42" ht="18.75" customHeight="1" x14ac:dyDescent="0.15">
      <c r="B63" s="187" t="str">
        <f t="shared" si="3"/>
        <v/>
      </c>
      <c r="C63" s="203" t="str">
        <f>IF(B63="","",COUNTIF(B$14:B63,"&gt;0"))</f>
        <v/>
      </c>
      <c r="D63" s="204"/>
      <c r="E63" s="205"/>
      <c r="F63" s="206"/>
      <c r="G63" s="207"/>
      <c r="H63" s="208"/>
      <c r="I63" s="208"/>
      <c r="J63" s="209"/>
      <c r="K63" s="207"/>
      <c r="L63" s="210"/>
      <c r="M63" s="211"/>
      <c r="N63" s="212"/>
      <c r="O63" s="213"/>
      <c r="P63" s="214"/>
      <c r="Q63" s="215"/>
      <c r="R63" s="216"/>
      <c r="S63" s="216"/>
      <c r="T63" s="217"/>
      <c r="U63" s="215"/>
      <c r="V63" s="218"/>
      <c r="W63" s="219"/>
      <c r="X63" s="219"/>
      <c r="Y63" s="219"/>
      <c r="Z63" s="219"/>
      <c r="AA63" s="219"/>
      <c r="AB63" s="219"/>
      <c r="AC63" s="220"/>
      <c r="AD63" s="221"/>
      <c r="AE63" s="221"/>
      <c r="AG63" s="222" t="str">
        <f t="shared" si="4"/>
        <v/>
      </c>
      <c r="AH63" s="223" t="str">
        <f t="shared" si="5"/>
        <v/>
      </c>
      <c r="AI63" s="224" t="str">
        <f>IF(W63="","",VLOOKUP(W63,テーブル!$E$5:$F$9,2,FALSE))</f>
        <v/>
      </c>
      <c r="AJ63" s="225" t="str">
        <f>IF(X63="","",VLOOKUP(X63,テーブル!$H$5:$I$11,2,FALSE))</f>
        <v/>
      </c>
      <c r="AK63" s="226" t="str">
        <f>IF(Y63="","",VLOOKUP(Y63,テーブル!$K$5:$L$9,2,FALSE))</f>
        <v/>
      </c>
      <c r="AL63" s="226" t="str">
        <f>IF(Z63="","",VLOOKUP(Z63,テーブル!$N$4:$O$7,2,FALSE))</f>
        <v/>
      </c>
      <c r="AM63" s="226" t="str">
        <f>IF(AA63="","",VLOOKUP(AA63,テーブル!$Q$4:$R$9,2,FALSE))</f>
        <v/>
      </c>
      <c r="AN63" s="226" t="str">
        <f>IF(AB63="","",VLOOKUP(AB63,テーブル!$T$4:$U$14,2,FALSE))</f>
        <v/>
      </c>
      <c r="AO63" s="226"/>
      <c r="AP63" s="227"/>
    </row>
    <row r="64" spans="2:42" ht="18.75" customHeight="1" x14ac:dyDescent="0.15">
      <c r="B64" s="187" t="str">
        <f t="shared" si="3"/>
        <v/>
      </c>
      <c r="C64" s="203" t="str">
        <f>IF(B64="","",COUNTIF(B$14:B64,"&gt;0"))</f>
        <v/>
      </c>
      <c r="D64" s="204"/>
      <c r="E64" s="205"/>
      <c r="F64" s="206"/>
      <c r="G64" s="207"/>
      <c r="H64" s="208"/>
      <c r="I64" s="208"/>
      <c r="J64" s="209"/>
      <c r="K64" s="207"/>
      <c r="L64" s="210"/>
      <c r="M64" s="211"/>
      <c r="N64" s="212"/>
      <c r="O64" s="213"/>
      <c r="P64" s="214"/>
      <c r="Q64" s="215"/>
      <c r="R64" s="216"/>
      <c r="S64" s="216"/>
      <c r="T64" s="217"/>
      <c r="U64" s="215"/>
      <c r="V64" s="218"/>
      <c r="W64" s="219"/>
      <c r="X64" s="219"/>
      <c r="Y64" s="219"/>
      <c r="Z64" s="219"/>
      <c r="AA64" s="219"/>
      <c r="AB64" s="219"/>
      <c r="AC64" s="220"/>
      <c r="AD64" s="221"/>
      <c r="AE64" s="221"/>
      <c r="AG64" s="222" t="str">
        <f t="shared" si="4"/>
        <v/>
      </c>
      <c r="AH64" s="223" t="str">
        <f t="shared" si="5"/>
        <v/>
      </c>
      <c r="AI64" s="224" t="str">
        <f>IF(W64="","",VLOOKUP(W64,テーブル!$E$5:$F$9,2,FALSE))</f>
        <v/>
      </c>
      <c r="AJ64" s="225" t="str">
        <f>IF(X64="","",VLOOKUP(X64,テーブル!$H$5:$I$11,2,FALSE))</f>
        <v/>
      </c>
      <c r="AK64" s="226" t="str">
        <f>IF(Y64="","",VLOOKUP(Y64,テーブル!$K$5:$L$9,2,FALSE))</f>
        <v/>
      </c>
      <c r="AL64" s="226" t="str">
        <f>IF(Z64="","",VLOOKUP(Z64,テーブル!$N$4:$O$7,2,FALSE))</f>
        <v/>
      </c>
      <c r="AM64" s="226" t="str">
        <f>IF(AA64="","",VLOOKUP(AA64,テーブル!$Q$4:$R$9,2,FALSE))</f>
        <v/>
      </c>
      <c r="AN64" s="226" t="str">
        <f>IF(AB64="","",VLOOKUP(AB64,テーブル!$T$4:$U$14,2,FALSE))</f>
        <v/>
      </c>
      <c r="AO64" s="226"/>
      <c r="AP64" s="227"/>
    </row>
    <row r="65" spans="2:42" ht="18.75" customHeight="1" x14ac:dyDescent="0.15">
      <c r="B65" s="187" t="str">
        <f t="shared" si="3"/>
        <v/>
      </c>
      <c r="C65" s="203" t="str">
        <f>IF(B65="","",COUNTIF(B$14:B65,"&gt;0"))</f>
        <v/>
      </c>
      <c r="D65" s="204"/>
      <c r="E65" s="205"/>
      <c r="F65" s="206"/>
      <c r="G65" s="207"/>
      <c r="H65" s="208"/>
      <c r="I65" s="208"/>
      <c r="J65" s="209"/>
      <c r="K65" s="207"/>
      <c r="L65" s="210"/>
      <c r="M65" s="211"/>
      <c r="N65" s="212"/>
      <c r="O65" s="213"/>
      <c r="P65" s="214"/>
      <c r="Q65" s="215"/>
      <c r="R65" s="216"/>
      <c r="S65" s="216"/>
      <c r="T65" s="217"/>
      <c r="U65" s="215"/>
      <c r="V65" s="218"/>
      <c r="W65" s="219"/>
      <c r="X65" s="219"/>
      <c r="Y65" s="219"/>
      <c r="Z65" s="219"/>
      <c r="AA65" s="219"/>
      <c r="AB65" s="219"/>
      <c r="AC65" s="220"/>
      <c r="AD65" s="221"/>
      <c r="AE65" s="221"/>
      <c r="AG65" s="222" t="str">
        <f t="shared" si="4"/>
        <v/>
      </c>
      <c r="AH65" s="223" t="str">
        <f t="shared" si="5"/>
        <v/>
      </c>
      <c r="AI65" s="224" t="str">
        <f>IF(W65="","",VLOOKUP(W65,テーブル!$E$5:$F$9,2,FALSE))</f>
        <v/>
      </c>
      <c r="AJ65" s="225" t="str">
        <f>IF(X65="","",VLOOKUP(X65,テーブル!$H$5:$I$11,2,FALSE))</f>
        <v/>
      </c>
      <c r="AK65" s="226" t="str">
        <f>IF(Y65="","",VLOOKUP(Y65,テーブル!$K$5:$L$9,2,FALSE))</f>
        <v/>
      </c>
      <c r="AL65" s="226" t="str">
        <f>IF(Z65="","",VLOOKUP(Z65,テーブル!$N$4:$O$7,2,FALSE))</f>
        <v/>
      </c>
      <c r="AM65" s="226" t="str">
        <f>IF(AA65="","",VLOOKUP(AA65,テーブル!$Q$4:$R$9,2,FALSE))</f>
        <v/>
      </c>
      <c r="AN65" s="226" t="str">
        <f>IF(AB65="","",VLOOKUP(AB65,テーブル!$T$4:$U$14,2,FALSE))</f>
        <v/>
      </c>
      <c r="AO65" s="226"/>
      <c r="AP65" s="227"/>
    </row>
    <row r="66" spans="2:42" ht="18.75" customHeight="1" x14ac:dyDescent="0.15">
      <c r="B66" s="187" t="str">
        <f t="shared" si="3"/>
        <v/>
      </c>
      <c r="C66" s="203" t="str">
        <f>IF(B66="","",COUNTIF(B$14:B66,"&gt;0"))</f>
        <v/>
      </c>
      <c r="D66" s="204"/>
      <c r="E66" s="205"/>
      <c r="F66" s="206"/>
      <c r="G66" s="207"/>
      <c r="H66" s="208"/>
      <c r="I66" s="208"/>
      <c r="J66" s="209"/>
      <c r="K66" s="207"/>
      <c r="L66" s="210"/>
      <c r="M66" s="211"/>
      <c r="N66" s="212"/>
      <c r="O66" s="213"/>
      <c r="P66" s="214"/>
      <c r="Q66" s="215"/>
      <c r="R66" s="216"/>
      <c r="S66" s="216"/>
      <c r="T66" s="217"/>
      <c r="U66" s="215"/>
      <c r="V66" s="218"/>
      <c r="W66" s="219"/>
      <c r="X66" s="219"/>
      <c r="Y66" s="219"/>
      <c r="Z66" s="219"/>
      <c r="AA66" s="219"/>
      <c r="AB66" s="219"/>
      <c r="AC66" s="220"/>
      <c r="AD66" s="221"/>
      <c r="AE66" s="221"/>
      <c r="AG66" s="222" t="str">
        <f t="shared" si="4"/>
        <v/>
      </c>
      <c r="AH66" s="223" t="str">
        <f t="shared" si="5"/>
        <v/>
      </c>
      <c r="AI66" s="224" t="str">
        <f>IF(W66="","",VLOOKUP(W66,テーブル!$E$5:$F$9,2,FALSE))</f>
        <v/>
      </c>
      <c r="AJ66" s="225" t="str">
        <f>IF(X66="","",VLOOKUP(X66,テーブル!$H$5:$I$11,2,FALSE))</f>
        <v/>
      </c>
      <c r="AK66" s="226" t="str">
        <f>IF(Y66="","",VLOOKUP(Y66,テーブル!$K$5:$L$9,2,FALSE))</f>
        <v/>
      </c>
      <c r="AL66" s="226" t="str">
        <f>IF(Z66="","",VLOOKUP(Z66,テーブル!$N$4:$O$7,2,FALSE))</f>
        <v/>
      </c>
      <c r="AM66" s="226" t="str">
        <f>IF(AA66="","",VLOOKUP(AA66,テーブル!$Q$4:$R$9,2,FALSE))</f>
        <v/>
      </c>
      <c r="AN66" s="226" t="str">
        <f>IF(AB66="","",VLOOKUP(AB66,テーブル!$T$4:$U$14,2,FALSE))</f>
        <v/>
      </c>
      <c r="AO66" s="226"/>
      <c r="AP66" s="227"/>
    </row>
    <row r="67" spans="2:42" ht="18.75" customHeight="1" x14ac:dyDescent="0.15">
      <c r="B67" s="187" t="str">
        <f t="shared" si="3"/>
        <v/>
      </c>
      <c r="C67" s="203" t="str">
        <f>IF(B67="","",COUNTIF(B$14:B67,"&gt;0"))</f>
        <v/>
      </c>
      <c r="D67" s="204"/>
      <c r="E67" s="205"/>
      <c r="F67" s="206"/>
      <c r="G67" s="207"/>
      <c r="H67" s="208"/>
      <c r="I67" s="208"/>
      <c r="J67" s="209"/>
      <c r="K67" s="207"/>
      <c r="L67" s="210"/>
      <c r="M67" s="211"/>
      <c r="N67" s="212"/>
      <c r="O67" s="213"/>
      <c r="P67" s="214"/>
      <c r="Q67" s="215"/>
      <c r="R67" s="216"/>
      <c r="S67" s="216"/>
      <c r="T67" s="217"/>
      <c r="U67" s="215"/>
      <c r="V67" s="218"/>
      <c r="W67" s="219"/>
      <c r="X67" s="219"/>
      <c r="Y67" s="219"/>
      <c r="Z67" s="219"/>
      <c r="AA67" s="219"/>
      <c r="AB67" s="219"/>
      <c r="AC67" s="220"/>
      <c r="AD67" s="221"/>
      <c r="AE67" s="221"/>
      <c r="AG67" s="222" t="str">
        <f t="shared" si="4"/>
        <v/>
      </c>
      <c r="AH67" s="223" t="str">
        <f t="shared" si="5"/>
        <v/>
      </c>
      <c r="AI67" s="224" t="str">
        <f>IF(W67="","",VLOOKUP(W67,テーブル!$E$5:$F$9,2,FALSE))</f>
        <v/>
      </c>
      <c r="AJ67" s="225" t="str">
        <f>IF(X67="","",VLOOKUP(X67,テーブル!$H$5:$I$11,2,FALSE))</f>
        <v/>
      </c>
      <c r="AK67" s="226" t="str">
        <f>IF(Y67="","",VLOOKUP(Y67,テーブル!$K$5:$L$9,2,FALSE))</f>
        <v/>
      </c>
      <c r="AL67" s="226" t="str">
        <f>IF(Z67="","",VLOOKUP(Z67,テーブル!$N$4:$O$7,2,FALSE))</f>
        <v/>
      </c>
      <c r="AM67" s="226" t="str">
        <f>IF(AA67="","",VLOOKUP(AA67,テーブル!$Q$4:$R$9,2,FALSE))</f>
        <v/>
      </c>
      <c r="AN67" s="226" t="str">
        <f>IF(AB67="","",VLOOKUP(AB67,テーブル!$T$4:$U$14,2,FALSE))</f>
        <v/>
      </c>
      <c r="AO67" s="226"/>
      <c r="AP67" s="227"/>
    </row>
    <row r="68" spans="2:42" ht="18.75" customHeight="1" x14ac:dyDescent="0.15">
      <c r="B68" s="187" t="str">
        <f t="shared" si="3"/>
        <v/>
      </c>
      <c r="C68" s="203" t="str">
        <f>IF(B68="","",COUNTIF(B$14:B68,"&gt;0"))</f>
        <v/>
      </c>
      <c r="D68" s="204"/>
      <c r="E68" s="205"/>
      <c r="F68" s="206"/>
      <c r="G68" s="207"/>
      <c r="H68" s="208"/>
      <c r="I68" s="208"/>
      <c r="J68" s="209"/>
      <c r="K68" s="207"/>
      <c r="L68" s="210"/>
      <c r="M68" s="211"/>
      <c r="N68" s="212"/>
      <c r="O68" s="213"/>
      <c r="P68" s="214"/>
      <c r="Q68" s="215"/>
      <c r="R68" s="216"/>
      <c r="S68" s="216"/>
      <c r="T68" s="217"/>
      <c r="U68" s="215"/>
      <c r="V68" s="218"/>
      <c r="W68" s="219"/>
      <c r="X68" s="219"/>
      <c r="Y68" s="219"/>
      <c r="Z68" s="219"/>
      <c r="AA68" s="219"/>
      <c r="AB68" s="219"/>
      <c r="AC68" s="220"/>
      <c r="AD68" s="221"/>
      <c r="AE68" s="221"/>
      <c r="AG68" s="222" t="str">
        <f t="shared" si="4"/>
        <v/>
      </c>
      <c r="AH68" s="223" t="str">
        <f t="shared" si="5"/>
        <v/>
      </c>
      <c r="AI68" s="224" t="str">
        <f>IF(W68="","",VLOOKUP(W68,テーブル!$E$5:$F$9,2,FALSE))</f>
        <v/>
      </c>
      <c r="AJ68" s="225" t="str">
        <f>IF(X68="","",VLOOKUP(X68,テーブル!$H$5:$I$11,2,FALSE))</f>
        <v/>
      </c>
      <c r="AK68" s="226" t="str">
        <f>IF(Y68="","",VLOOKUP(Y68,テーブル!$K$5:$L$9,2,FALSE))</f>
        <v/>
      </c>
      <c r="AL68" s="226" t="str">
        <f>IF(Z68="","",VLOOKUP(Z68,テーブル!$N$4:$O$7,2,FALSE))</f>
        <v/>
      </c>
      <c r="AM68" s="226" t="str">
        <f>IF(AA68="","",VLOOKUP(AA68,テーブル!$Q$4:$R$9,2,FALSE))</f>
        <v/>
      </c>
      <c r="AN68" s="226" t="str">
        <f>IF(AB68="","",VLOOKUP(AB68,テーブル!$T$4:$U$14,2,FALSE))</f>
        <v/>
      </c>
      <c r="AO68" s="226"/>
      <c r="AP68" s="227"/>
    </row>
    <row r="69" spans="2:42" ht="18.75" customHeight="1" x14ac:dyDescent="0.15">
      <c r="B69" s="187" t="str">
        <f t="shared" si="3"/>
        <v/>
      </c>
      <c r="C69" s="203" t="str">
        <f>IF(B69="","",COUNTIF(B$14:B69,"&gt;0"))</f>
        <v/>
      </c>
      <c r="D69" s="204"/>
      <c r="E69" s="205"/>
      <c r="F69" s="206"/>
      <c r="G69" s="207"/>
      <c r="H69" s="208"/>
      <c r="I69" s="208"/>
      <c r="J69" s="209"/>
      <c r="K69" s="207"/>
      <c r="L69" s="210"/>
      <c r="M69" s="211"/>
      <c r="N69" s="212"/>
      <c r="O69" s="213"/>
      <c r="P69" s="214"/>
      <c r="Q69" s="215"/>
      <c r="R69" s="216"/>
      <c r="S69" s="216"/>
      <c r="T69" s="217"/>
      <c r="U69" s="215"/>
      <c r="V69" s="218"/>
      <c r="W69" s="219"/>
      <c r="X69" s="219"/>
      <c r="Y69" s="219"/>
      <c r="Z69" s="219"/>
      <c r="AA69" s="219"/>
      <c r="AB69" s="219"/>
      <c r="AC69" s="220"/>
      <c r="AD69" s="221"/>
      <c r="AE69" s="221"/>
      <c r="AG69" s="222" t="str">
        <f t="shared" si="4"/>
        <v/>
      </c>
      <c r="AH69" s="223" t="str">
        <f t="shared" si="5"/>
        <v/>
      </c>
      <c r="AI69" s="224" t="str">
        <f>IF(W69="","",VLOOKUP(W69,テーブル!$E$5:$F$9,2,FALSE))</f>
        <v/>
      </c>
      <c r="AJ69" s="225" t="str">
        <f>IF(X69="","",VLOOKUP(X69,テーブル!$H$5:$I$11,2,FALSE))</f>
        <v/>
      </c>
      <c r="AK69" s="226" t="str">
        <f>IF(Y69="","",VLOOKUP(Y69,テーブル!$K$5:$L$9,2,FALSE))</f>
        <v/>
      </c>
      <c r="AL69" s="226" t="str">
        <f>IF(Z69="","",VLOOKUP(Z69,テーブル!$N$4:$O$7,2,FALSE))</f>
        <v/>
      </c>
      <c r="AM69" s="226" t="str">
        <f>IF(AA69="","",VLOOKUP(AA69,テーブル!$Q$4:$R$9,2,FALSE))</f>
        <v/>
      </c>
      <c r="AN69" s="226" t="str">
        <f>IF(AB69="","",VLOOKUP(AB69,テーブル!$T$4:$U$14,2,FALSE))</f>
        <v/>
      </c>
      <c r="AO69" s="226"/>
      <c r="AP69" s="227"/>
    </row>
    <row r="70" spans="2:42" ht="18.75" customHeight="1" x14ac:dyDescent="0.15">
      <c r="B70" s="187" t="str">
        <f t="shared" si="3"/>
        <v/>
      </c>
      <c r="C70" s="203" t="str">
        <f>IF(B70="","",COUNTIF(B$14:B70,"&gt;0"))</f>
        <v/>
      </c>
      <c r="D70" s="204"/>
      <c r="E70" s="205"/>
      <c r="F70" s="206"/>
      <c r="G70" s="207"/>
      <c r="H70" s="208"/>
      <c r="I70" s="208"/>
      <c r="J70" s="209"/>
      <c r="K70" s="207"/>
      <c r="L70" s="210"/>
      <c r="M70" s="211"/>
      <c r="N70" s="212"/>
      <c r="O70" s="213"/>
      <c r="P70" s="214"/>
      <c r="Q70" s="215"/>
      <c r="R70" s="216"/>
      <c r="S70" s="216"/>
      <c r="T70" s="217"/>
      <c r="U70" s="215"/>
      <c r="V70" s="218"/>
      <c r="W70" s="219"/>
      <c r="X70" s="219"/>
      <c r="Y70" s="219"/>
      <c r="Z70" s="219"/>
      <c r="AA70" s="219"/>
      <c r="AB70" s="219"/>
      <c r="AC70" s="220"/>
      <c r="AD70" s="221"/>
      <c r="AE70" s="221"/>
      <c r="AG70" s="222" t="str">
        <f t="shared" si="4"/>
        <v/>
      </c>
      <c r="AH70" s="223" t="str">
        <f t="shared" si="5"/>
        <v/>
      </c>
      <c r="AI70" s="224" t="str">
        <f>IF(W70="","",VLOOKUP(W70,テーブル!$E$5:$F$9,2,FALSE))</f>
        <v/>
      </c>
      <c r="AJ70" s="225" t="str">
        <f>IF(X70="","",VLOOKUP(X70,テーブル!$H$5:$I$11,2,FALSE))</f>
        <v/>
      </c>
      <c r="AK70" s="226" t="str">
        <f>IF(Y70="","",VLOOKUP(Y70,テーブル!$K$5:$L$9,2,FALSE))</f>
        <v/>
      </c>
      <c r="AL70" s="226" t="str">
        <f>IF(Z70="","",VLOOKUP(Z70,テーブル!$N$4:$O$7,2,FALSE))</f>
        <v/>
      </c>
      <c r="AM70" s="226" t="str">
        <f>IF(AA70="","",VLOOKUP(AA70,テーブル!$Q$4:$R$9,2,FALSE))</f>
        <v/>
      </c>
      <c r="AN70" s="226" t="str">
        <f>IF(AB70="","",VLOOKUP(AB70,テーブル!$T$4:$U$14,2,FALSE))</f>
        <v/>
      </c>
      <c r="AO70" s="226"/>
      <c r="AP70" s="227"/>
    </row>
    <row r="71" spans="2:42" ht="18.75" customHeight="1" x14ac:dyDescent="0.15">
      <c r="B71" s="187" t="str">
        <f t="shared" si="3"/>
        <v/>
      </c>
      <c r="C71" s="203" t="str">
        <f>IF(B71="","",COUNTIF(B$14:B71,"&gt;0"))</f>
        <v/>
      </c>
      <c r="D71" s="204"/>
      <c r="E71" s="205"/>
      <c r="F71" s="206"/>
      <c r="G71" s="207"/>
      <c r="H71" s="208"/>
      <c r="I71" s="208"/>
      <c r="J71" s="209"/>
      <c r="K71" s="207"/>
      <c r="L71" s="210"/>
      <c r="M71" s="211"/>
      <c r="N71" s="212"/>
      <c r="O71" s="213"/>
      <c r="P71" s="214"/>
      <c r="Q71" s="215"/>
      <c r="R71" s="216"/>
      <c r="S71" s="216"/>
      <c r="T71" s="217"/>
      <c r="U71" s="215"/>
      <c r="V71" s="218"/>
      <c r="W71" s="219"/>
      <c r="X71" s="219"/>
      <c r="Y71" s="219"/>
      <c r="Z71" s="219"/>
      <c r="AA71" s="219"/>
      <c r="AB71" s="219"/>
      <c r="AC71" s="220"/>
      <c r="AD71" s="221"/>
      <c r="AE71" s="221"/>
      <c r="AG71" s="222" t="str">
        <f t="shared" si="4"/>
        <v/>
      </c>
      <c r="AH71" s="223" t="str">
        <f t="shared" si="5"/>
        <v/>
      </c>
      <c r="AI71" s="224" t="str">
        <f>IF(W71="","",VLOOKUP(W71,テーブル!$E$5:$F$9,2,FALSE))</f>
        <v/>
      </c>
      <c r="AJ71" s="225" t="str">
        <f>IF(X71="","",VLOOKUP(X71,テーブル!$H$5:$I$11,2,FALSE))</f>
        <v/>
      </c>
      <c r="AK71" s="226" t="str">
        <f>IF(Y71="","",VLOOKUP(Y71,テーブル!$K$5:$L$9,2,FALSE))</f>
        <v/>
      </c>
      <c r="AL71" s="226" t="str">
        <f>IF(Z71="","",VLOOKUP(Z71,テーブル!$N$4:$O$7,2,FALSE))</f>
        <v/>
      </c>
      <c r="AM71" s="226" t="str">
        <f>IF(AA71="","",VLOOKUP(AA71,テーブル!$Q$4:$R$9,2,FALSE))</f>
        <v/>
      </c>
      <c r="AN71" s="226" t="str">
        <f>IF(AB71="","",VLOOKUP(AB71,テーブル!$T$4:$U$14,2,FALSE))</f>
        <v/>
      </c>
      <c r="AO71" s="226"/>
      <c r="AP71" s="227"/>
    </row>
    <row r="72" spans="2:42" ht="18.75" customHeight="1" x14ac:dyDescent="0.15">
      <c r="B72" s="187" t="str">
        <f t="shared" si="3"/>
        <v/>
      </c>
      <c r="C72" s="203" t="str">
        <f>IF(B72="","",COUNTIF(B$14:B72,"&gt;0"))</f>
        <v/>
      </c>
      <c r="D72" s="204"/>
      <c r="E72" s="205"/>
      <c r="F72" s="206"/>
      <c r="G72" s="207"/>
      <c r="H72" s="208"/>
      <c r="I72" s="208"/>
      <c r="J72" s="209"/>
      <c r="K72" s="207"/>
      <c r="L72" s="210"/>
      <c r="M72" s="211"/>
      <c r="N72" s="212"/>
      <c r="O72" s="213"/>
      <c r="P72" s="214"/>
      <c r="Q72" s="215"/>
      <c r="R72" s="216"/>
      <c r="S72" s="216"/>
      <c r="T72" s="217"/>
      <c r="U72" s="215"/>
      <c r="V72" s="218"/>
      <c r="W72" s="219"/>
      <c r="X72" s="219"/>
      <c r="Y72" s="219"/>
      <c r="Z72" s="219"/>
      <c r="AA72" s="219"/>
      <c r="AB72" s="219"/>
      <c r="AC72" s="220"/>
      <c r="AD72" s="221"/>
      <c r="AE72" s="221"/>
      <c r="AG72" s="222" t="str">
        <f t="shared" si="4"/>
        <v/>
      </c>
      <c r="AH72" s="223" t="str">
        <f t="shared" si="5"/>
        <v/>
      </c>
      <c r="AI72" s="224" t="str">
        <f>IF(W72="","",VLOOKUP(W72,テーブル!$E$5:$F$9,2,FALSE))</f>
        <v/>
      </c>
      <c r="AJ72" s="225" t="str">
        <f>IF(X72="","",VLOOKUP(X72,テーブル!$H$5:$I$11,2,FALSE))</f>
        <v/>
      </c>
      <c r="AK72" s="226" t="str">
        <f>IF(Y72="","",VLOOKUP(Y72,テーブル!$K$5:$L$9,2,FALSE))</f>
        <v/>
      </c>
      <c r="AL72" s="226" t="str">
        <f>IF(Z72="","",VLOOKUP(Z72,テーブル!$N$4:$O$7,2,FALSE))</f>
        <v/>
      </c>
      <c r="AM72" s="226" t="str">
        <f>IF(AA72="","",VLOOKUP(AA72,テーブル!$Q$4:$R$9,2,FALSE))</f>
        <v/>
      </c>
      <c r="AN72" s="226" t="str">
        <f>IF(AB72="","",VLOOKUP(AB72,テーブル!$T$4:$U$14,2,FALSE))</f>
        <v/>
      </c>
      <c r="AO72" s="226"/>
      <c r="AP72" s="227"/>
    </row>
    <row r="73" spans="2:42" ht="18.75" customHeight="1" x14ac:dyDescent="0.15">
      <c r="B73" s="187" t="str">
        <f t="shared" si="3"/>
        <v/>
      </c>
      <c r="C73" s="203" t="str">
        <f>IF(B73="","",COUNTIF(B$14:B73,"&gt;0"))</f>
        <v/>
      </c>
      <c r="D73" s="204"/>
      <c r="E73" s="205"/>
      <c r="F73" s="206"/>
      <c r="G73" s="207"/>
      <c r="H73" s="208"/>
      <c r="I73" s="208"/>
      <c r="J73" s="209"/>
      <c r="K73" s="207"/>
      <c r="L73" s="210"/>
      <c r="M73" s="211"/>
      <c r="N73" s="212"/>
      <c r="O73" s="213"/>
      <c r="P73" s="214"/>
      <c r="Q73" s="215"/>
      <c r="R73" s="216"/>
      <c r="S73" s="216"/>
      <c r="T73" s="217"/>
      <c r="U73" s="215"/>
      <c r="V73" s="218"/>
      <c r="W73" s="219"/>
      <c r="X73" s="219"/>
      <c r="Y73" s="219"/>
      <c r="Z73" s="219"/>
      <c r="AA73" s="219"/>
      <c r="AB73" s="219"/>
      <c r="AC73" s="220"/>
      <c r="AD73" s="221"/>
      <c r="AE73" s="221"/>
      <c r="AG73" s="222" t="str">
        <f t="shared" si="4"/>
        <v/>
      </c>
      <c r="AH73" s="223" t="str">
        <f t="shared" si="5"/>
        <v/>
      </c>
      <c r="AI73" s="224" t="str">
        <f>IF(W73="","",VLOOKUP(W73,テーブル!$E$5:$F$9,2,FALSE))</f>
        <v/>
      </c>
      <c r="AJ73" s="225" t="str">
        <f>IF(X73="","",VLOOKUP(X73,テーブル!$H$5:$I$11,2,FALSE))</f>
        <v/>
      </c>
      <c r="AK73" s="226" t="str">
        <f>IF(Y73="","",VLOOKUP(Y73,テーブル!$K$5:$L$9,2,FALSE))</f>
        <v/>
      </c>
      <c r="AL73" s="226" t="str">
        <f>IF(Z73="","",VLOOKUP(Z73,テーブル!$N$4:$O$7,2,FALSE))</f>
        <v/>
      </c>
      <c r="AM73" s="226" t="str">
        <f>IF(AA73="","",VLOOKUP(AA73,テーブル!$Q$4:$R$9,2,FALSE))</f>
        <v/>
      </c>
      <c r="AN73" s="226" t="str">
        <f>IF(AB73="","",VLOOKUP(AB73,テーブル!$T$4:$U$14,2,FALSE))</f>
        <v/>
      </c>
      <c r="AO73" s="226"/>
      <c r="AP73" s="227"/>
    </row>
    <row r="74" spans="2:42" ht="18.75" customHeight="1" x14ac:dyDescent="0.15">
      <c r="B74" s="187" t="str">
        <f t="shared" si="3"/>
        <v/>
      </c>
      <c r="C74" s="203" t="str">
        <f>IF(B74="","",COUNTIF(B$14:B74,"&gt;0"))</f>
        <v/>
      </c>
      <c r="D74" s="204"/>
      <c r="E74" s="205"/>
      <c r="F74" s="206"/>
      <c r="G74" s="207"/>
      <c r="H74" s="208"/>
      <c r="I74" s="208"/>
      <c r="J74" s="209"/>
      <c r="K74" s="207"/>
      <c r="L74" s="210"/>
      <c r="M74" s="211"/>
      <c r="N74" s="212"/>
      <c r="O74" s="213"/>
      <c r="P74" s="214"/>
      <c r="Q74" s="215"/>
      <c r="R74" s="216"/>
      <c r="S74" s="216"/>
      <c r="T74" s="217"/>
      <c r="U74" s="215"/>
      <c r="V74" s="218"/>
      <c r="W74" s="219"/>
      <c r="X74" s="219"/>
      <c r="Y74" s="219"/>
      <c r="Z74" s="219"/>
      <c r="AA74" s="219"/>
      <c r="AB74" s="219"/>
      <c r="AC74" s="220"/>
      <c r="AD74" s="221"/>
      <c r="AE74" s="221"/>
      <c r="AG74" s="222" t="str">
        <f t="shared" si="4"/>
        <v/>
      </c>
      <c r="AH74" s="223" t="str">
        <f t="shared" si="5"/>
        <v/>
      </c>
      <c r="AI74" s="224" t="str">
        <f>IF(W74="","",VLOOKUP(W74,テーブル!$E$5:$F$9,2,FALSE))</f>
        <v/>
      </c>
      <c r="AJ74" s="225" t="str">
        <f>IF(X74="","",VLOOKUP(X74,テーブル!$H$5:$I$11,2,FALSE))</f>
        <v/>
      </c>
      <c r="AK74" s="226" t="str">
        <f>IF(Y74="","",VLOOKUP(Y74,テーブル!$K$5:$L$9,2,FALSE))</f>
        <v/>
      </c>
      <c r="AL74" s="226" t="str">
        <f>IF(Z74="","",VLOOKUP(Z74,テーブル!$N$4:$O$7,2,FALSE))</f>
        <v/>
      </c>
      <c r="AM74" s="226" t="str">
        <f>IF(AA74="","",VLOOKUP(AA74,テーブル!$Q$4:$R$9,2,FALSE))</f>
        <v/>
      </c>
      <c r="AN74" s="226" t="str">
        <f>IF(AB74="","",VLOOKUP(AB74,テーブル!$T$4:$U$14,2,FALSE))</f>
        <v/>
      </c>
      <c r="AO74" s="226"/>
      <c r="AP74" s="227"/>
    </row>
    <row r="75" spans="2:42" ht="18.75" customHeight="1" x14ac:dyDescent="0.15">
      <c r="B75" s="187" t="str">
        <f t="shared" si="3"/>
        <v/>
      </c>
      <c r="C75" s="203" t="str">
        <f>IF(B75="","",COUNTIF(B$14:B75,"&gt;0"))</f>
        <v/>
      </c>
      <c r="D75" s="204"/>
      <c r="E75" s="205"/>
      <c r="F75" s="206"/>
      <c r="G75" s="207"/>
      <c r="H75" s="208"/>
      <c r="I75" s="208"/>
      <c r="J75" s="209"/>
      <c r="K75" s="207"/>
      <c r="L75" s="210"/>
      <c r="M75" s="211"/>
      <c r="N75" s="212"/>
      <c r="O75" s="213"/>
      <c r="P75" s="214"/>
      <c r="Q75" s="215"/>
      <c r="R75" s="216"/>
      <c r="S75" s="216"/>
      <c r="T75" s="217"/>
      <c r="U75" s="215"/>
      <c r="V75" s="218"/>
      <c r="W75" s="219"/>
      <c r="X75" s="219"/>
      <c r="Y75" s="219"/>
      <c r="Z75" s="219"/>
      <c r="AA75" s="219"/>
      <c r="AB75" s="219"/>
      <c r="AC75" s="220"/>
      <c r="AD75" s="221"/>
      <c r="AE75" s="221"/>
      <c r="AG75" s="222" t="str">
        <f t="shared" si="4"/>
        <v/>
      </c>
      <c r="AH75" s="223" t="str">
        <f t="shared" si="5"/>
        <v/>
      </c>
      <c r="AI75" s="224" t="str">
        <f>IF(W75="","",VLOOKUP(W75,テーブル!$E$5:$F$9,2,FALSE))</f>
        <v/>
      </c>
      <c r="AJ75" s="225" t="str">
        <f>IF(X75="","",VLOOKUP(X75,テーブル!$H$5:$I$11,2,FALSE))</f>
        <v/>
      </c>
      <c r="AK75" s="226" t="str">
        <f>IF(Y75="","",VLOOKUP(Y75,テーブル!$K$5:$L$9,2,FALSE))</f>
        <v/>
      </c>
      <c r="AL75" s="226" t="str">
        <f>IF(Z75="","",VLOOKUP(Z75,テーブル!$N$4:$O$7,2,FALSE))</f>
        <v/>
      </c>
      <c r="AM75" s="226" t="str">
        <f>IF(AA75="","",VLOOKUP(AA75,テーブル!$Q$4:$R$9,2,FALSE))</f>
        <v/>
      </c>
      <c r="AN75" s="226" t="str">
        <f>IF(AB75="","",VLOOKUP(AB75,テーブル!$T$4:$U$14,2,FALSE))</f>
        <v/>
      </c>
      <c r="AO75" s="226"/>
      <c r="AP75" s="227"/>
    </row>
    <row r="76" spans="2:42" ht="18.75" customHeight="1" x14ac:dyDescent="0.15">
      <c r="B76" s="187" t="str">
        <f t="shared" si="3"/>
        <v/>
      </c>
      <c r="C76" s="203" t="str">
        <f>IF(B76="","",COUNTIF(B$14:B76,"&gt;0"))</f>
        <v/>
      </c>
      <c r="D76" s="204"/>
      <c r="E76" s="205"/>
      <c r="F76" s="206"/>
      <c r="G76" s="207"/>
      <c r="H76" s="208"/>
      <c r="I76" s="208"/>
      <c r="J76" s="209"/>
      <c r="K76" s="207"/>
      <c r="L76" s="210"/>
      <c r="M76" s="211"/>
      <c r="N76" s="212"/>
      <c r="O76" s="213"/>
      <c r="P76" s="214"/>
      <c r="Q76" s="215"/>
      <c r="R76" s="216"/>
      <c r="S76" s="216"/>
      <c r="T76" s="217"/>
      <c r="U76" s="215"/>
      <c r="V76" s="218"/>
      <c r="W76" s="219"/>
      <c r="X76" s="219"/>
      <c r="Y76" s="219"/>
      <c r="Z76" s="219"/>
      <c r="AA76" s="219"/>
      <c r="AB76" s="219"/>
      <c r="AC76" s="220"/>
      <c r="AD76" s="221"/>
      <c r="AE76" s="221"/>
      <c r="AG76" s="222" t="str">
        <f t="shared" si="4"/>
        <v/>
      </c>
      <c r="AH76" s="223" t="str">
        <f t="shared" si="5"/>
        <v/>
      </c>
      <c r="AI76" s="224" t="str">
        <f>IF(W76="","",VLOOKUP(W76,テーブル!$E$5:$F$9,2,FALSE))</f>
        <v/>
      </c>
      <c r="AJ76" s="225" t="str">
        <f>IF(X76="","",VLOOKUP(X76,テーブル!$H$5:$I$11,2,FALSE))</f>
        <v/>
      </c>
      <c r="AK76" s="226" t="str">
        <f>IF(Y76="","",VLOOKUP(Y76,テーブル!$K$5:$L$9,2,FALSE))</f>
        <v/>
      </c>
      <c r="AL76" s="226" t="str">
        <f>IF(Z76="","",VLOOKUP(Z76,テーブル!$N$4:$O$7,2,FALSE))</f>
        <v/>
      </c>
      <c r="AM76" s="226" t="str">
        <f>IF(AA76="","",VLOOKUP(AA76,テーブル!$Q$4:$R$9,2,FALSE))</f>
        <v/>
      </c>
      <c r="AN76" s="226" t="str">
        <f>IF(AB76="","",VLOOKUP(AB76,テーブル!$T$4:$U$14,2,FALSE))</f>
        <v/>
      </c>
      <c r="AO76" s="226"/>
      <c r="AP76" s="227"/>
    </row>
    <row r="77" spans="2:42" ht="18.75" customHeight="1" x14ac:dyDescent="0.15">
      <c r="B77" s="187" t="str">
        <f t="shared" si="3"/>
        <v/>
      </c>
      <c r="C77" s="203" t="str">
        <f>IF(B77="","",COUNTIF(B$14:B77,"&gt;0"))</f>
        <v/>
      </c>
      <c r="D77" s="204"/>
      <c r="E77" s="205"/>
      <c r="F77" s="206"/>
      <c r="G77" s="207"/>
      <c r="H77" s="208"/>
      <c r="I77" s="208"/>
      <c r="J77" s="209"/>
      <c r="K77" s="207"/>
      <c r="L77" s="210"/>
      <c r="M77" s="211"/>
      <c r="N77" s="212"/>
      <c r="O77" s="213"/>
      <c r="P77" s="214"/>
      <c r="Q77" s="215"/>
      <c r="R77" s="216"/>
      <c r="S77" s="216"/>
      <c r="T77" s="217"/>
      <c r="U77" s="215"/>
      <c r="V77" s="218"/>
      <c r="W77" s="219"/>
      <c r="X77" s="219"/>
      <c r="Y77" s="219"/>
      <c r="Z77" s="219"/>
      <c r="AA77" s="219"/>
      <c r="AB77" s="219"/>
      <c r="AC77" s="220"/>
      <c r="AD77" s="221"/>
      <c r="AE77" s="221"/>
      <c r="AG77" s="222" t="str">
        <f t="shared" si="4"/>
        <v/>
      </c>
      <c r="AH77" s="223" t="str">
        <f t="shared" si="5"/>
        <v/>
      </c>
      <c r="AI77" s="224" t="str">
        <f>IF(W77="","",VLOOKUP(W77,テーブル!$E$5:$F$9,2,FALSE))</f>
        <v/>
      </c>
      <c r="AJ77" s="225" t="str">
        <f>IF(X77="","",VLOOKUP(X77,テーブル!$H$5:$I$11,2,FALSE))</f>
        <v/>
      </c>
      <c r="AK77" s="226" t="str">
        <f>IF(Y77="","",VLOOKUP(Y77,テーブル!$K$5:$L$9,2,FALSE))</f>
        <v/>
      </c>
      <c r="AL77" s="226" t="str">
        <f>IF(Z77="","",VLOOKUP(Z77,テーブル!$N$4:$O$7,2,FALSE))</f>
        <v/>
      </c>
      <c r="AM77" s="226" t="str">
        <f>IF(AA77="","",VLOOKUP(AA77,テーブル!$Q$4:$R$9,2,FALSE))</f>
        <v/>
      </c>
      <c r="AN77" s="226" t="str">
        <f>IF(AB77="","",VLOOKUP(AB77,テーブル!$T$4:$U$14,2,FALSE))</f>
        <v/>
      </c>
      <c r="AO77" s="226"/>
      <c r="AP77" s="227"/>
    </row>
    <row r="78" spans="2:42" ht="18.75" customHeight="1" x14ac:dyDescent="0.15">
      <c r="B78" s="187" t="str">
        <f t="shared" ref="B78:B109" si="6">IF(OR(D78&gt;0,N78&gt;0),1,"")</f>
        <v/>
      </c>
      <c r="C78" s="203" t="str">
        <f>IF(B78="","",COUNTIF(B$14:B78,"&gt;0"))</f>
        <v/>
      </c>
      <c r="D78" s="204"/>
      <c r="E78" s="205"/>
      <c r="F78" s="206"/>
      <c r="G78" s="207"/>
      <c r="H78" s="208"/>
      <c r="I78" s="208"/>
      <c r="J78" s="209"/>
      <c r="K78" s="207"/>
      <c r="L78" s="210"/>
      <c r="M78" s="211"/>
      <c r="N78" s="212"/>
      <c r="O78" s="213"/>
      <c r="P78" s="214"/>
      <c r="Q78" s="215"/>
      <c r="R78" s="216"/>
      <c r="S78" s="216"/>
      <c r="T78" s="217"/>
      <c r="U78" s="215"/>
      <c r="V78" s="218"/>
      <c r="W78" s="219"/>
      <c r="X78" s="219"/>
      <c r="Y78" s="219"/>
      <c r="Z78" s="219"/>
      <c r="AA78" s="219"/>
      <c r="AB78" s="219"/>
      <c r="AC78" s="220"/>
      <c r="AD78" s="221"/>
      <c r="AE78" s="221"/>
      <c r="AG78" s="222" t="str">
        <f t="shared" ref="AG78:AG109" si="7">IF(C78="","",
IF(AND(T78="",V78=""),J78+L78,
IF(T78="",J78+V78,
IF(V78="",T78+L78,
IF(OR(AB78="",AB78="退職取消し"),T78+V78,"")))))</f>
        <v/>
      </c>
      <c r="AH78" s="223" t="str">
        <f t="shared" ref="AH78:AH109" si="8">IF(C78="","",
IFERROR(ROUNDDOWN(AG78*10/1000,0),0))</f>
        <v/>
      </c>
      <c r="AI78" s="224" t="str">
        <f>IF(W78="","",VLOOKUP(W78,テーブル!$E$5:$F$9,2,FALSE))</f>
        <v/>
      </c>
      <c r="AJ78" s="225" t="str">
        <f>IF(X78="","",VLOOKUP(X78,テーブル!$H$5:$I$11,2,FALSE))</f>
        <v/>
      </c>
      <c r="AK78" s="226" t="str">
        <f>IF(Y78="","",VLOOKUP(Y78,テーブル!$K$5:$L$9,2,FALSE))</f>
        <v/>
      </c>
      <c r="AL78" s="226" t="str">
        <f>IF(Z78="","",VLOOKUP(Z78,テーブル!$N$4:$O$7,2,FALSE))</f>
        <v/>
      </c>
      <c r="AM78" s="226" t="str">
        <f>IF(AA78="","",VLOOKUP(AA78,テーブル!$Q$4:$R$9,2,FALSE))</f>
        <v/>
      </c>
      <c r="AN78" s="226" t="str">
        <f>IF(AB78="","",VLOOKUP(AB78,テーブル!$T$4:$U$14,2,FALSE))</f>
        <v/>
      </c>
      <c r="AO78" s="226"/>
      <c r="AP78" s="227"/>
    </row>
    <row r="79" spans="2:42" ht="18.75" customHeight="1" x14ac:dyDescent="0.15">
      <c r="B79" s="187" t="str">
        <f t="shared" si="6"/>
        <v/>
      </c>
      <c r="C79" s="203" t="str">
        <f>IF(B79="","",COUNTIF(B$14:B79,"&gt;0"))</f>
        <v/>
      </c>
      <c r="D79" s="204"/>
      <c r="E79" s="205"/>
      <c r="F79" s="206"/>
      <c r="G79" s="207"/>
      <c r="H79" s="208"/>
      <c r="I79" s="208"/>
      <c r="J79" s="209"/>
      <c r="K79" s="207"/>
      <c r="L79" s="210"/>
      <c r="M79" s="211"/>
      <c r="N79" s="212"/>
      <c r="O79" s="213"/>
      <c r="P79" s="214"/>
      <c r="Q79" s="215"/>
      <c r="R79" s="216"/>
      <c r="S79" s="216"/>
      <c r="T79" s="217"/>
      <c r="U79" s="215"/>
      <c r="V79" s="218"/>
      <c r="W79" s="219"/>
      <c r="X79" s="219"/>
      <c r="Y79" s="219"/>
      <c r="Z79" s="219"/>
      <c r="AA79" s="219"/>
      <c r="AB79" s="219"/>
      <c r="AC79" s="220"/>
      <c r="AD79" s="221"/>
      <c r="AE79" s="221"/>
      <c r="AG79" s="222" t="str">
        <f t="shared" si="7"/>
        <v/>
      </c>
      <c r="AH79" s="223" t="str">
        <f t="shared" si="8"/>
        <v/>
      </c>
      <c r="AI79" s="224" t="str">
        <f>IF(W79="","",VLOOKUP(W79,テーブル!$E$5:$F$9,2,FALSE))</f>
        <v/>
      </c>
      <c r="AJ79" s="225" t="str">
        <f>IF(X79="","",VLOOKUP(X79,テーブル!$H$5:$I$11,2,FALSE))</f>
        <v/>
      </c>
      <c r="AK79" s="226" t="str">
        <f>IF(Y79="","",VLOOKUP(Y79,テーブル!$K$5:$L$9,2,FALSE))</f>
        <v/>
      </c>
      <c r="AL79" s="226" t="str">
        <f>IF(Z79="","",VLOOKUP(Z79,テーブル!$N$4:$O$7,2,FALSE))</f>
        <v/>
      </c>
      <c r="AM79" s="226" t="str">
        <f>IF(AA79="","",VLOOKUP(AA79,テーブル!$Q$4:$R$9,2,FALSE))</f>
        <v/>
      </c>
      <c r="AN79" s="226" t="str">
        <f>IF(AB79="","",VLOOKUP(AB79,テーブル!$T$4:$U$14,2,FALSE))</f>
        <v/>
      </c>
      <c r="AO79" s="226"/>
      <c r="AP79" s="227"/>
    </row>
    <row r="80" spans="2:42" ht="18.75" customHeight="1" x14ac:dyDescent="0.15">
      <c r="B80" s="187" t="str">
        <f t="shared" si="6"/>
        <v/>
      </c>
      <c r="C80" s="203" t="str">
        <f>IF(B80="","",COUNTIF(B$14:B80,"&gt;0"))</f>
        <v/>
      </c>
      <c r="D80" s="204"/>
      <c r="E80" s="205"/>
      <c r="F80" s="206"/>
      <c r="G80" s="207"/>
      <c r="H80" s="208"/>
      <c r="I80" s="208"/>
      <c r="J80" s="209"/>
      <c r="K80" s="207"/>
      <c r="L80" s="210"/>
      <c r="M80" s="211"/>
      <c r="N80" s="212"/>
      <c r="O80" s="213"/>
      <c r="P80" s="214"/>
      <c r="Q80" s="215"/>
      <c r="R80" s="216"/>
      <c r="S80" s="216"/>
      <c r="T80" s="217"/>
      <c r="U80" s="215"/>
      <c r="V80" s="218"/>
      <c r="W80" s="219"/>
      <c r="X80" s="219"/>
      <c r="Y80" s="219"/>
      <c r="Z80" s="219"/>
      <c r="AA80" s="219"/>
      <c r="AB80" s="219"/>
      <c r="AC80" s="220"/>
      <c r="AD80" s="221"/>
      <c r="AE80" s="221"/>
      <c r="AG80" s="222" t="str">
        <f t="shared" si="7"/>
        <v/>
      </c>
      <c r="AH80" s="223" t="str">
        <f t="shared" si="8"/>
        <v/>
      </c>
      <c r="AI80" s="224" t="str">
        <f>IF(W80="","",VLOOKUP(W80,テーブル!$E$5:$F$9,2,FALSE))</f>
        <v/>
      </c>
      <c r="AJ80" s="225" t="str">
        <f>IF(X80="","",VLOOKUP(X80,テーブル!$H$5:$I$11,2,FALSE))</f>
        <v/>
      </c>
      <c r="AK80" s="226" t="str">
        <f>IF(Y80="","",VLOOKUP(Y80,テーブル!$K$5:$L$9,2,FALSE))</f>
        <v/>
      </c>
      <c r="AL80" s="226" t="str">
        <f>IF(Z80="","",VLOOKUP(Z80,テーブル!$N$4:$O$7,2,FALSE))</f>
        <v/>
      </c>
      <c r="AM80" s="226" t="str">
        <f>IF(AA80="","",VLOOKUP(AA80,テーブル!$Q$4:$R$9,2,FALSE))</f>
        <v/>
      </c>
      <c r="AN80" s="226" t="str">
        <f>IF(AB80="","",VLOOKUP(AB80,テーブル!$T$4:$U$14,2,FALSE))</f>
        <v/>
      </c>
      <c r="AO80" s="226"/>
      <c r="AP80" s="227"/>
    </row>
    <row r="81" spans="2:42" ht="18.75" customHeight="1" x14ac:dyDescent="0.15">
      <c r="B81" s="187" t="str">
        <f t="shared" si="6"/>
        <v/>
      </c>
      <c r="C81" s="203" t="str">
        <f>IF(B81="","",COUNTIF(B$14:B81,"&gt;0"))</f>
        <v/>
      </c>
      <c r="D81" s="204"/>
      <c r="E81" s="205"/>
      <c r="F81" s="206"/>
      <c r="G81" s="207"/>
      <c r="H81" s="208"/>
      <c r="I81" s="208"/>
      <c r="J81" s="209"/>
      <c r="K81" s="207"/>
      <c r="L81" s="210"/>
      <c r="M81" s="211"/>
      <c r="N81" s="212"/>
      <c r="O81" s="213"/>
      <c r="P81" s="214"/>
      <c r="Q81" s="215"/>
      <c r="R81" s="216"/>
      <c r="S81" s="216"/>
      <c r="T81" s="217"/>
      <c r="U81" s="215"/>
      <c r="V81" s="218"/>
      <c r="W81" s="219"/>
      <c r="X81" s="219"/>
      <c r="Y81" s="219"/>
      <c r="Z81" s="219"/>
      <c r="AA81" s="219"/>
      <c r="AB81" s="219"/>
      <c r="AC81" s="220"/>
      <c r="AD81" s="221"/>
      <c r="AE81" s="221"/>
      <c r="AG81" s="222" t="str">
        <f t="shared" si="7"/>
        <v/>
      </c>
      <c r="AH81" s="223" t="str">
        <f t="shared" si="8"/>
        <v/>
      </c>
      <c r="AI81" s="224" t="str">
        <f>IF(W81="","",VLOOKUP(W81,テーブル!$E$5:$F$9,2,FALSE))</f>
        <v/>
      </c>
      <c r="AJ81" s="225" t="str">
        <f>IF(X81="","",VLOOKUP(X81,テーブル!$H$5:$I$11,2,FALSE))</f>
        <v/>
      </c>
      <c r="AK81" s="226" t="str">
        <f>IF(Y81="","",VLOOKUP(Y81,テーブル!$K$5:$L$9,2,FALSE))</f>
        <v/>
      </c>
      <c r="AL81" s="226" t="str">
        <f>IF(Z81="","",VLOOKUP(Z81,テーブル!$N$4:$O$7,2,FALSE))</f>
        <v/>
      </c>
      <c r="AM81" s="226" t="str">
        <f>IF(AA81="","",VLOOKUP(AA81,テーブル!$Q$4:$R$9,2,FALSE))</f>
        <v/>
      </c>
      <c r="AN81" s="226" t="str">
        <f>IF(AB81="","",VLOOKUP(AB81,テーブル!$T$4:$U$14,2,FALSE))</f>
        <v/>
      </c>
      <c r="AO81" s="226"/>
      <c r="AP81" s="227"/>
    </row>
    <row r="82" spans="2:42" ht="18.75" customHeight="1" x14ac:dyDescent="0.15">
      <c r="B82" s="187" t="str">
        <f t="shared" si="6"/>
        <v/>
      </c>
      <c r="C82" s="203" t="str">
        <f>IF(B82="","",COUNTIF(B$14:B82,"&gt;0"))</f>
        <v/>
      </c>
      <c r="D82" s="204"/>
      <c r="E82" s="205"/>
      <c r="F82" s="206"/>
      <c r="G82" s="207"/>
      <c r="H82" s="208"/>
      <c r="I82" s="208"/>
      <c r="J82" s="209"/>
      <c r="K82" s="207"/>
      <c r="L82" s="210"/>
      <c r="M82" s="211"/>
      <c r="N82" s="212"/>
      <c r="O82" s="213"/>
      <c r="P82" s="214"/>
      <c r="Q82" s="215"/>
      <c r="R82" s="216"/>
      <c r="S82" s="216"/>
      <c r="T82" s="217"/>
      <c r="U82" s="215"/>
      <c r="V82" s="218"/>
      <c r="W82" s="219"/>
      <c r="X82" s="219"/>
      <c r="Y82" s="219"/>
      <c r="Z82" s="219"/>
      <c r="AA82" s="219"/>
      <c r="AB82" s="219"/>
      <c r="AC82" s="220"/>
      <c r="AD82" s="221"/>
      <c r="AE82" s="221"/>
      <c r="AG82" s="222" t="str">
        <f t="shared" si="7"/>
        <v/>
      </c>
      <c r="AH82" s="223" t="str">
        <f t="shared" si="8"/>
        <v/>
      </c>
      <c r="AI82" s="224" t="str">
        <f>IF(W82="","",VLOOKUP(W82,テーブル!$E$5:$F$9,2,FALSE))</f>
        <v/>
      </c>
      <c r="AJ82" s="225" t="str">
        <f>IF(X82="","",VLOOKUP(X82,テーブル!$H$5:$I$11,2,FALSE))</f>
        <v/>
      </c>
      <c r="AK82" s="226" t="str">
        <f>IF(Y82="","",VLOOKUP(Y82,テーブル!$K$5:$L$9,2,FALSE))</f>
        <v/>
      </c>
      <c r="AL82" s="226" t="str">
        <f>IF(Z82="","",VLOOKUP(Z82,テーブル!$N$4:$O$7,2,FALSE))</f>
        <v/>
      </c>
      <c r="AM82" s="226" t="str">
        <f>IF(AA82="","",VLOOKUP(AA82,テーブル!$Q$4:$R$9,2,FALSE))</f>
        <v/>
      </c>
      <c r="AN82" s="226" t="str">
        <f>IF(AB82="","",VLOOKUP(AB82,テーブル!$T$4:$U$14,2,FALSE))</f>
        <v/>
      </c>
      <c r="AO82" s="226"/>
      <c r="AP82" s="227"/>
    </row>
    <row r="83" spans="2:42" ht="18.75" customHeight="1" x14ac:dyDescent="0.15">
      <c r="B83" s="187" t="str">
        <f t="shared" si="6"/>
        <v/>
      </c>
      <c r="C83" s="203" t="str">
        <f>IF(B83="","",COUNTIF(B$14:B83,"&gt;0"))</f>
        <v/>
      </c>
      <c r="D83" s="204"/>
      <c r="E83" s="205"/>
      <c r="F83" s="206"/>
      <c r="G83" s="207"/>
      <c r="H83" s="208"/>
      <c r="I83" s="208"/>
      <c r="J83" s="209"/>
      <c r="K83" s="207"/>
      <c r="L83" s="210"/>
      <c r="M83" s="211"/>
      <c r="N83" s="212"/>
      <c r="O83" s="213"/>
      <c r="P83" s="214"/>
      <c r="Q83" s="215"/>
      <c r="R83" s="216"/>
      <c r="S83" s="216"/>
      <c r="T83" s="217"/>
      <c r="U83" s="215"/>
      <c r="V83" s="218"/>
      <c r="W83" s="219"/>
      <c r="X83" s="219"/>
      <c r="Y83" s="219"/>
      <c r="Z83" s="219"/>
      <c r="AA83" s="219"/>
      <c r="AB83" s="219"/>
      <c r="AC83" s="220"/>
      <c r="AD83" s="221"/>
      <c r="AE83" s="221"/>
      <c r="AG83" s="222" t="str">
        <f t="shared" si="7"/>
        <v/>
      </c>
      <c r="AH83" s="223" t="str">
        <f t="shared" si="8"/>
        <v/>
      </c>
      <c r="AI83" s="224" t="str">
        <f>IF(W83="","",VLOOKUP(W83,テーブル!$E$5:$F$9,2,FALSE))</f>
        <v/>
      </c>
      <c r="AJ83" s="225" t="str">
        <f>IF(X83="","",VLOOKUP(X83,テーブル!$H$5:$I$11,2,FALSE))</f>
        <v/>
      </c>
      <c r="AK83" s="226" t="str">
        <f>IF(Y83="","",VLOOKUP(Y83,テーブル!$K$5:$L$9,2,FALSE))</f>
        <v/>
      </c>
      <c r="AL83" s="226" t="str">
        <f>IF(Z83="","",VLOOKUP(Z83,テーブル!$N$4:$O$7,2,FALSE))</f>
        <v/>
      </c>
      <c r="AM83" s="226" t="str">
        <f>IF(AA83="","",VLOOKUP(AA83,テーブル!$Q$4:$R$9,2,FALSE))</f>
        <v/>
      </c>
      <c r="AN83" s="226" t="str">
        <f>IF(AB83="","",VLOOKUP(AB83,テーブル!$T$4:$U$14,2,FALSE))</f>
        <v/>
      </c>
      <c r="AO83" s="226"/>
      <c r="AP83" s="227"/>
    </row>
    <row r="84" spans="2:42" ht="18.75" customHeight="1" x14ac:dyDescent="0.15">
      <c r="B84" s="187" t="str">
        <f t="shared" si="6"/>
        <v/>
      </c>
      <c r="C84" s="203" t="str">
        <f>IF(B84="","",COUNTIF(B$14:B84,"&gt;0"))</f>
        <v/>
      </c>
      <c r="D84" s="204"/>
      <c r="E84" s="205"/>
      <c r="F84" s="206"/>
      <c r="G84" s="207"/>
      <c r="H84" s="208"/>
      <c r="I84" s="208"/>
      <c r="J84" s="209"/>
      <c r="K84" s="207"/>
      <c r="L84" s="210"/>
      <c r="M84" s="211"/>
      <c r="N84" s="212"/>
      <c r="O84" s="213"/>
      <c r="P84" s="214"/>
      <c r="Q84" s="215"/>
      <c r="R84" s="216"/>
      <c r="S84" s="216"/>
      <c r="T84" s="217"/>
      <c r="U84" s="215"/>
      <c r="V84" s="218"/>
      <c r="W84" s="219"/>
      <c r="X84" s="219"/>
      <c r="Y84" s="219"/>
      <c r="Z84" s="219"/>
      <c r="AA84" s="219"/>
      <c r="AB84" s="219"/>
      <c r="AC84" s="220"/>
      <c r="AD84" s="221"/>
      <c r="AE84" s="221"/>
      <c r="AG84" s="222" t="str">
        <f t="shared" si="7"/>
        <v/>
      </c>
      <c r="AH84" s="223" t="str">
        <f t="shared" si="8"/>
        <v/>
      </c>
      <c r="AI84" s="224" t="str">
        <f>IF(W84="","",VLOOKUP(W84,テーブル!$E$5:$F$9,2,FALSE))</f>
        <v/>
      </c>
      <c r="AJ84" s="225" t="str">
        <f>IF(X84="","",VLOOKUP(X84,テーブル!$H$5:$I$11,2,FALSE))</f>
        <v/>
      </c>
      <c r="AK84" s="226" t="str">
        <f>IF(Y84="","",VLOOKUP(Y84,テーブル!$K$5:$L$9,2,FALSE))</f>
        <v/>
      </c>
      <c r="AL84" s="226" t="str">
        <f>IF(Z84="","",VLOOKUP(Z84,テーブル!$N$4:$O$7,2,FALSE))</f>
        <v/>
      </c>
      <c r="AM84" s="226" t="str">
        <f>IF(AA84="","",VLOOKUP(AA84,テーブル!$Q$4:$R$9,2,FALSE))</f>
        <v/>
      </c>
      <c r="AN84" s="226" t="str">
        <f>IF(AB84="","",VLOOKUP(AB84,テーブル!$T$4:$U$14,2,FALSE))</f>
        <v/>
      </c>
      <c r="AO84" s="226"/>
      <c r="AP84" s="227"/>
    </row>
    <row r="85" spans="2:42" ht="18.75" customHeight="1" x14ac:dyDescent="0.15">
      <c r="B85" s="187" t="str">
        <f t="shared" si="6"/>
        <v/>
      </c>
      <c r="C85" s="203" t="str">
        <f>IF(B85="","",COUNTIF(B$14:B85,"&gt;0"))</f>
        <v/>
      </c>
      <c r="D85" s="204"/>
      <c r="E85" s="205"/>
      <c r="F85" s="206"/>
      <c r="G85" s="207"/>
      <c r="H85" s="208"/>
      <c r="I85" s="208"/>
      <c r="J85" s="209"/>
      <c r="K85" s="207"/>
      <c r="L85" s="210"/>
      <c r="M85" s="211"/>
      <c r="N85" s="212"/>
      <c r="O85" s="213"/>
      <c r="P85" s="214"/>
      <c r="Q85" s="215"/>
      <c r="R85" s="216"/>
      <c r="S85" s="216"/>
      <c r="T85" s="217"/>
      <c r="U85" s="215"/>
      <c r="V85" s="218"/>
      <c r="W85" s="219"/>
      <c r="X85" s="219"/>
      <c r="Y85" s="219"/>
      <c r="Z85" s="219"/>
      <c r="AA85" s="219"/>
      <c r="AB85" s="219"/>
      <c r="AC85" s="220"/>
      <c r="AD85" s="221"/>
      <c r="AE85" s="221"/>
      <c r="AG85" s="222" t="str">
        <f t="shared" si="7"/>
        <v/>
      </c>
      <c r="AH85" s="223" t="str">
        <f t="shared" si="8"/>
        <v/>
      </c>
      <c r="AI85" s="224" t="str">
        <f>IF(W85="","",VLOOKUP(W85,テーブル!$E$5:$F$9,2,FALSE))</f>
        <v/>
      </c>
      <c r="AJ85" s="225" t="str">
        <f>IF(X85="","",VLOOKUP(X85,テーブル!$H$5:$I$11,2,FALSE))</f>
        <v/>
      </c>
      <c r="AK85" s="226" t="str">
        <f>IF(Y85="","",VLOOKUP(Y85,テーブル!$K$5:$L$9,2,FALSE))</f>
        <v/>
      </c>
      <c r="AL85" s="226" t="str">
        <f>IF(Z85="","",VLOOKUP(Z85,テーブル!$N$4:$O$7,2,FALSE))</f>
        <v/>
      </c>
      <c r="AM85" s="226" t="str">
        <f>IF(AA85="","",VLOOKUP(AA85,テーブル!$Q$4:$R$9,2,FALSE))</f>
        <v/>
      </c>
      <c r="AN85" s="226" t="str">
        <f>IF(AB85="","",VLOOKUP(AB85,テーブル!$T$4:$U$14,2,FALSE))</f>
        <v/>
      </c>
      <c r="AO85" s="226"/>
      <c r="AP85" s="227"/>
    </row>
    <row r="86" spans="2:42" ht="18.75" customHeight="1" x14ac:dyDescent="0.15">
      <c r="B86" s="187" t="str">
        <f t="shared" si="6"/>
        <v/>
      </c>
      <c r="C86" s="203" t="str">
        <f>IF(B86="","",COUNTIF(B$14:B86,"&gt;0"))</f>
        <v/>
      </c>
      <c r="D86" s="204"/>
      <c r="E86" s="205"/>
      <c r="F86" s="206"/>
      <c r="G86" s="207"/>
      <c r="H86" s="208"/>
      <c r="I86" s="208"/>
      <c r="J86" s="209"/>
      <c r="K86" s="207"/>
      <c r="L86" s="210"/>
      <c r="M86" s="211"/>
      <c r="N86" s="212"/>
      <c r="O86" s="213"/>
      <c r="P86" s="214"/>
      <c r="Q86" s="215"/>
      <c r="R86" s="216"/>
      <c r="S86" s="216"/>
      <c r="T86" s="217"/>
      <c r="U86" s="215"/>
      <c r="V86" s="218"/>
      <c r="W86" s="219"/>
      <c r="X86" s="219"/>
      <c r="Y86" s="219"/>
      <c r="Z86" s="219"/>
      <c r="AA86" s="219"/>
      <c r="AB86" s="219"/>
      <c r="AC86" s="220"/>
      <c r="AD86" s="221"/>
      <c r="AE86" s="221"/>
      <c r="AG86" s="222" t="str">
        <f t="shared" si="7"/>
        <v/>
      </c>
      <c r="AH86" s="223" t="str">
        <f t="shared" si="8"/>
        <v/>
      </c>
      <c r="AI86" s="224" t="str">
        <f>IF(W86="","",VLOOKUP(W86,テーブル!$E$5:$F$9,2,FALSE))</f>
        <v/>
      </c>
      <c r="AJ86" s="225" t="str">
        <f>IF(X86="","",VLOOKUP(X86,テーブル!$H$5:$I$11,2,FALSE))</f>
        <v/>
      </c>
      <c r="AK86" s="226" t="str">
        <f>IF(Y86="","",VLOOKUP(Y86,テーブル!$K$5:$L$9,2,FALSE))</f>
        <v/>
      </c>
      <c r="AL86" s="226" t="str">
        <f>IF(Z86="","",VLOOKUP(Z86,テーブル!$N$4:$O$7,2,FALSE))</f>
        <v/>
      </c>
      <c r="AM86" s="226" t="str">
        <f>IF(AA86="","",VLOOKUP(AA86,テーブル!$Q$4:$R$9,2,FALSE))</f>
        <v/>
      </c>
      <c r="AN86" s="226" t="str">
        <f>IF(AB86="","",VLOOKUP(AB86,テーブル!$T$4:$U$14,2,FALSE))</f>
        <v/>
      </c>
      <c r="AO86" s="226"/>
      <c r="AP86" s="227"/>
    </row>
    <row r="87" spans="2:42" ht="18.75" customHeight="1" x14ac:dyDescent="0.15">
      <c r="B87" s="187" t="str">
        <f t="shared" si="6"/>
        <v/>
      </c>
      <c r="C87" s="203" t="str">
        <f>IF(B87="","",COUNTIF(B$14:B87,"&gt;0"))</f>
        <v/>
      </c>
      <c r="D87" s="204"/>
      <c r="E87" s="205"/>
      <c r="F87" s="206"/>
      <c r="G87" s="207"/>
      <c r="H87" s="208"/>
      <c r="I87" s="208"/>
      <c r="J87" s="209"/>
      <c r="K87" s="207"/>
      <c r="L87" s="210"/>
      <c r="M87" s="211"/>
      <c r="N87" s="212"/>
      <c r="O87" s="213"/>
      <c r="P87" s="214"/>
      <c r="Q87" s="215"/>
      <c r="R87" s="216"/>
      <c r="S87" s="216"/>
      <c r="T87" s="217"/>
      <c r="U87" s="215"/>
      <c r="V87" s="218"/>
      <c r="W87" s="219"/>
      <c r="X87" s="219"/>
      <c r="Y87" s="219"/>
      <c r="Z87" s="219"/>
      <c r="AA87" s="219"/>
      <c r="AB87" s="219"/>
      <c r="AC87" s="220"/>
      <c r="AD87" s="221"/>
      <c r="AE87" s="221"/>
      <c r="AG87" s="222" t="str">
        <f t="shared" si="7"/>
        <v/>
      </c>
      <c r="AH87" s="223" t="str">
        <f t="shared" si="8"/>
        <v/>
      </c>
      <c r="AI87" s="224" t="str">
        <f>IF(W87="","",VLOOKUP(W87,テーブル!$E$5:$F$9,2,FALSE))</f>
        <v/>
      </c>
      <c r="AJ87" s="225" t="str">
        <f>IF(X87="","",VLOOKUP(X87,テーブル!$H$5:$I$11,2,FALSE))</f>
        <v/>
      </c>
      <c r="AK87" s="226" t="str">
        <f>IF(Y87="","",VLOOKUP(Y87,テーブル!$K$5:$L$9,2,FALSE))</f>
        <v/>
      </c>
      <c r="AL87" s="226" t="str">
        <f>IF(Z87="","",VLOOKUP(Z87,テーブル!$N$4:$O$7,2,FALSE))</f>
        <v/>
      </c>
      <c r="AM87" s="226" t="str">
        <f>IF(AA87="","",VLOOKUP(AA87,テーブル!$Q$4:$R$9,2,FALSE))</f>
        <v/>
      </c>
      <c r="AN87" s="226" t="str">
        <f>IF(AB87="","",VLOOKUP(AB87,テーブル!$T$4:$U$14,2,FALSE))</f>
        <v/>
      </c>
      <c r="AO87" s="226"/>
      <c r="AP87" s="227"/>
    </row>
    <row r="88" spans="2:42" ht="18.75" customHeight="1" x14ac:dyDescent="0.15">
      <c r="B88" s="187" t="str">
        <f t="shared" si="6"/>
        <v/>
      </c>
      <c r="C88" s="203" t="str">
        <f>IF(B88="","",COUNTIF(B$14:B88,"&gt;0"))</f>
        <v/>
      </c>
      <c r="D88" s="204"/>
      <c r="E88" s="205"/>
      <c r="F88" s="206"/>
      <c r="G88" s="207"/>
      <c r="H88" s="208"/>
      <c r="I88" s="208"/>
      <c r="J88" s="209"/>
      <c r="K88" s="207"/>
      <c r="L88" s="210"/>
      <c r="M88" s="211"/>
      <c r="N88" s="212"/>
      <c r="O88" s="213"/>
      <c r="P88" s="214"/>
      <c r="Q88" s="215"/>
      <c r="R88" s="216"/>
      <c r="S88" s="216"/>
      <c r="T88" s="217"/>
      <c r="U88" s="215"/>
      <c r="V88" s="218"/>
      <c r="W88" s="219"/>
      <c r="X88" s="219"/>
      <c r="Y88" s="219"/>
      <c r="Z88" s="219"/>
      <c r="AA88" s="219"/>
      <c r="AB88" s="219"/>
      <c r="AC88" s="220"/>
      <c r="AD88" s="221"/>
      <c r="AE88" s="221"/>
      <c r="AG88" s="222" t="str">
        <f t="shared" si="7"/>
        <v/>
      </c>
      <c r="AH88" s="223" t="str">
        <f t="shared" si="8"/>
        <v/>
      </c>
      <c r="AI88" s="224" t="str">
        <f>IF(W88="","",VLOOKUP(W88,テーブル!$E$5:$F$9,2,FALSE))</f>
        <v/>
      </c>
      <c r="AJ88" s="225" t="str">
        <f>IF(X88="","",VLOOKUP(X88,テーブル!$H$5:$I$11,2,FALSE))</f>
        <v/>
      </c>
      <c r="AK88" s="226" t="str">
        <f>IF(Y88="","",VLOOKUP(Y88,テーブル!$K$5:$L$9,2,FALSE))</f>
        <v/>
      </c>
      <c r="AL88" s="226" t="str">
        <f>IF(Z88="","",VLOOKUP(Z88,テーブル!$N$4:$O$7,2,FALSE))</f>
        <v/>
      </c>
      <c r="AM88" s="226" t="str">
        <f>IF(AA88="","",VLOOKUP(AA88,テーブル!$Q$4:$R$9,2,FALSE))</f>
        <v/>
      </c>
      <c r="AN88" s="226" t="str">
        <f>IF(AB88="","",VLOOKUP(AB88,テーブル!$T$4:$U$14,2,FALSE))</f>
        <v/>
      </c>
      <c r="AO88" s="226"/>
      <c r="AP88" s="227"/>
    </row>
    <row r="89" spans="2:42" ht="18.75" customHeight="1" x14ac:dyDescent="0.15">
      <c r="B89" s="187" t="str">
        <f t="shared" si="6"/>
        <v/>
      </c>
      <c r="C89" s="203" t="str">
        <f>IF(B89="","",COUNTIF(B$14:B89,"&gt;0"))</f>
        <v/>
      </c>
      <c r="D89" s="204"/>
      <c r="E89" s="205"/>
      <c r="F89" s="206"/>
      <c r="G89" s="207"/>
      <c r="H89" s="208"/>
      <c r="I89" s="208"/>
      <c r="J89" s="209"/>
      <c r="K89" s="207"/>
      <c r="L89" s="210"/>
      <c r="M89" s="211"/>
      <c r="N89" s="212"/>
      <c r="O89" s="213"/>
      <c r="P89" s="214"/>
      <c r="Q89" s="215"/>
      <c r="R89" s="216"/>
      <c r="S89" s="216"/>
      <c r="T89" s="217"/>
      <c r="U89" s="215"/>
      <c r="V89" s="218"/>
      <c r="W89" s="219"/>
      <c r="X89" s="219"/>
      <c r="Y89" s="219"/>
      <c r="Z89" s="219"/>
      <c r="AA89" s="219"/>
      <c r="AB89" s="219"/>
      <c r="AC89" s="220"/>
      <c r="AD89" s="221"/>
      <c r="AE89" s="221"/>
      <c r="AG89" s="222" t="str">
        <f t="shared" si="7"/>
        <v/>
      </c>
      <c r="AH89" s="223" t="str">
        <f t="shared" si="8"/>
        <v/>
      </c>
      <c r="AI89" s="224" t="str">
        <f>IF(W89="","",VLOOKUP(W89,テーブル!$E$5:$F$9,2,FALSE))</f>
        <v/>
      </c>
      <c r="AJ89" s="225" t="str">
        <f>IF(X89="","",VLOOKUP(X89,テーブル!$H$5:$I$11,2,FALSE))</f>
        <v/>
      </c>
      <c r="AK89" s="226" t="str">
        <f>IF(Y89="","",VLOOKUP(Y89,テーブル!$K$5:$L$9,2,FALSE))</f>
        <v/>
      </c>
      <c r="AL89" s="226" t="str">
        <f>IF(Z89="","",VLOOKUP(Z89,テーブル!$N$4:$O$7,2,FALSE))</f>
        <v/>
      </c>
      <c r="AM89" s="226" t="str">
        <f>IF(AA89="","",VLOOKUP(AA89,テーブル!$Q$4:$R$9,2,FALSE))</f>
        <v/>
      </c>
      <c r="AN89" s="226" t="str">
        <f>IF(AB89="","",VLOOKUP(AB89,テーブル!$T$4:$U$14,2,FALSE))</f>
        <v/>
      </c>
      <c r="AO89" s="226"/>
      <c r="AP89" s="227"/>
    </row>
    <row r="90" spans="2:42" ht="18.75" customHeight="1" x14ac:dyDescent="0.15">
      <c r="B90" s="187" t="str">
        <f t="shared" si="6"/>
        <v/>
      </c>
      <c r="C90" s="203" t="str">
        <f>IF(B90="","",COUNTIF(B$14:B90,"&gt;0"))</f>
        <v/>
      </c>
      <c r="D90" s="204"/>
      <c r="E90" s="205"/>
      <c r="F90" s="206"/>
      <c r="G90" s="207"/>
      <c r="H90" s="208"/>
      <c r="I90" s="208"/>
      <c r="J90" s="209"/>
      <c r="K90" s="207"/>
      <c r="L90" s="210"/>
      <c r="M90" s="211"/>
      <c r="N90" s="212"/>
      <c r="O90" s="213"/>
      <c r="P90" s="214"/>
      <c r="Q90" s="215"/>
      <c r="R90" s="216"/>
      <c r="S90" s="216"/>
      <c r="T90" s="217"/>
      <c r="U90" s="215"/>
      <c r="V90" s="218"/>
      <c r="W90" s="219"/>
      <c r="X90" s="219"/>
      <c r="Y90" s="219"/>
      <c r="Z90" s="219"/>
      <c r="AA90" s="219"/>
      <c r="AB90" s="219"/>
      <c r="AC90" s="220"/>
      <c r="AD90" s="221"/>
      <c r="AE90" s="221"/>
      <c r="AG90" s="222" t="str">
        <f t="shared" si="7"/>
        <v/>
      </c>
      <c r="AH90" s="223" t="str">
        <f t="shared" si="8"/>
        <v/>
      </c>
      <c r="AI90" s="224" t="str">
        <f>IF(W90="","",VLOOKUP(W90,テーブル!$E$5:$F$9,2,FALSE))</f>
        <v/>
      </c>
      <c r="AJ90" s="225" t="str">
        <f>IF(X90="","",VLOOKUP(X90,テーブル!$H$5:$I$11,2,FALSE))</f>
        <v/>
      </c>
      <c r="AK90" s="226" t="str">
        <f>IF(Y90="","",VLOOKUP(Y90,テーブル!$K$5:$L$9,2,FALSE))</f>
        <v/>
      </c>
      <c r="AL90" s="226" t="str">
        <f>IF(Z90="","",VLOOKUP(Z90,テーブル!$N$4:$O$7,2,FALSE))</f>
        <v/>
      </c>
      <c r="AM90" s="226" t="str">
        <f>IF(AA90="","",VLOOKUP(AA90,テーブル!$Q$4:$R$9,2,FALSE))</f>
        <v/>
      </c>
      <c r="AN90" s="226" t="str">
        <f>IF(AB90="","",VLOOKUP(AB90,テーブル!$T$4:$U$14,2,FALSE))</f>
        <v/>
      </c>
      <c r="AO90" s="226"/>
      <c r="AP90" s="227"/>
    </row>
    <row r="91" spans="2:42" ht="18.75" customHeight="1" x14ac:dyDescent="0.15">
      <c r="B91" s="187" t="str">
        <f t="shared" si="6"/>
        <v/>
      </c>
      <c r="C91" s="203" t="str">
        <f>IF(B91="","",COUNTIF(B$14:B91,"&gt;0"))</f>
        <v/>
      </c>
      <c r="D91" s="204"/>
      <c r="E91" s="205"/>
      <c r="F91" s="206"/>
      <c r="G91" s="207"/>
      <c r="H91" s="208"/>
      <c r="I91" s="208"/>
      <c r="J91" s="209"/>
      <c r="K91" s="207"/>
      <c r="L91" s="210"/>
      <c r="M91" s="211"/>
      <c r="N91" s="212"/>
      <c r="O91" s="213"/>
      <c r="P91" s="214"/>
      <c r="Q91" s="215"/>
      <c r="R91" s="216"/>
      <c r="S91" s="216"/>
      <c r="T91" s="217"/>
      <c r="U91" s="215"/>
      <c r="V91" s="218"/>
      <c r="W91" s="219"/>
      <c r="X91" s="219"/>
      <c r="Y91" s="219"/>
      <c r="Z91" s="219"/>
      <c r="AA91" s="219"/>
      <c r="AB91" s="219"/>
      <c r="AC91" s="220"/>
      <c r="AD91" s="221"/>
      <c r="AE91" s="221"/>
      <c r="AG91" s="222" t="str">
        <f t="shared" si="7"/>
        <v/>
      </c>
      <c r="AH91" s="223" t="str">
        <f t="shared" si="8"/>
        <v/>
      </c>
      <c r="AI91" s="224" t="str">
        <f>IF(W91="","",VLOOKUP(W91,テーブル!$E$5:$F$9,2,FALSE))</f>
        <v/>
      </c>
      <c r="AJ91" s="225" t="str">
        <f>IF(X91="","",VLOOKUP(X91,テーブル!$H$5:$I$11,2,FALSE))</f>
        <v/>
      </c>
      <c r="AK91" s="226" t="str">
        <f>IF(Y91="","",VLOOKUP(Y91,テーブル!$K$5:$L$9,2,FALSE))</f>
        <v/>
      </c>
      <c r="AL91" s="226" t="str">
        <f>IF(Z91="","",VLOOKUP(Z91,テーブル!$N$4:$O$7,2,FALSE))</f>
        <v/>
      </c>
      <c r="AM91" s="226" t="str">
        <f>IF(AA91="","",VLOOKUP(AA91,テーブル!$Q$4:$R$9,2,FALSE))</f>
        <v/>
      </c>
      <c r="AN91" s="226" t="str">
        <f>IF(AB91="","",VLOOKUP(AB91,テーブル!$T$4:$U$14,2,FALSE))</f>
        <v/>
      </c>
      <c r="AO91" s="226"/>
      <c r="AP91" s="227"/>
    </row>
    <row r="92" spans="2:42" ht="18.75" customHeight="1" x14ac:dyDescent="0.15">
      <c r="B92" s="187" t="str">
        <f t="shared" si="6"/>
        <v/>
      </c>
      <c r="C92" s="203" t="str">
        <f>IF(B92="","",COUNTIF(B$14:B92,"&gt;0"))</f>
        <v/>
      </c>
      <c r="D92" s="204"/>
      <c r="E92" s="205"/>
      <c r="F92" s="206"/>
      <c r="G92" s="207"/>
      <c r="H92" s="208"/>
      <c r="I92" s="208"/>
      <c r="J92" s="209"/>
      <c r="K92" s="207"/>
      <c r="L92" s="210"/>
      <c r="M92" s="211"/>
      <c r="N92" s="212"/>
      <c r="O92" s="213"/>
      <c r="P92" s="214"/>
      <c r="Q92" s="215"/>
      <c r="R92" s="216"/>
      <c r="S92" s="216"/>
      <c r="T92" s="217"/>
      <c r="U92" s="215"/>
      <c r="V92" s="218"/>
      <c r="W92" s="219"/>
      <c r="X92" s="219"/>
      <c r="Y92" s="219"/>
      <c r="Z92" s="219"/>
      <c r="AA92" s="219"/>
      <c r="AB92" s="219"/>
      <c r="AC92" s="220"/>
      <c r="AD92" s="221"/>
      <c r="AE92" s="221"/>
      <c r="AG92" s="222" t="str">
        <f t="shared" si="7"/>
        <v/>
      </c>
      <c r="AH92" s="223" t="str">
        <f t="shared" si="8"/>
        <v/>
      </c>
      <c r="AI92" s="224" t="str">
        <f>IF(W92="","",VLOOKUP(W92,テーブル!$E$5:$F$9,2,FALSE))</f>
        <v/>
      </c>
      <c r="AJ92" s="225" t="str">
        <f>IF(X92="","",VLOOKUP(X92,テーブル!$H$5:$I$11,2,FALSE))</f>
        <v/>
      </c>
      <c r="AK92" s="226" t="str">
        <f>IF(Y92="","",VLOOKUP(Y92,テーブル!$K$5:$L$9,2,FALSE))</f>
        <v/>
      </c>
      <c r="AL92" s="226" t="str">
        <f>IF(Z92="","",VLOOKUP(Z92,テーブル!$N$4:$O$7,2,FALSE))</f>
        <v/>
      </c>
      <c r="AM92" s="226" t="str">
        <f>IF(AA92="","",VLOOKUP(AA92,テーブル!$Q$4:$R$9,2,FALSE))</f>
        <v/>
      </c>
      <c r="AN92" s="226" t="str">
        <f>IF(AB92="","",VLOOKUP(AB92,テーブル!$T$4:$U$14,2,FALSE))</f>
        <v/>
      </c>
      <c r="AO92" s="226"/>
      <c r="AP92" s="227"/>
    </row>
    <row r="93" spans="2:42" ht="18.75" customHeight="1" x14ac:dyDescent="0.15">
      <c r="B93" s="187" t="str">
        <f t="shared" si="6"/>
        <v/>
      </c>
      <c r="C93" s="203" t="str">
        <f>IF(B93="","",COUNTIF(B$14:B93,"&gt;0"))</f>
        <v/>
      </c>
      <c r="D93" s="204"/>
      <c r="E93" s="205"/>
      <c r="F93" s="206"/>
      <c r="G93" s="207"/>
      <c r="H93" s="208"/>
      <c r="I93" s="208"/>
      <c r="J93" s="209"/>
      <c r="K93" s="207"/>
      <c r="L93" s="210"/>
      <c r="M93" s="211"/>
      <c r="N93" s="212"/>
      <c r="O93" s="213"/>
      <c r="P93" s="214"/>
      <c r="Q93" s="215"/>
      <c r="R93" s="216"/>
      <c r="S93" s="216"/>
      <c r="T93" s="217"/>
      <c r="U93" s="215"/>
      <c r="V93" s="218"/>
      <c r="W93" s="219"/>
      <c r="X93" s="219"/>
      <c r="Y93" s="219"/>
      <c r="Z93" s="219"/>
      <c r="AA93" s="219"/>
      <c r="AB93" s="219"/>
      <c r="AC93" s="220"/>
      <c r="AD93" s="221"/>
      <c r="AE93" s="221"/>
      <c r="AG93" s="222" t="str">
        <f t="shared" si="7"/>
        <v/>
      </c>
      <c r="AH93" s="223" t="str">
        <f t="shared" si="8"/>
        <v/>
      </c>
      <c r="AI93" s="224" t="str">
        <f>IF(W93="","",VLOOKUP(W93,テーブル!$E$5:$F$9,2,FALSE))</f>
        <v/>
      </c>
      <c r="AJ93" s="225" t="str">
        <f>IF(X93="","",VLOOKUP(X93,テーブル!$H$5:$I$11,2,FALSE))</f>
        <v/>
      </c>
      <c r="AK93" s="226" t="str">
        <f>IF(Y93="","",VLOOKUP(Y93,テーブル!$K$5:$L$9,2,FALSE))</f>
        <v/>
      </c>
      <c r="AL93" s="226" t="str">
        <f>IF(Z93="","",VLOOKUP(Z93,テーブル!$N$4:$O$7,2,FALSE))</f>
        <v/>
      </c>
      <c r="AM93" s="226" t="str">
        <f>IF(AA93="","",VLOOKUP(AA93,テーブル!$Q$4:$R$9,2,FALSE))</f>
        <v/>
      </c>
      <c r="AN93" s="226" t="str">
        <f>IF(AB93="","",VLOOKUP(AB93,テーブル!$T$4:$U$14,2,FALSE))</f>
        <v/>
      </c>
      <c r="AO93" s="226"/>
      <c r="AP93" s="227"/>
    </row>
    <row r="94" spans="2:42" ht="18.75" customHeight="1" x14ac:dyDescent="0.15">
      <c r="B94" s="187" t="str">
        <f t="shared" si="6"/>
        <v/>
      </c>
      <c r="C94" s="203" t="str">
        <f>IF(B94="","",COUNTIF(B$14:B94,"&gt;0"))</f>
        <v/>
      </c>
      <c r="D94" s="204"/>
      <c r="E94" s="205"/>
      <c r="F94" s="206"/>
      <c r="G94" s="207"/>
      <c r="H94" s="208"/>
      <c r="I94" s="208"/>
      <c r="J94" s="209"/>
      <c r="K94" s="207"/>
      <c r="L94" s="210"/>
      <c r="M94" s="211"/>
      <c r="N94" s="212"/>
      <c r="O94" s="213"/>
      <c r="P94" s="214"/>
      <c r="Q94" s="215"/>
      <c r="R94" s="216"/>
      <c r="S94" s="216"/>
      <c r="T94" s="217"/>
      <c r="U94" s="215"/>
      <c r="V94" s="218"/>
      <c r="W94" s="219"/>
      <c r="X94" s="219"/>
      <c r="Y94" s="219"/>
      <c r="Z94" s="219"/>
      <c r="AA94" s="219"/>
      <c r="AB94" s="219"/>
      <c r="AC94" s="220"/>
      <c r="AD94" s="221"/>
      <c r="AE94" s="221"/>
      <c r="AG94" s="222" t="str">
        <f t="shared" si="7"/>
        <v/>
      </c>
      <c r="AH94" s="223" t="str">
        <f t="shared" si="8"/>
        <v/>
      </c>
      <c r="AI94" s="224" t="str">
        <f>IF(W94="","",VLOOKUP(W94,テーブル!$E$5:$F$9,2,FALSE))</f>
        <v/>
      </c>
      <c r="AJ94" s="225" t="str">
        <f>IF(X94="","",VLOOKUP(X94,テーブル!$H$5:$I$11,2,FALSE))</f>
        <v/>
      </c>
      <c r="AK94" s="226" t="str">
        <f>IF(Y94="","",VLOOKUP(Y94,テーブル!$K$5:$L$9,2,FALSE))</f>
        <v/>
      </c>
      <c r="AL94" s="226" t="str">
        <f>IF(Z94="","",VLOOKUP(Z94,テーブル!$N$4:$O$7,2,FALSE))</f>
        <v/>
      </c>
      <c r="AM94" s="226" t="str">
        <f>IF(AA94="","",VLOOKUP(AA94,テーブル!$Q$4:$R$9,2,FALSE))</f>
        <v/>
      </c>
      <c r="AN94" s="226" t="str">
        <f>IF(AB94="","",VLOOKUP(AB94,テーブル!$T$4:$U$14,2,FALSE))</f>
        <v/>
      </c>
      <c r="AO94" s="226"/>
      <c r="AP94" s="227"/>
    </row>
    <row r="95" spans="2:42" ht="18.75" customHeight="1" x14ac:dyDescent="0.15">
      <c r="B95" s="187" t="str">
        <f t="shared" si="6"/>
        <v/>
      </c>
      <c r="C95" s="203" t="str">
        <f>IF(B95="","",COUNTIF(B$14:B95,"&gt;0"))</f>
        <v/>
      </c>
      <c r="D95" s="204"/>
      <c r="E95" s="205"/>
      <c r="F95" s="206"/>
      <c r="G95" s="207"/>
      <c r="H95" s="208"/>
      <c r="I95" s="208"/>
      <c r="J95" s="209"/>
      <c r="K95" s="207"/>
      <c r="L95" s="210"/>
      <c r="M95" s="211"/>
      <c r="N95" s="212"/>
      <c r="O95" s="213"/>
      <c r="P95" s="214"/>
      <c r="Q95" s="215"/>
      <c r="R95" s="216"/>
      <c r="S95" s="216"/>
      <c r="T95" s="217"/>
      <c r="U95" s="215"/>
      <c r="V95" s="218"/>
      <c r="W95" s="219"/>
      <c r="X95" s="219"/>
      <c r="Y95" s="219"/>
      <c r="Z95" s="219"/>
      <c r="AA95" s="219"/>
      <c r="AB95" s="219"/>
      <c r="AC95" s="220"/>
      <c r="AD95" s="221"/>
      <c r="AE95" s="221"/>
      <c r="AG95" s="222" t="str">
        <f t="shared" si="7"/>
        <v/>
      </c>
      <c r="AH95" s="223" t="str">
        <f t="shared" si="8"/>
        <v/>
      </c>
      <c r="AI95" s="224" t="str">
        <f>IF(W95="","",VLOOKUP(W95,テーブル!$E$5:$F$9,2,FALSE))</f>
        <v/>
      </c>
      <c r="AJ95" s="225" t="str">
        <f>IF(X95="","",VLOOKUP(X95,テーブル!$H$5:$I$11,2,FALSE))</f>
        <v/>
      </c>
      <c r="AK95" s="226" t="str">
        <f>IF(Y95="","",VLOOKUP(Y95,テーブル!$K$5:$L$9,2,FALSE))</f>
        <v/>
      </c>
      <c r="AL95" s="226" t="str">
        <f>IF(Z95="","",VLOOKUP(Z95,テーブル!$N$4:$O$7,2,FALSE))</f>
        <v/>
      </c>
      <c r="AM95" s="226" t="str">
        <f>IF(AA95="","",VLOOKUP(AA95,テーブル!$Q$4:$R$9,2,FALSE))</f>
        <v/>
      </c>
      <c r="AN95" s="226" t="str">
        <f>IF(AB95="","",VLOOKUP(AB95,テーブル!$T$4:$U$14,2,FALSE))</f>
        <v/>
      </c>
      <c r="AO95" s="226"/>
      <c r="AP95" s="227"/>
    </row>
    <row r="96" spans="2:42" ht="18.75" customHeight="1" x14ac:dyDescent="0.15">
      <c r="B96" s="187" t="str">
        <f t="shared" si="6"/>
        <v/>
      </c>
      <c r="C96" s="203" t="str">
        <f>IF(B96="","",COUNTIF(B$14:B96,"&gt;0"))</f>
        <v/>
      </c>
      <c r="D96" s="204"/>
      <c r="E96" s="205"/>
      <c r="F96" s="206"/>
      <c r="G96" s="207"/>
      <c r="H96" s="208"/>
      <c r="I96" s="208"/>
      <c r="J96" s="209"/>
      <c r="K96" s="207"/>
      <c r="L96" s="210"/>
      <c r="M96" s="211"/>
      <c r="N96" s="212"/>
      <c r="O96" s="213"/>
      <c r="P96" s="214"/>
      <c r="Q96" s="215"/>
      <c r="R96" s="216"/>
      <c r="S96" s="216"/>
      <c r="T96" s="217"/>
      <c r="U96" s="215"/>
      <c r="V96" s="218"/>
      <c r="W96" s="219"/>
      <c r="X96" s="219"/>
      <c r="Y96" s="219"/>
      <c r="Z96" s="219"/>
      <c r="AA96" s="219"/>
      <c r="AB96" s="219"/>
      <c r="AC96" s="220"/>
      <c r="AD96" s="221"/>
      <c r="AE96" s="221"/>
      <c r="AG96" s="222" t="str">
        <f t="shared" si="7"/>
        <v/>
      </c>
      <c r="AH96" s="223" t="str">
        <f t="shared" si="8"/>
        <v/>
      </c>
      <c r="AI96" s="224" t="str">
        <f>IF(W96="","",VLOOKUP(W96,テーブル!$E$5:$F$9,2,FALSE))</f>
        <v/>
      </c>
      <c r="AJ96" s="225" t="str">
        <f>IF(X96="","",VLOOKUP(X96,テーブル!$H$5:$I$11,2,FALSE))</f>
        <v/>
      </c>
      <c r="AK96" s="226" t="str">
        <f>IF(Y96="","",VLOOKUP(Y96,テーブル!$K$5:$L$9,2,FALSE))</f>
        <v/>
      </c>
      <c r="AL96" s="226" t="str">
        <f>IF(Z96="","",VLOOKUP(Z96,テーブル!$N$4:$O$7,2,FALSE))</f>
        <v/>
      </c>
      <c r="AM96" s="226" t="str">
        <f>IF(AA96="","",VLOOKUP(AA96,テーブル!$Q$4:$R$9,2,FALSE))</f>
        <v/>
      </c>
      <c r="AN96" s="226" t="str">
        <f>IF(AB96="","",VLOOKUP(AB96,テーブル!$T$4:$U$14,2,FALSE))</f>
        <v/>
      </c>
      <c r="AO96" s="226"/>
      <c r="AP96" s="227"/>
    </row>
    <row r="97" spans="2:42" ht="18.75" customHeight="1" x14ac:dyDescent="0.15">
      <c r="B97" s="187" t="str">
        <f t="shared" si="6"/>
        <v/>
      </c>
      <c r="C97" s="203" t="str">
        <f>IF(B97="","",COUNTIF(B$14:B97,"&gt;0"))</f>
        <v/>
      </c>
      <c r="D97" s="204"/>
      <c r="E97" s="205"/>
      <c r="F97" s="206"/>
      <c r="G97" s="207"/>
      <c r="H97" s="208"/>
      <c r="I97" s="208"/>
      <c r="J97" s="209"/>
      <c r="K97" s="207"/>
      <c r="L97" s="210"/>
      <c r="M97" s="211"/>
      <c r="N97" s="212"/>
      <c r="O97" s="213"/>
      <c r="P97" s="214"/>
      <c r="Q97" s="215"/>
      <c r="R97" s="216"/>
      <c r="S97" s="216"/>
      <c r="T97" s="217"/>
      <c r="U97" s="215"/>
      <c r="V97" s="218"/>
      <c r="W97" s="219"/>
      <c r="X97" s="219"/>
      <c r="Y97" s="219"/>
      <c r="Z97" s="219"/>
      <c r="AA97" s="219"/>
      <c r="AB97" s="219"/>
      <c r="AC97" s="220"/>
      <c r="AD97" s="221"/>
      <c r="AE97" s="221"/>
      <c r="AG97" s="222" t="str">
        <f t="shared" si="7"/>
        <v/>
      </c>
      <c r="AH97" s="223" t="str">
        <f t="shared" si="8"/>
        <v/>
      </c>
      <c r="AI97" s="224" t="str">
        <f>IF(W97="","",VLOOKUP(W97,テーブル!$E$5:$F$9,2,FALSE))</f>
        <v/>
      </c>
      <c r="AJ97" s="225" t="str">
        <f>IF(X97="","",VLOOKUP(X97,テーブル!$H$5:$I$11,2,FALSE))</f>
        <v/>
      </c>
      <c r="AK97" s="226" t="str">
        <f>IF(Y97="","",VLOOKUP(Y97,テーブル!$K$5:$L$9,2,FALSE))</f>
        <v/>
      </c>
      <c r="AL97" s="226" t="str">
        <f>IF(Z97="","",VLOOKUP(Z97,テーブル!$N$4:$O$7,2,FALSE))</f>
        <v/>
      </c>
      <c r="AM97" s="226" t="str">
        <f>IF(AA97="","",VLOOKUP(AA97,テーブル!$Q$4:$R$9,2,FALSE))</f>
        <v/>
      </c>
      <c r="AN97" s="226" t="str">
        <f>IF(AB97="","",VLOOKUP(AB97,テーブル!$T$4:$U$14,2,FALSE))</f>
        <v/>
      </c>
      <c r="AO97" s="226"/>
      <c r="AP97" s="227"/>
    </row>
    <row r="98" spans="2:42" ht="18.75" customHeight="1" x14ac:dyDescent="0.15">
      <c r="B98" s="187" t="str">
        <f t="shared" si="6"/>
        <v/>
      </c>
      <c r="C98" s="203" t="str">
        <f>IF(B98="","",COUNTIF(B$14:B98,"&gt;0"))</f>
        <v/>
      </c>
      <c r="D98" s="204"/>
      <c r="E98" s="205"/>
      <c r="F98" s="206"/>
      <c r="G98" s="207"/>
      <c r="H98" s="208"/>
      <c r="I98" s="208"/>
      <c r="J98" s="209"/>
      <c r="K98" s="207"/>
      <c r="L98" s="210"/>
      <c r="M98" s="211"/>
      <c r="N98" s="212"/>
      <c r="O98" s="213"/>
      <c r="P98" s="214"/>
      <c r="Q98" s="215"/>
      <c r="R98" s="216"/>
      <c r="S98" s="216"/>
      <c r="T98" s="217"/>
      <c r="U98" s="215"/>
      <c r="V98" s="218"/>
      <c r="W98" s="219"/>
      <c r="X98" s="219"/>
      <c r="Y98" s="219"/>
      <c r="Z98" s="219"/>
      <c r="AA98" s="219"/>
      <c r="AB98" s="219"/>
      <c r="AC98" s="220"/>
      <c r="AD98" s="221"/>
      <c r="AE98" s="221"/>
      <c r="AG98" s="222" t="str">
        <f t="shared" si="7"/>
        <v/>
      </c>
      <c r="AH98" s="223" t="str">
        <f t="shared" si="8"/>
        <v/>
      </c>
      <c r="AI98" s="224" t="str">
        <f>IF(W98="","",VLOOKUP(W98,テーブル!$E$5:$F$9,2,FALSE))</f>
        <v/>
      </c>
      <c r="AJ98" s="225" t="str">
        <f>IF(X98="","",VLOOKUP(X98,テーブル!$H$5:$I$11,2,FALSE))</f>
        <v/>
      </c>
      <c r="AK98" s="226" t="str">
        <f>IF(Y98="","",VLOOKUP(Y98,テーブル!$K$5:$L$9,2,FALSE))</f>
        <v/>
      </c>
      <c r="AL98" s="226" t="str">
        <f>IF(Z98="","",VLOOKUP(Z98,テーブル!$N$4:$O$7,2,FALSE))</f>
        <v/>
      </c>
      <c r="AM98" s="226" t="str">
        <f>IF(AA98="","",VLOOKUP(AA98,テーブル!$Q$4:$R$9,2,FALSE))</f>
        <v/>
      </c>
      <c r="AN98" s="226" t="str">
        <f>IF(AB98="","",VLOOKUP(AB98,テーブル!$T$4:$U$14,2,FALSE))</f>
        <v/>
      </c>
      <c r="AO98" s="226"/>
      <c r="AP98" s="227"/>
    </row>
    <row r="99" spans="2:42" ht="18.75" customHeight="1" x14ac:dyDescent="0.15">
      <c r="B99" s="187" t="str">
        <f t="shared" si="6"/>
        <v/>
      </c>
      <c r="C99" s="203" t="str">
        <f>IF(B99="","",COUNTIF(B$14:B99,"&gt;0"))</f>
        <v/>
      </c>
      <c r="D99" s="204"/>
      <c r="E99" s="205"/>
      <c r="F99" s="206"/>
      <c r="G99" s="207"/>
      <c r="H99" s="208"/>
      <c r="I99" s="208"/>
      <c r="J99" s="209"/>
      <c r="K99" s="207"/>
      <c r="L99" s="210"/>
      <c r="M99" s="211"/>
      <c r="N99" s="212"/>
      <c r="O99" s="213"/>
      <c r="P99" s="214"/>
      <c r="Q99" s="215"/>
      <c r="R99" s="216"/>
      <c r="S99" s="216"/>
      <c r="T99" s="217"/>
      <c r="U99" s="215"/>
      <c r="V99" s="218"/>
      <c r="W99" s="219"/>
      <c r="X99" s="219"/>
      <c r="Y99" s="219"/>
      <c r="Z99" s="219"/>
      <c r="AA99" s="219"/>
      <c r="AB99" s="219"/>
      <c r="AC99" s="220"/>
      <c r="AD99" s="221"/>
      <c r="AE99" s="221"/>
      <c r="AG99" s="222" t="str">
        <f t="shared" si="7"/>
        <v/>
      </c>
      <c r="AH99" s="223" t="str">
        <f t="shared" si="8"/>
        <v/>
      </c>
      <c r="AI99" s="224" t="str">
        <f>IF(W99="","",VLOOKUP(W99,テーブル!$E$5:$F$9,2,FALSE))</f>
        <v/>
      </c>
      <c r="AJ99" s="225" t="str">
        <f>IF(X99="","",VLOOKUP(X99,テーブル!$H$5:$I$11,2,FALSE))</f>
        <v/>
      </c>
      <c r="AK99" s="226" t="str">
        <f>IF(Y99="","",VLOOKUP(Y99,テーブル!$K$5:$L$9,2,FALSE))</f>
        <v/>
      </c>
      <c r="AL99" s="226" t="str">
        <f>IF(Z99="","",VLOOKUP(Z99,テーブル!$N$4:$O$7,2,FALSE))</f>
        <v/>
      </c>
      <c r="AM99" s="226" t="str">
        <f>IF(AA99="","",VLOOKUP(AA99,テーブル!$Q$4:$R$9,2,FALSE))</f>
        <v/>
      </c>
      <c r="AN99" s="226" t="str">
        <f>IF(AB99="","",VLOOKUP(AB99,テーブル!$T$4:$U$14,2,FALSE))</f>
        <v/>
      </c>
      <c r="AO99" s="226"/>
      <c r="AP99" s="227"/>
    </row>
    <row r="100" spans="2:42" ht="18.75" customHeight="1" x14ac:dyDescent="0.15">
      <c r="B100" s="187" t="str">
        <f t="shared" si="6"/>
        <v/>
      </c>
      <c r="C100" s="203" t="str">
        <f>IF(B100="","",COUNTIF(B$14:B100,"&gt;0"))</f>
        <v/>
      </c>
      <c r="D100" s="204"/>
      <c r="E100" s="205"/>
      <c r="F100" s="206"/>
      <c r="G100" s="207"/>
      <c r="H100" s="208"/>
      <c r="I100" s="208"/>
      <c r="J100" s="209"/>
      <c r="K100" s="207"/>
      <c r="L100" s="210"/>
      <c r="M100" s="211"/>
      <c r="N100" s="212"/>
      <c r="O100" s="213"/>
      <c r="P100" s="214"/>
      <c r="Q100" s="215"/>
      <c r="R100" s="216"/>
      <c r="S100" s="216"/>
      <c r="T100" s="217"/>
      <c r="U100" s="215"/>
      <c r="V100" s="218"/>
      <c r="W100" s="219"/>
      <c r="X100" s="219"/>
      <c r="Y100" s="219"/>
      <c r="Z100" s="219"/>
      <c r="AA100" s="219"/>
      <c r="AB100" s="219"/>
      <c r="AC100" s="220"/>
      <c r="AD100" s="221"/>
      <c r="AE100" s="221"/>
      <c r="AG100" s="222" t="str">
        <f t="shared" si="7"/>
        <v/>
      </c>
      <c r="AH100" s="223" t="str">
        <f t="shared" si="8"/>
        <v/>
      </c>
      <c r="AI100" s="224" t="str">
        <f>IF(W100="","",VLOOKUP(W100,テーブル!$E$5:$F$9,2,FALSE))</f>
        <v/>
      </c>
      <c r="AJ100" s="225" t="str">
        <f>IF(X100="","",VLOOKUP(X100,テーブル!$H$5:$I$11,2,FALSE))</f>
        <v/>
      </c>
      <c r="AK100" s="226" t="str">
        <f>IF(Y100="","",VLOOKUP(Y100,テーブル!$K$5:$L$9,2,FALSE))</f>
        <v/>
      </c>
      <c r="AL100" s="226" t="str">
        <f>IF(Z100="","",VLOOKUP(Z100,テーブル!$N$4:$O$7,2,FALSE))</f>
        <v/>
      </c>
      <c r="AM100" s="226" t="str">
        <f>IF(AA100="","",VLOOKUP(AA100,テーブル!$Q$4:$R$9,2,FALSE))</f>
        <v/>
      </c>
      <c r="AN100" s="226" t="str">
        <f>IF(AB100="","",VLOOKUP(AB100,テーブル!$T$4:$U$14,2,FALSE))</f>
        <v/>
      </c>
      <c r="AO100" s="226"/>
      <c r="AP100" s="227"/>
    </row>
    <row r="101" spans="2:42" ht="18.75" customHeight="1" x14ac:dyDescent="0.15">
      <c r="B101" s="187" t="str">
        <f t="shared" si="6"/>
        <v/>
      </c>
      <c r="C101" s="203" t="str">
        <f>IF(B101="","",COUNTIF(B$14:B101,"&gt;0"))</f>
        <v/>
      </c>
      <c r="D101" s="204"/>
      <c r="E101" s="205"/>
      <c r="F101" s="206"/>
      <c r="G101" s="207"/>
      <c r="H101" s="208"/>
      <c r="I101" s="208"/>
      <c r="J101" s="209"/>
      <c r="K101" s="207"/>
      <c r="L101" s="210"/>
      <c r="M101" s="211"/>
      <c r="N101" s="212"/>
      <c r="O101" s="213"/>
      <c r="P101" s="214"/>
      <c r="Q101" s="215"/>
      <c r="R101" s="216"/>
      <c r="S101" s="216"/>
      <c r="T101" s="217"/>
      <c r="U101" s="215"/>
      <c r="V101" s="218"/>
      <c r="W101" s="219"/>
      <c r="X101" s="219"/>
      <c r="Y101" s="219"/>
      <c r="Z101" s="219"/>
      <c r="AA101" s="219"/>
      <c r="AB101" s="219"/>
      <c r="AC101" s="220"/>
      <c r="AD101" s="221"/>
      <c r="AE101" s="221"/>
      <c r="AG101" s="222" t="str">
        <f t="shared" si="7"/>
        <v/>
      </c>
      <c r="AH101" s="223" t="str">
        <f t="shared" si="8"/>
        <v/>
      </c>
      <c r="AI101" s="224" t="str">
        <f>IF(W101="","",VLOOKUP(W101,テーブル!$E$5:$F$9,2,FALSE))</f>
        <v/>
      </c>
      <c r="AJ101" s="225" t="str">
        <f>IF(X101="","",VLOOKUP(X101,テーブル!$H$5:$I$11,2,FALSE))</f>
        <v/>
      </c>
      <c r="AK101" s="226" t="str">
        <f>IF(Y101="","",VLOOKUP(Y101,テーブル!$K$5:$L$9,2,FALSE))</f>
        <v/>
      </c>
      <c r="AL101" s="226" t="str">
        <f>IF(Z101="","",VLOOKUP(Z101,テーブル!$N$4:$O$7,2,FALSE))</f>
        <v/>
      </c>
      <c r="AM101" s="226" t="str">
        <f>IF(AA101="","",VLOOKUP(AA101,テーブル!$Q$4:$R$9,2,FALSE))</f>
        <v/>
      </c>
      <c r="AN101" s="226" t="str">
        <f>IF(AB101="","",VLOOKUP(AB101,テーブル!$T$4:$U$14,2,FALSE))</f>
        <v/>
      </c>
      <c r="AO101" s="226"/>
      <c r="AP101" s="227"/>
    </row>
    <row r="102" spans="2:42" ht="18.75" customHeight="1" x14ac:dyDescent="0.15">
      <c r="B102" s="187" t="str">
        <f t="shared" si="6"/>
        <v/>
      </c>
      <c r="C102" s="203" t="str">
        <f>IF(B102="","",COUNTIF(B$14:B102,"&gt;0"))</f>
        <v/>
      </c>
      <c r="D102" s="204"/>
      <c r="E102" s="205"/>
      <c r="F102" s="206"/>
      <c r="G102" s="207"/>
      <c r="H102" s="208"/>
      <c r="I102" s="208"/>
      <c r="J102" s="209"/>
      <c r="K102" s="207"/>
      <c r="L102" s="210"/>
      <c r="M102" s="211"/>
      <c r="N102" s="212"/>
      <c r="O102" s="213"/>
      <c r="P102" s="214"/>
      <c r="Q102" s="215"/>
      <c r="R102" s="216"/>
      <c r="S102" s="216"/>
      <c r="T102" s="217"/>
      <c r="U102" s="215"/>
      <c r="V102" s="218"/>
      <c r="W102" s="219"/>
      <c r="X102" s="219"/>
      <c r="Y102" s="219"/>
      <c r="Z102" s="219"/>
      <c r="AA102" s="219"/>
      <c r="AB102" s="219"/>
      <c r="AC102" s="220"/>
      <c r="AD102" s="221"/>
      <c r="AE102" s="221"/>
      <c r="AG102" s="222" t="str">
        <f t="shared" si="7"/>
        <v/>
      </c>
      <c r="AH102" s="223" t="str">
        <f t="shared" si="8"/>
        <v/>
      </c>
      <c r="AI102" s="224" t="str">
        <f>IF(W102="","",VLOOKUP(W102,テーブル!$E$5:$F$9,2,FALSE))</f>
        <v/>
      </c>
      <c r="AJ102" s="225" t="str">
        <f>IF(X102="","",VLOOKUP(X102,テーブル!$H$5:$I$11,2,FALSE))</f>
        <v/>
      </c>
      <c r="AK102" s="226" t="str">
        <f>IF(Y102="","",VLOOKUP(Y102,テーブル!$K$5:$L$9,2,FALSE))</f>
        <v/>
      </c>
      <c r="AL102" s="226" t="str">
        <f>IF(Z102="","",VLOOKUP(Z102,テーブル!$N$4:$O$7,2,FALSE))</f>
        <v/>
      </c>
      <c r="AM102" s="226" t="str">
        <f>IF(AA102="","",VLOOKUP(AA102,テーブル!$Q$4:$R$9,2,FALSE))</f>
        <v/>
      </c>
      <c r="AN102" s="226" t="str">
        <f>IF(AB102="","",VLOOKUP(AB102,テーブル!$T$4:$U$14,2,FALSE))</f>
        <v/>
      </c>
      <c r="AO102" s="226"/>
      <c r="AP102" s="227"/>
    </row>
    <row r="103" spans="2:42" ht="18.75" customHeight="1" x14ac:dyDescent="0.15">
      <c r="B103" s="187" t="str">
        <f t="shared" si="6"/>
        <v/>
      </c>
      <c r="C103" s="203" t="str">
        <f>IF(B103="","",COUNTIF(B$14:B103,"&gt;0"))</f>
        <v/>
      </c>
      <c r="D103" s="204"/>
      <c r="E103" s="205"/>
      <c r="F103" s="206"/>
      <c r="G103" s="207"/>
      <c r="H103" s="208"/>
      <c r="I103" s="208"/>
      <c r="J103" s="209"/>
      <c r="K103" s="207"/>
      <c r="L103" s="210"/>
      <c r="M103" s="211"/>
      <c r="N103" s="212"/>
      <c r="O103" s="213"/>
      <c r="P103" s="214"/>
      <c r="Q103" s="215"/>
      <c r="R103" s="216"/>
      <c r="S103" s="216"/>
      <c r="T103" s="217"/>
      <c r="U103" s="215"/>
      <c r="V103" s="218"/>
      <c r="W103" s="219"/>
      <c r="X103" s="219"/>
      <c r="Y103" s="219"/>
      <c r="Z103" s="219"/>
      <c r="AA103" s="219"/>
      <c r="AB103" s="219"/>
      <c r="AC103" s="220"/>
      <c r="AD103" s="221"/>
      <c r="AE103" s="221"/>
      <c r="AG103" s="222" t="str">
        <f t="shared" si="7"/>
        <v/>
      </c>
      <c r="AH103" s="223" t="str">
        <f t="shared" si="8"/>
        <v/>
      </c>
      <c r="AI103" s="224" t="str">
        <f>IF(W103="","",VLOOKUP(W103,テーブル!$E$5:$F$9,2,FALSE))</f>
        <v/>
      </c>
      <c r="AJ103" s="225" t="str">
        <f>IF(X103="","",VLOOKUP(X103,テーブル!$H$5:$I$11,2,FALSE))</f>
        <v/>
      </c>
      <c r="AK103" s="226" t="str">
        <f>IF(Y103="","",VLOOKUP(Y103,テーブル!$K$5:$L$9,2,FALSE))</f>
        <v/>
      </c>
      <c r="AL103" s="226" t="str">
        <f>IF(Z103="","",VLOOKUP(Z103,テーブル!$N$4:$O$7,2,FALSE))</f>
        <v/>
      </c>
      <c r="AM103" s="226" t="str">
        <f>IF(AA103="","",VLOOKUP(AA103,テーブル!$Q$4:$R$9,2,FALSE))</f>
        <v/>
      </c>
      <c r="AN103" s="226" t="str">
        <f>IF(AB103="","",VLOOKUP(AB103,テーブル!$T$4:$U$14,2,FALSE))</f>
        <v/>
      </c>
      <c r="AO103" s="226"/>
      <c r="AP103" s="227"/>
    </row>
    <row r="104" spans="2:42" ht="18.75" customHeight="1" x14ac:dyDescent="0.15">
      <c r="B104" s="187" t="str">
        <f t="shared" si="6"/>
        <v/>
      </c>
      <c r="C104" s="203" t="str">
        <f>IF(B104="","",COUNTIF(B$14:B104,"&gt;0"))</f>
        <v/>
      </c>
      <c r="D104" s="204"/>
      <c r="E104" s="205"/>
      <c r="F104" s="206"/>
      <c r="G104" s="207"/>
      <c r="H104" s="208"/>
      <c r="I104" s="208"/>
      <c r="J104" s="209"/>
      <c r="K104" s="207"/>
      <c r="L104" s="210"/>
      <c r="M104" s="211"/>
      <c r="N104" s="212"/>
      <c r="O104" s="213"/>
      <c r="P104" s="214"/>
      <c r="Q104" s="215"/>
      <c r="R104" s="216"/>
      <c r="S104" s="216"/>
      <c r="T104" s="217"/>
      <c r="U104" s="215"/>
      <c r="V104" s="218"/>
      <c r="W104" s="219"/>
      <c r="X104" s="219"/>
      <c r="Y104" s="219"/>
      <c r="Z104" s="219"/>
      <c r="AA104" s="219"/>
      <c r="AB104" s="219"/>
      <c r="AC104" s="220"/>
      <c r="AD104" s="221"/>
      <c r="AE104" s="221"/>
      <c r="AG104" s="222" t="str">
        <f t="shared" si="7"/>
        <v/>
      </c>
      <c r="AH104" s="223" t="str">
        <f t="shared" si="8"/>
        <v/>
      </c>
      <c r="AI104" s="224" t="str">
        <f>IF(W104="","",VLOOKUP(W104,テーブル!$E$5:$F$9,2,FALSE))</f>
        <v/>
      </c>
      <c r="AJ104" s="225" t="str">
        <f>IF(X104="","",VLOOKUP(X104,テーブル!$H$5:$I$11,2,FALSE))</f>
        <v/>
      </c>
      <c r="AK104" s="226" t="str">
        <f>IF(Y104="","",VLOOKUP(Y104,テーブル!$K$5:$L$9,2,FALSE))</f>
        <v/>
      </c>
      <c r="AL104" s="226" t="str">
        <f>IF(Z104="","",VLOOKUP(Z104,テーブル!$N$4:$O$7,2,FALSE))</f>
        <v/>
      </c>
      <c r="AM104" s="226" t="str">
        <f>IF(AA104="","",VLOOKUP(AA104,テーブル!$Q$4:$R$9,2,FALSE))</f>
        <v/>
      </c>
      <c r="AN104" s="226" t="str">
        <f>IF(AB104="","",VLOOKUP(AB104,テーブル!$T$4:$U$14,2,FALSE))</f>
        <v/>
      </c>
      <c r="AO104" s="226"/>
      <c r="AP104" s="227"/>
    </row>
    <row r="105" spans="2:42" ht="18.75" customHeight="1" x14ac:dyDescent="0.15">
      <c r="B105" s="187" t="str">
        <f t="shared" si="6"/>
        <v/>
      </c>
      <c r="C105" s="203" t="str">
        <f>IF(B105="","",COUNTIF(B$14:B105,"&gt;0"))</f>
        <v/>
      </c>
      <c r="D105" s="204"/>
      <c r="E105" s="205"/>
      <c r="F105" s="206"/>
      <c r="G105" s="207"/>
      <c r="H105" s="208"/>
      <c r="I105" s="208"/>
      <c r="J105" s="209"/>
      <c r="K105" s="207"/>
      <c r="L105" s="210"/>
      <c r="M105" s="211"/>
      <c r="N105" s="212"/>
      <c r="O105" s="213"/>
      <c r="P105" s="214"/>
      <c r="Q105" s="215"/>
      <c r="R105" s="216"/>
      <c r="S105" s="216"/>
      <c r="T105" s="217"/>
      <c r="U105" s="215"/>
      <c r="V105" s="218"/>
      <c r="W105" s="219"/>
      <c r="X105" s="219"/>
      <c r="Y105" s="219"/>
      <c r="Z105" s="219"/>
      <c r="AA105" s="219"/>
      <c r="AB105" s="219"/>
      <c r="AC105" s="220"/>
      <c r="AD105" s="221"/>
      <c r="AE105" s="221"/>
      <c r="AG105" s="222" t="str">
        <f t="shared" si="7"/>
        <v/>
      </c>
      <c r="AH105" s="223" t="str">
        <f t="shared" si="8"/>
        <v/>
      </c>
      <c r="AI105" s="224" t="str">
        <f>IF(W105="","",VLOOKUP(W105,テーブル!$E$5:$F$9,2,FALSE))</f>
        <v/>
      </c>
      <c r="AJ105" s="225" t="str">
        <f>IF(X105="","",VLOOKUP(X105,テーブル!$H$5:$I$11,2,FALSE))</f>
        <v/>
      </c>
      <c r="AK105" s="226" t="str">
        <f>IF(Y105="","",VLOOKUP(Y105,テーブル!$K$5:$L$9,2,FALSE))</f>
        <v/>
      </c>
      <c r="AL105" s="226" t="str">
        <f>IF(Z105="","",VLOOKUP(Z105,テーブル!$N$4:$O$7,2,FALSE))</f>
        <v/>
      </c>
      <c r="AM105" s="226" t="str">
        <f>IF(AA105="","",VLOOKUP(AA105,テーブル!$Q$4:$R$9,2,FALSE))</f>
        <v/>
      </c>
      <c r="AN105" s="226" t="str">
        <f>IF(AB105="","",VLOOKUP(AB105,テーブル!$T$4:$U$14,2,FALSE))</f>
        <v/>
      </c>
      <c r="AO105" s="226"/>
      <c r="AP105" s="227"/>
    </row>
    <row r="106" spans="2:42" ht="18.75" customHeight="1" x14ac:dyDescent="0.15">
      <c r="B106" s="187" t="str">
        <f t="shared" si="6"/>
        <v/>
      </c>
      <c r="C106" s="203" t="str">
        <f>IF(B106="","",COUNTIF(B$14:B106,"&gt;0"))</f>
        <v/>
      </c>
      <c r="D106" s="204"/>
      <c r="E106" s="205"/>
      <c r="F106" s="206"/>
      <c r="G106" s="207"/>
      <c r="H106" s="208"/>
      <c r="I106" s="208"/>
      <c r="J106" s="209"/>
      <c r="K106" s="207"/>
      <c r="L106" s="210"/>
      <c r="M106" s="211"/>
      <c r="N106" s="212"/>
      <c r="O106" s="213"/>
      <c r="P106" s="214"/>
      <c r="Q106" s="215"/>
      <c r="R106" s="216"/>
      <c r="S106" s="216"/>
      <c r="T106" s="217"/>
      <c r="U106" s="215"/>
      <c r="V106" s="218"/>
      <c r="W106" s="219"/>
      <c r="X106" s="219"/>
      <c r="Y106" s="219"/>
      <c r="Z106" s="219"/>
      <c r="AA106" s="219"/>
      <c r="AB106" s="219"/>
      <c r="AC106" s="220"/>
      <c r="AD106" s="221"/>
      <c r="AE106" s="221"/>
      <c r="AG106" s="222" t="str">
        <f t="shared" si="7"/>
        <v/>
      </c>
      <c r="AH106" s="223" t="str">
        <f t="shared" si="8"/>
        <v/>
      </c>
      <c r="AI106" s="224" t="str">
        <f>IF(W106="","",VLOOKUP(W106,テーブル!$E$5:$F$9,2,FALSE))</f>
        <v/>
      </c>
      <c r="AJ106" s="225" t="str">
        <f>IF(X106="","",VLOOKUP(X106,テーブル!$H$5:$I$11,2,FALSE))</f>
        <v/>
      </c>
      <c r="AK106" s="226" t="str">
        <f>IF(Y106="","",VLOOKUP(Y106,テーブル!$K$5:$L$9,2,FALSE))</f>
        <v/>
      </c>
      <c r="AL106" s="226" t="str">
        <f>IF(Z106="","",VLOOKUP(Z106,テーブル!$N$4:$O$7,2,FALSE))</f>
        <v/>
      </c>
      <c r="AM106" s="226" t="str">
        <f>IF(AA106="","",VLOOKUP(AA106,テーブル!$Q$4:$R$9,2,FALSE))</f>
        <v/>
      </c>
      <c r="AN106" s="226" t="str">
        <f>IF(AB106="","",VLOOKUP(AB106,テーブル!$T$4:$U$14,2,FALSE))</f>
        <v/>
      </c>
      <c r="AO106" s="226"/>
      <c r="AP106" s="227"/>
    </row>
    <row r="107" spans="2:42" ht="18.75" customHeight="1" x14ac:dyDescent="0.15">
      <c r="B107" s="187" t="str">
        <f t="shared" si="6"/>
        <v/>
      </c>
      <c r="C107" s="203" t="str">
        <f>IF(B107="","",COUNTIF(B$14:B107,"&gt;0"))</f>
        <v/>
      </c>
      <c r="D107" s="204"/>
      <c r="E107" s="205"/>
      <c r="F107" s="206"/>
      <c r="G107" s="207"/>
      <c r="H107" s="208"/>
      <c r="I107" s="208"/>
      <c r="J107" s="209"/>
      <c r="K107" s="207"/>
      <c r="L107" s="210"/>
      <c r="M107" s="211"/>
      <c r="N107" s="212"/>
      <c r="O107" s="213"/>
      <c r="P107" s="214"/>
      <c r="Q107" s="215"/>
      <c r="R107" s="216"/>
      <c r="S107" s="216"/>
      <c r="T107" s="217"/>
      <c r="U107" s="215"/>
      <c r="V107" s="218"/>
      <c r="W107" s="219"/>
      <c r="X107" s="219"/>
      <c r="Y107" s="219"/>
      <c r="Z107" s="219"/>
      <c r="AA107" s="219"/>
      <c r="AB107" s="219"/>
      <c r="AC107" s="220"/>
      <c r="AD107" s="221"/>
      <c r="AE107" s="221"/>
      <c r="AG107" s="222" t="str">
        <f t="shared" si="7"/>
        <v/>
      </c>
      <c r="AH107" s="223" t="str">
        <f t="shared" si="8"/>
        <v/>
      </c>
      <c r="AI107" s="224" t="str">
        <f>IF(W107="","",VLOOKUP(W107,テーブル!$E$5:$F$9,2,FALSE))</f>
        <v/>
      </c>
      <c r="AJ107" s="225" t="str">
        <f>IF(X107="","",VLOOKUP(X107,テーブル!$H$5:$I$11,2,FALSE))</f>
        <v/>
      </c>
      <c r="AK107" s="226" t="str">
        <f>IF(Y107="","",VLOOKUP(Y107,テーブル!$K$5:$L$9,2,FALSE))</f>
        <v/>
      </c>
      <c r="AL107" s="226" t="str">
        <f>IF(Z107="","",VLOOKUP(Z107,テーブル!$N$4:$O$7,2,FALSE))</f>
        <v/>
      </c>
      <c r="AM107" s="226" t="str">
        <f>IF(AA107="","",VLOOKUP(AA107,テーブル!$Q$4:$R$9,2,FALSE))</f>
        <v/>
      </c>
      <c r="AN107" s="226" t="str">
        <f>IF(AB107="","",VLOOKUP(AB107,テーブル!$T$4:$U$14,2,FALSE))</f>
        <v/>
      </c>
      <c r="AO107" s="226"/>
      <c r="AP107" s="227"/>
    </row>
    <row r="108" spans="2:42" ht="18.75" customHeight="1" x14ac:dyDescent="0.15">
      <c r="B108" s="187" t="str">
        <f t="shared" si="6"/>
        <v/>
      </c>
      <c r="C108" s="203" t="str">
        <f>IF(B108="","",COUNTIF(B$14:B108,"&gt;0"))</f>
        <v/>
      </c>
      <c r="D108" s="204"/>
      <c r="E108" s="205"/>
      <c r="F108" s="206"/>
      <c r="G108" s="207"/>
      <c r="H108" s="208"/>
      <c r="I108" s="208"/>
      <c r="J108" s="209"/>
      <c r="K108" s="207"/>
      <c r="L108" s="210"/>
      <c r="M108" s="211"/>
      <c r="N108" s="212"/>
      <c r="O108" s="213"/>
      <c r="P108" s="214"/>
      <c r="Q108" s="215"/>
      <c r="R108" s="216"/>
      <c r="S108" s="216"/>
      <c r="T108" s="217"/>
      <c r="U108" s="215"/>
      <c r="V108" s="218"/>
      <c r="W108" s="219"/>
      <c r="X108" s="219"/>
      <c r="Y108" s="219"/>
      <c r="Z108" s="219"/>
      <c r="AA108" s="219"/>
      <c r="AB108" s="219"/>
      <c r="AC108" s="220"/>
      <c r="AD108" s="221"/>
      <c r="AE108" s="221"/>
      <c r="AG108" s="222" t="str">
        <f t="shared" si="7"/>
        <v/>
      </c>
      <c r="AH108" s="223" t="str">
        <f t="shared" si="8"/>
        <v/>
      </c>
      <c r="AI108" s="224" t="str">
        <f>IF(W108="","",VLOOKUP(W108,テーブル!$E$5:$F$9,2,FALSE))</f>
        <v/>
      </c>
      <c r="AJ108" s="225" t="str">
        <f>IF(X108="","",VLOOKUP(X108,テーブル!$H$5:$I$11,2,FALSE))</f>
        <v/>
      </c>
      <c r="AK108" s="226" t="str">
        <f>IF(Y108="","",VLOOKUP(Y108,テーブル!$K$5:$L$9,2,FALSE))</f>
        <v/>
      </c>
      <c r="AL108" s="226" t="str">
        <f>IF(Z108="","",VLOOKUP(Z108,テーブル!$N$4:$O$7,2,FALSE))</f>
        <v/>
      </c>
      <c r="AM108" s="226" t="str">
        <f>IF(AA108="","",VLOOKUP(AA108,テーブル!$Q$4:$R$9,2,FALSE))</f>
        <v/>
      </c>
      <c r="AN108" s="226" t="str">
        <f>IF(AB108="","",VLOOKUP(AB108,テーブル!$T$4:$U$14,2,FALSE))</f>
        <v/>
      </c>
      <c r="AO108" s="226"/>
      <c r="AP108" s="227"/>
    </row>
    <row r="109" spans="2:42" ht="18.75" customHeight="1" x14ac:dyDescent="0.15">
      <c r="B109" s="187" t="str">
        <f t="shared" si="6"/>
        <v/>
      </c>
      <c r="C109" s="203" t="str">
        <f>IF(B109="","",COUNTIF(B$14:B109,"&gt;0"))</f>
        <v/>
      </c>
      <c r="D109" s="204"/>
      <c r="E109" s="205"/>
      <c r="F109" s="206"/>
      <c r="G109" s="207"/>
      <c r="H109" s="208"/>
      <c r="I109" s="208"/>
      <c r="J109" s="209"/>
      <c r="K109" s="207"/>
      <c r="L109" s="210"/>
      <c r="M109" s="211"/>
      <c r="N109" s="212"/>
      <c r="O109" s="213"/>
      <c r="P109" s="214"/>
      <c r="Q109" s="215"/>
      <c r="R109" s="216"/>
      <c r="S109" s="216"/>
      <c r="T109" s="217"/>
      <c r="U109" s="215"/>
      <c r="V109" s="218"/>
      <c r="W109" s="219"/>
      <c r="X109" s="219"/>
      <c r="Y109" s="219"/>
      <c r="Z109" s="219"/>
      <c r="AA109" s="219"/>
      <c r="AB109" s="219"/>
      <c r="AC109" s="220"/>
      <c r="AD109" s="221"/>
      <c r="AE109" s="221"/>
      <c r="AG109" s="222" t="str">
        <f t="shared" si="7"/>
        <v/>
      </c>
      <c r="AH109" s="223" t="str">
        <f t="shared" si="8"/>
        <v/>
      </c>
      <c r="AI109" s="224" t="str">
        <f>IF(W109="","",VLOOKUP(W109,テーブル!$E$5:$F$9,2,FALSE))</f>
        <v/>
      </c>
      <c r="AJ109" s="225" t="str">
        <f>IF(X109="","",VLOOKUP(X109,テーブル!$H$5:$I$11,2,FALSE))</f>
        <v/>
      </c>
      <c r="AK109" s="226" t="str">
        <f>IF(Y109="","",VLOOKUP(Y109,テーブル!$K$5:$L$9,2,FALSE))</f>
        <v/>
      </c>
      <c r="AL109" s="226" t="str">
        <f>IF(Z109="","",VLOOKUP(Z109,テーブル!$N$4:$O$7,2,FALSE))</f>
        <v/>
      </c>
      <c r="AM109" s="226" t="str">
        <f>IF(AA109="","",VLOOKUP(AA109,テーブル!$Q$4:$R$9,2,FALSE))</f>
        <v/>
      </c>
      <c r="AN109" s="226" t="str">
        <f>IF(AB109="","",VLOOKUP(AB109,テーブル!$T$4:$U$14,2,FALSE))</f>
        <v/>
      </c>
      <c r="AO109" s="226"/>
      <c r="AP109" s="227"/>
    </row>
    <row r="110" spans="2:42" ht="18.75" customHeight="1" x14ac:dyDescent="0.15">
      <c r="B110" s="187" t="str">
        <f t="shared" ref="B110:B141" si="9">IF(OR(D110&gt;0,N110&gt;0),1,"")</f>
        <v/>
      </c>
      <c r="C110" s="203" t="str">
        <f>IF(B110="","",COUNTIF(B$14:B110,"&gt;0"))</f>
        <v/>
      </c>
      <c r="D110" s="204"/>
      <c r="E110" s="205"/>
      <c r="F110" s="206"/>
      <c r="G110" s="207"/>
      <c r="H110" s="208"/>
      <c r="I110" s="208"/>
      <c r="J110" s="209"/>
      <c r="K110" s="207"/>
      <c r="L110" s="210"/>
      <c r="M110" s="211"/>
      <c r="N110" s="212"/>
      <c r="O110" s="213"/>
      <c r="P110" s="214"/>
      <c r="Q110" s="215"/>
      <c r="R110" s="216"/>
      <c r="S110" s="216"/>
      <c r="T110" s="217"/>
      <c r="U110" s="215"/>
      <c r="V110" s="218"/>
      <c r="W110" s="219"/>
      <c r="X110" s="219"/>
      <c r="Y110" s="219"/>
      <c r="Z110" s="219"/>
      <c r="AA110" s="219"/>
      <c r="AB110" s="219"/>
      <c r="AC110" s="220"/>
      <c r="AD110" s="221"/>
      <c r="AE110" s="221"/>
      <c r="AG110" s="222" t="str">
        <f t="shared" ref="AG110:AG141" si="10">IF(C110="","",
IF(AND(T110="",V110=""),J110+L110,
IF(T110="",J110+V110,
IF(V110="",T110+L110,
IF(OR(AB110="",AB110="退職取消し"),T110+V110,"")))))</f>
        <v/>
      </c>
      <c r="AH110" s="223" t="str">
        <f t="shared" ref="AH110:AH141" si="11">IF(C110="","",
IFERROR(ROUNDDOWN(AG110*10/1000,0),0))</f>
        <v/>
      </c>
      <c r="AI110" s="224" t="str">
        <f>IF(W110="","",VLOOKUP(W110,テーブル!$E$5:$F$9,2,FALSE))</f>
        <v/>
      </c>
      <c r="AJ110" s="225" t="str">
        <f>IF(X110="","",VLOOKUP(X110,テーブル!$H$5:$I$11,2,FALSE))</f>
        <v/>
      </c>
      <c r="AK110" s="226" t="str">
        <f>IF(Y110="","",VLOOKUP(Y110,テーブル!$K$5:$L$9,2,FALSE))</f>
        <v/>
      </c>
      <c r="AL110" s="226" t="str">
        <f>IF(Z110="","",VLOOKUP(Z110,テーブル!$N$4:$O$7,2,FALSE))</f>
        <v/>
      </c>
      <c r="AM110" s="226" t="str">
        <f>IF(AA110="","",VLOOKUP(AA110,テーブル!$Q$4:$R$9,2,FALSE))</f>
        <v/>
      </c>
      <c r="AN110" s="226" t="str">
        <f>IF(AB110="","",VLOOKUP(AB110,テーブル!$T$4:$U$14,2,FALSE))</f>
        <v/>
      </c>
      <c r="AO110" s="226"/>
      <c r="AP110" s="227"/>
    </row>
    <row r="111" spans="2:42" ht="18.75" customHeight="1" x14ac:dyDescent="0.15">
      <c r="B111" s="187" t="str">
        <f t="shared" si="9"/>
        <v/>
      </c>
      <c r="C111" s="203" t="str">
        <f>IF(B111="","",COUNTIF(B$14:B111,"&gt;0"))</f>
        <v/>
      </c>
      <c r="D111" s="204"/>
      <c r="E111" s="205"/>
      <c r="F111" s="206"/>
      <c r="G111" s="207"/>
      <c r="H111" s="208"/>
      <c r="I111" s="208"/>
      <c r="J111" s="209"/>
      <c r="K111" s="207"/>
      <c r="L111" s="210"/>
      <c r="M111" s="211"/>
      <c r="N111" s="212"/>
      <c r="O111" s="213"/>
      <c r="P111" s="214"/>
      <c r="Q111" s="215"/>
      <c r="R111" s="216"/>
      <c r="S111" s="216"/>
      <c r="T111" s="217"/>
      <c r="U111" s="215"/>
      <c r="V111" s="218"/>
      <c r="W111" s="219"/>
      <c r="X111" s="219"/>
      <c r="Y111" s="219"/>
      <c r="Z111" s="219"/>
      <c r="AA111" s="219"/>
      <c r="AB111" s="219"/>
      <c r="AC111" s="220"/>
      <c r="AD111" s="221"/>
      <c r="AE111" s="221"/>
      <c r="AG111" s="222" t="str">
        <f t="shared" si="10"/>
        <v/>
      </c>
      <c r="AH111" s="223" t="str">
        <f t="shared" si="11"/>
        <v/>
      </c>
      <c r="AI111" s="224" t="str">
        <f>IF(W111="","",VLOOKUP(W111,テーブル!$E$5:$F$9,2,FALSE))</f>
        <v/>
      </c>
      <c r="AJ111" s="225" t="str">
        <f>IF(X111="","",VLOOKUP(X111,テーブル!$H$5:$I$11,2,FALSE))</f>
        <v/>
      </c>
      <c r="AK111" s="226" t="str">
        <f>IF(Y111="","",VLOOKUP(Y111,テーブル!$K$5:$L$9,2,FALSE))</f>
        <v/>
      </c>
      <c r="AL111" s="226" t="str">
        <f>IF(Z111="","",VLOOKUP(Z111,テーブル!$N$4:$O$7,2,FALSE))</f>
        <v/>
      </c>
      <c r="AM111" s="226" t="str">
        <f>IF(AA111="","",VLOOKUP(AA111,テーブル!$Q$4:$R$9,2,FALSE))</f>
        <v/>
      </c>
      <c r="AN111" s="226" t="str">
        <f>IF(AB111="","",VLOOKUP(AB111,テーブル!$T$4:$U$14,2,FALSE))</f>
        <v/>
      </c>
      <c r="AO111" s="226"/>
      <c r="AP111" s="227"/>
    </row>
    <row r="112" spans="2:42" ht="18.75" customHeight="1" x14ac:dyDescent="0.15">
      <c r="B112" s="187" t="str">
        <f t="shared" si="9"/>
        <v/>
      </c>
      <c r="C112" s="203" t="str">
        <f>IF(B112="","",COUNTIF(B$14:B112,"&gt;0"))</f>
        <v/>
      </c>
      <c r="D112" s="204"/>
      <c r="E112" s="205"/>
      <c r="F112" s="206"/>
      <c r="G112" s="207"/>
      <c r="H112" s="208"/>
      <c r="I112" s="208"/>
      <c r="J112" s="209"/>
      <c r="K112" s="207"/>
      <c r="L112" s="210"/>
      <c r="M112" s="211"/>
      <c r="N112" s="212"/>
      <c r="O112" s="213"/>
      <c r="P112" s="214"/>
      <c r="Q112" s="215"/>
      <c r="R112" s="216"/>
      <c r="S112" s="216"/>
      <c r="T112" s="217"/>
      <c r="U112" s="215"/>
      <c r="V112" s="218"/>
      <c r="W112" s="219"/>
      <c r="X112" s="219"/>
      <c r="Y112" s="219"/>
      <c r="Z112" s="219"/>
      <c r="AA112" s="219"/>
      <c r="AB112" s="219"/>
      <c r="AC112" s="220"/>
      <c r="AD112" s="221"/>
      <c r="AE112" s="221"/>
      <c r="AG112" s="222" t="str">
        <f t="shared" si="10"/>
        <v/>
      </c>
      <c r="AH112" s="223" t="str">
        <f t="shared" si="11"/>
        <v/>
      </c>
      <c r="AI112" s="224" t="str">
        <f>IF(W112="","",VLOOKUP(W112,テーブル!$E$5:$F$9,2,FALSE))</f>
        <v/>
      </c>
      <c r="AJ112" s="225" t="str">
        <f>IF(X112="","",VLOOKUP(X112,テーブル!$H$5:$I$11,2,FALSE))</f>
        <v/>
      </c>
      <c r="AK112" s="226" t="str">
        <f>IF(Y112="","",VLOOKUP(Y112,テーブル!$K$5:$L$9,2,FALSE))</f>
        <v/>
      </c>
      <c r="AL112" s="226" t="str">
        <f>IF(Z112="","",VLOOKUP(Z112,テーブル!$N$4:$O$7,2,FALSE))</f>
        <v/>
      </c>
      <c r="AM112" s="226" t="str">
        <f>IF(AA112="","",VLOOKUP(AA112,テーブル!$Q$4:$R$9,2,FALSE))</f>
        <v/>
      </c>
      <c r="AN112" s="226" t="str">
        <f>IF(AB112="","",VLOOKUP(AB112,テーブル!$T$4:$U$14,2,FALSE))</f>
        <v/>
      </c>
      <c r="AO112" s="226"/>
      <c r="AP112" s="227"/>
    </row>
    <row r="113" spans="2:42" ht="18.75" customHeight="1" x14ac:dyDescent="0.15">
      <c r="B113" s="187" t="str">
        <f t="shared" si="9"/>
        <v/>
      </c>
      <c r="C113" s="203" t="str">
        <f>IF(B113="","",COUNTIF(B$14:B113,"&gt;0"))</f>
        <v/>
      </c>
      <c r="D113" s="204"/>
      <c r="E113" s="205"/>
      <c r="F113" s="206"/>
      <c r="G113" s="207"/>
      <c r="H113" s="208"/>
      <c r="I113" s="208"/>
      <c r="J113" s="209"/>
      <c r="K113" s="207"/>
      <c r="L113" s="210"/>
      <c r="M113" s="211"/>
      <c r="N113" s="212"/>
      <c r="O113" s="213"/>
      <c r="P113" s="214"/>
      <c r="Q113" s="215"/>
      <c r="R113" s="216"/>
      <c r="S113" s="216"/>
      <c r="T113" s="217"/>
      <c r="U113" s="215"/>
      <c r="V113" s="218"/>
      <c r="W113" s="219"/>
      <c r="X113" s="219"/>
      <c r="Y113" s="219"/>
      <c r="Z113" s="219"/>
      <c r="AA113" s="219"/>
      <c r="AB113" s="219"/>
      <c r="AC113" s="220"/>
      <c r="AD113" s="221"/>
      <c r="AE113" s="221"/>
      <c r="AG113" s="222" t="str">
        <f t="shared" si="10"/>
        <v/>
      </c>
      <c r="AH113" s="223" t="str">
        <f t="shared" si="11"/>
        <v/>
      </c>
      <c r="AI113" s="224" t="str">
        <f>IF(W113="","",VLOOKUP(W113,テーブル!$E$5:$F$9,2,FALSE))</f>
        <v/>
      </c>
      <c r="AJ113" s="225" t="str">
        <f>IF(X113="","",VLOOKUP(X113,テーブル!$H$5:$I$11,2,FALSE))</f>
        <v/>
      </c>
      <c r="AK113" s="226" t="str">
        <f>IF(Y113="","",VLOOKUP(Y113,テーブル!$K$5:$L$9,2,FALSE))</f>
        <v/>
      </c>
      <c r="AL113" s="226" t="str">
        <f>IF(Z113="","",VLOOKUP(Z113,テーブル!$N$4:$O$7,2,FALSE))</f>
        <v/>
      </c>
      <c r="AM113" s="226" t="str">
        <f>IF(AA113="","",VLOOKUP(AA113,テーブル!$Q$4:$R$9,2,FALSE))</f>
        <v/>
      </c>
      <c r="AN113" s="226" t="str">
        <f>IF(AB113="","",VLOOKUP(AB113,テーブル!$T$4:$U$14,2,FALSE))</f>
        <v/>
      </c>
      <c r="AO113" s="226"/>
      <c r="AP113" s="227"/>
    </row>
    <row r="114" spans="2:42" ht="18.75" customHeight="1" x14ac:dyDescent="0.15">
      <c r="B114" s="187" t="str">
        <f t="shared" si="9"/>
        <v/>
      </c>
      <c r="C114" s="203" t="str">
        <f>IF(B114="","",COUNTIF(B$14:B114,"&gt;0"))</f>
        <v/>
      </c>
      <c r="D114" s="204"/>
      <c r="E114" s="205"/>
      <c r="F114" s="206"/>
      <c r="G114" s="207"/>
      <c r="H114" s="208"/>
      <c r="I114" s="208"/>
      <c r="J114" s="209"/>
      <c r="K114" s="207"/>
      <c r="L114" s="210"/>
      <c r="M114" s="211"/>
      <c r="N114" s="212"/>
      <c r="O114" s="213"/>
      <c r="P114" s="214"/>
      <c r="Q114" s="215"/>
      <c r="R114" s="216"/>
      <c r="S114" s="216"/>
      <c r="T114" s="217"/>
      <c r="U114" s="215"/>
      <c r="V114" s="218"/>
      <c r="W114" s="219"/>
      <c r="X114" s="219"/>
      <c r="Y114" s="219"/>
      <c r="Z114" s="219"/>
      <c r="AA114" s="219"/>
      <c r="AB114" s="219"/>
      <c r="AC114" s="220"/>
      <c r="AD114" s="221"/>
      <c r="AE114" s="221"/>
      <c r="AG114" s="222" t="str">
        <f t="shared" si="10"/>
        <v/>
      </c>
      <c r="AH114" s="223" t="str">
        <f t="shared" si="11"/>
        <v/>
      </c>
      <c r="AI114" s="224" t="str">
        <f>IF(W114="","",VLOOKUP(W114,テーブル!$E$5:$F$9,2,FALSE))</f>
        <v/>
      </c>
      <c r="AJ114" s="225" t="str">
        <f>IF(X114="","",VLOOKUP(X114,テーブル!$H$5:$I$11,2,FALSE))</f>
        <v/>
      </c>
      <c r="AK114" s="226" t="str">
        <f>IF(Y114="","",VLOOKUP(Y114,テーブル!$K$5:$L$9,2,FALSE))</f>
        <v/>
      </c>
      <c r="AL114" s="226" t="str">
        <f>IF(Z114="","",VLOOKUP(Z114,テーブル!$N$4:$O$7,2,FALSE))</f>
        <v/>
      </c>
      <c r="AM114" s="226" t="str">
        <f>IF(AA114="","",VLOOKUP(AA114,テーブル!$Q$4:$R$9,2,FALSE))</f>
        <v/>
      </c>
      <c r="AN114" s="226" t="str">
        <f>IF(AB114="","",VLOOKUP(AB114,テーブル!$T$4:$U$14,2,FALSE))</f>
        <v/>
      </c>
      <c r="AO114" s="226"/>
      <c r="AP114" s="227"/>
    </row>
    <row r="115" spans="2:42" ht="18.75" customHeight="1" x14ac:dyDescent="0.15">
      <c r="B115" s="187" t="str">
        <f t="shared" si="9"/>
        <v/>
      </c>
      <c r="C115" s="203" t="str">
        <f>IF(B115="","",COUNTIF(B$14:B115,"&gt;0"))</f>
        <v/>
      </c>
      <c r="D115" s="204"/>
      <c r="E115" s="205"/>
      <c r="F115" s="206"/>
      <c r="G115" s="207"/>
      <c r="H115" s="208"/>
      <c r="I115" s="208"/>
      <c r="J115" s="209"/>
      <c r="K115" s="207"/>
      <c r="L115" s="210"/>
      <c r="M115" s="211"/>
      <c r="N115" s="212"/>
      <c r="O115" s="213"/>
      <c r="P115" s="214"/>
      <c r="Q115" s="215"/>
      <c r="R115" s="216"/>
      <c r="S115" s="216"/>
      <c r="T115" s="217"/>
      <c r="U115" s="215"/>
      <c r="V115" s="218"/>
      <c r="W115" s="219"/>
      <c r="X115" s="219"/>
      <c r="Y115" s="219"/>
      <c r="Z115" s="219"/>
      <c r="AA115" s="219"/>
      <c r="AB115" s="219"/>
      <c r="AC115" s="220"/>
      <c r="AD115" s="221"/>
      <c r="AE115" s="221"/>
      <c r="AG115" s="222" t="str">
        <f t="shared" si="10"/>
        <v/>
      </c>
      <c r="AH115" s="223" t="str">
        <f t="shared" si="11"/>
        <v/>
      </c>
      <c r="AI115" s="224" t="str">
        <f>IF(W115="","",VLOOKUP(W115,テーブル!$E$5:$F$9,2,FALSE))</f>
        <v/>
      </c>
      <c r="AJ115" s="225" t="str">
        <f>IF(X115="","",VLOOKUP(X115,テーブル!$H$5:$I$11,2,FALSE))</f>
        <v/>
      </c>
      <c r="AK115" s="226" t="str">
        <f>IF(Y115="","",VLOOKUP(Y115,テーブル!$K$5:$L$9,2,FALSE))</f>
        <v/>
      </c>
      <c r="AL115" s="226" t="str">
        <f>IF(Z115="","",VLOOKUP(Z115,テーブル!$N$4:$O$7,2,FALSE))</f>
        <v/>
      </c>
      <c r="AM115" s="226" t="str">
        <f>IF(AA115="","",VLOOKUP(AA115,テーブル!$Q$4:$R$9,2,FALSE))</f>
        <v/>
      </c>
      <c r="AN115" s="226" t="str">
        <f>IF(AB115="","",VLOOKUP(AB115,テーブル!$T$4:$U$14,2,FALSE))</f>
        <v/>
      </c>
      <c r="AO115" s="226"/>
      <c r="AP115" s="227"/>
    </row>
    <row r="116" spans="2:42" ht="18.75" customHeight="1" x14ac:dyDescent="0.15">
      <c r="B116" s="187" t="str">
        <f t="shared" si="9"/>
        <v/>
      </c>
      <c r="C116" s="203" t="str">
        <f>IF(B116="","",COUNTIF(B$14:B116,"&gt;0"))</f>
        <v/>
      </c>
      <c r="D116" s="204"/>
      <c r="E116" s="205"/>
      <c r="F116" s="206"/>
      <c r="G116" s="207"/>
      <c r="H116" s="208"/>
      <c r="I116" s="208"/>
      <c r="J116" s="209"/>
      <c r="K116" s="207"/>
      <c r="L116" s="210"/>
      <c r="M116" s="211"/>
      <c r="N116" s="212"/>
      <c r="O116" s="213"/>
      <c r="P116" s="214"/>
      <c r="Q116" s="215"/>
      <c r="R116" s="216"/>
      <c r="S116" s="216"/>
      <c r="T116" s="217"/>
      <c r="U116" s="215"/>
      <c r="V116" s="218"/>
      <c r="W116" s="219"/>
      <c r="X116" s="219"/>
      <c r="Y116" s="219"/>
      <c r="Z116" s="219"/>
      <c r="AA116" s="219"/>
      <c r="AB116" s="219"/>
      <c r="AC116" s="220"/>
      <c r="AD116" s="221"/>
      <c r="AE116" s="221"/>
      <c r="AG116" s="222" t="str">
        <f t="shared" si="10"/>
        <v/>
      </c>
      <c r="AH116" s="223" t="str">
        <f t="shared" si="11"/>
        <v/>
      </c>
      <c r="AI116" s="224" t="str">
        <f>IF(W116="","",VLOOKUP(W116,テーブル!$E$5:$F$9,2,FALSE))</f>
        <v/>
      </c>
      <c r="AJ116" s="225" t="str">
        <f>IF(X116="","",VLOOKUP(X116,テーブル!$H$5:$I$11,2,FALSE))</f>
        <v/>
      </c>
      <c r="AK116" s="226" t="str">
        <f>IF(Y116="","",VLOOKUP(Y116,テーブル!$K$5:$L$9,2,FALSE))</f>
        <v/>
      </c>
      <c r="AL116" s="226" t="str">
        <f>IF(Z116="","",VLOOKUP(Z116,テーブル!$N$4:$O$7,2,FALSE))</f>
        <v/>
      </c>
      <c r="AM116" s="226" t="str">
        <f>IF(AA116="","",VLOOKUP(AA116,テーブル!$Q$4:$R$9,2,FALSE))</f>
        <v/>
      </c>
      <c r="AN116" s="226" t="str">
        <f>IF(AB116="","",VLOOKUP(AB116,テーブル!$T$4:$U$14,2,FALSE))</f>
        <v/>
      </c>
      <c r="AO116" s="226"/>
      <c r="AP116" s="227"/>
    </row>
    <row r="117" spans="2:42" ht="18.75" customHeight="1" x14ac:dyDescent="0.15">
      <c r="B117" s="187" t="str">
        <f t="shared" si="9"/>
        <v/>
      </c>
      <c r="C117" s="203" t="str">
        <f>IF(B117="","",COUNTIF(B$14:B117,"&gt;0"))</f>
        <v/>
      </c>
      <c r="D117" s="204"/>
      <c r="E117" s="205"/>
      <c r="F117" s="206"/>
      <c r="G117" s="207"/>
      <c r="H117" s="208"/>
      <c r="I117" s="208"/>
      <c r="J117" s="209"/>
      <c r="K117" s="207"/>
      <c r="L117" s="210"/>
      <c r="M117" s="211"/>
      <c r="N117" s="212"/>
      <c r="O117" s="213"/>
      <c r="P117" s="214"/>
      <c r="Q117" s="215"/>
      <c r="R117" s="216"/>
      <c r="S117" s="216"/>
      <c r="T117" s="217"/>
      <c r="U117" s="215"/>
      <c r="V117" s="218"/>
      <c r="W117" s="219"/>
      <c r="X117" s="219"/>
      <c r="Y117" s="219"/>
      <c r="Z117" s="219"/>
      <c r="AA117" s="219"/>
      <c r="AB117" s="219"/>
      <c r="AC117" s="220"/>
      <c r="AD117" s="221"/>
      <c r="AE117" s="221"/>
      <c r="AG117" s="222" t="str">
        <f t="shared" si="10"/>
        <v/>
      </c>
      <c r="AH117" s="223" t="str">
        <f t="shared" si="11"/>
        <v/>
      </c>
      <c r="AI117" s="224" t="str">
        <f>IF(W117="","",VLOOKUP(W117,テーブル!$E$5:$F$9,2,FALSE))</f>
        <v/>
      </c>
      <c r="AJ117" s="225" t="str">
        <f>IF(X117="","",VLOOKUP(X117,テーブル!$H$5:$I$11,2,FALSE))</f>
        <v/>
      </c>
      <c r="AK117" s="226" t="str">
        <f>IF(Y117="","",VLOOKUP(Y117,テーブル!$K$5:$L$9,2,FALSE))</f>
        <v/>
      </c>
      <c r="AL117" s="226" t="str">
        <f>IF(Z117="","",VLOOKUP(Z117,テーブル!$N$4:$O$7,2,FALSE))</f>
        <v/>
      </c>
      <c r="AM117" s="226" t="str">
        <f>IF(AA117="","",VLOOKUP(AA117,テーブル!$Q$4:$R$9,2,FALSE))</f>
        <v/>
      </c>
      <c r="AN117" s="226" t="str">
        <f>IF(AB117="","",VLOOKUP(AB117,テーブル!$T$4:$U$14,2,FALSE))</f>
        <v/>
      </c>
      <c r="AO117" s="226"/>
      <c r="AP117" s="227"/>
    </row>
    <row r="118" spans="2:42" ht="18.75" customHeight="1" x14ac:dyDescent="0.15">
      <c r="B118" s="187" t="str">
        <f t="shared" si="9"/>
        <v/>
      </c>
      <c r="C118" s="203" t="str">
        <f>IF(B118="","",COUNTIF(B$14:B118,"&gt;0"))</f>
        <v/>
      </c>
      <c r="D118" s="204"/>
      <c r="E118" s="205"/>
      <c r="F118" s="206"/>
      <c r="G118" s="207"/>
      <c r="H118" s="208"/>
      <c r="I118" s="208"/>
      <c r="J118" s="209"/>
      <c r="K118" s="207"/>
      <c r="L118" s="210"/>
      <c r="M118" s="211"/>
      <c r="N118" s="212"/>
      <c r="O118" s="213"/>
      <c r="P118" s="214"/>
      <c r="Q118" s="215"/>
      <c r="R118" s="216"/>
      <c r="S118" s="216"/>
      <c r="T118" s="217"/>
      <c r="U118" s="215"/>
      <c r="V118" s="218"/>
      <c r="W118" s="219"/>
      <c r="X118" s="219"/>
      <c r="Y118" s="219"/>
      <c r="Z118" s="219"/>
      <c r="AA118" s="219"/>
      <c r="AB118" s="219"/>
      <c r="AC118" s="220"/>
      <c r="AD118" s="221"/>
      <c r="AE118" s="221"/>
      <c r="AG118" s="222" t="str">
        <f t="shared" si="10"/>
        <v/>
      </c>
      <c r="AH118" s="223" t="str">
        <f t="shared" si="11"/>
        <v/>
      </c>
      <c r="AI118" s="224" t="str">
        <f>IF(W118="","",VLOOKUP(W118,テーブル!$E$5:$F$9,2,FALSE))</f>
        <v/>
      </c>
      <c r="AJ118" s="225" t="str">
        <f>IF(X118="","",VLOOKUP(X118,テーブル!$H$5:$I$11,2,FALSE))</f>
        <v/>
      </c>
      <c r="AK118" s="226" t="str">
        <f>IF(Y118="","",VLOOKUP(Y118,テーブル!$K$5:$L$9,2,FALSE))</f>
        <v/>
      </c>
      <c r="AL118" s="226" t="str">
        <f>IF(Z118="","",VLOOKUP(Z118,テーブル!$N$4:$O$7,2,FALSE))</f>
        <v/>
      </c>
      <c r="AM118" s="226" t="str">
        <f>IF(AA118="","",VLOOKUP(AA118,テーブル!$Q$4:$R$9,2,FALSE))</f>
        <v/>
      </c>
      <c r="AN118" s="226" t="str">
        <f>IF(AB118="","",VLOOKUP(AB118,テーブル!$T$4:$U$14,2,FALSE))</f>
        <v/>
      </c>
      <c r="AO118" s="226"/>
      <c r="AP118" s="227"/>
    </row>
    <row r="119" spans="2:42" ht="18.75" customHeight="1" x14ac:dyDescent="0.15">
      <c r="B119" s="187" t="str">
        <f t="shared" si="9"/>
        <v/>
      </c>
      <c r="C119" s="203" t="str">
        <f>IF(B119="","",COUNTIF(B$14:B119,"&gt;0"))</f>
        <v/>
      </c>
      <c r="D119" s="204"/>
      <c r="E119" s="205"/>
      <c r="F119" s="206"/>
      <c r="G119" s="207"/>
      <c r="H119" s="208"/>
      <c r="I119" s="208"/>
      <c r="J119" s="209"/>
      <c r="K119" s="207"/>
      <c r="L119" s="210"/>
      <c r="M119" s="211"/>
      <c r="N119" s="212"/>
      <c r="O119" s="213"/>
      <c r="P119" s="214"/>
      <c r="Q119" s="215"/>
      <c r="R119" s="216"/>
      <c r="S119" s="216"/>
      <c r="T119" s="217"/>
      <c r="U119" s="215"/>
      <c r="V119" s="218"/>
      <c r="W119" s="219"/>
      <c r="X119" s="219"/>
      <c r="Y119" s="219"/>
      <c r="Z119" s="219"/>
      <c r="AA119" s="219"/>
      <c r="AB119" s="219"/>
      <c r="AC119" s="220"/>
      <c r="AD119" s="221"/>
      <c r="AE119" s="221"/>
      <c r="AG119" s="222" t="str">
        <f t="shared" si="10"/>
        <v/>
      </c>
      <c r="AH119" s="223" t="str">
        <f t="shared" si="11"/>
        <v/>
      </c>
      <c r="AI119" s="224" t="str">
        <f>IF(W119="","",VLOOKUP(W119,テーブル!$E$5:$F$9,2,FALSE))</f>
        <v/>
      </c>
      <c r="AJ119" s="225" t="str">
        <f>IF(X119="","",VLOOKUP(X119,テーブル!$H$5:$I$11,2,FALSE))</f>
        <v/>
      </c>
      <c r="AK119" s="226" t="str">
        <f>IF(Y119="","",VLOOKUP(Y119,テーブル!$K$5:$L$9,2,FALSE))</f>
        <v/>
      </c>
      <c r="AL119" s="226" t="str">
        <f>IF(Z119="","",VLOOKUP(Z119,テーブル!$N$4:$O$7,2,FALSE))</f>
        <v/>
      </c>
      <c r="AM119" s="226" t="str">
        <f>IF(AA119="","",VLOOKUP(AA119,テーブル!$Q$4:$R$9,2,FALSE))</f>
        <v/>
      </c>
      <c r="AN119" s="226" t="str">
        <f>IF(AB119="","",VLOOKUP(AB119,テーブル!$T$4:$U$14,2,FALSE))</f>
        <v/>
      </c>
      <c r="AO119" s="226"/>
      <c r="AP119" s="227"/>
    </row>
    <row r="120" spans="2:42" ht="18.75" customHeight="1" x14ac:dyDescent="0.15">
      <c r="B120" s="187" t="str">
        <f t="shared" si="9"/>
        <v/>
      </c>
      <c r="C120" s="203" t="str">
        <f>IF(B120="","",COUNTIF(B$14:B120,"&gt;0"))</f>
        <v/>
      </c>
      <c r="D120" s="204"/>
      <c r="E120" s="205"/>
      <c r="F120" s="206"/>
      <c r="G120" s="207"/>
      <c r="H120" s="208"/>
      <c r="I120" s="208"/>
      <c r="J120" s="209"/>
      <c r="K120" s="207"/>
      <c r="L120" s="210"/>
      <c r="M120" s="211"/>
      <c r="N120" s="212"/>
      <c r="O120" s="213"/>
      <c r="P120" s="214"/>
      <c r="Q120" s="215"/>
      <c r="R120" s="216"/>
      <c r="S120" s="216"/>
      <c r="T120" s="217"/>
      <c r="U120" s="215"/>
      <c r="V120" s="218"/>
      <c r="W120" s="219"/>
      <c r="X120" s="219"/>
      <c r="Y120" s="219"/>
      <c r="Z120" s="219"/>
      <c r="AA120" s="219"/>
      <c r="AB120" s="219"/>
      <c r="AC120" s="220"/>
      <c r="AD120" s="221"/>
      <c r="AE120" s="221"/>
      <c r="AG120" s="222" t="str">
        <f t="shared" si="10"/>
        <v/>
      </c>
      <c r="AH120" s="223" t="str">
        <f t="shared" si="11"/>
        <v/>
      </c>
      <c r="AI120" s="224" t="str">
        <f>IF(W120="","",VLOOKUP(W120,テーブル!$E$5:$F$9,2,FALSE))</f>
        <v/>
      </c>
      <c r="AJ120" s="225" t="str">
        <f>IF(X120="","",VLOOKUP(X120,テーブル!$H$5:$I$11,2,FALSE))</f>
        <v/>
      </c>
      <c r="AK120" s="226" t="str">
        <f>IF(Y120="","",VLOOKUP(Y120,テーブル!$K$5:$L$9,2,FALSE))</f>
        <v/>
      </c>
      <c r="AL120" s="226" t="str">
        <f>IF(Z120="","",VLOOKUP(Z120,テーブル!$N$4:$O$7,2,FALSE))</f>
        <v/>
      </c>
      <c r="AM120" s="226" t="str">
        <f>IF(AA120="","",VLOOKUP(AA120,テーブル!$Q$4:$R$9,2,FALSE))</f>
        <v/>
      </c>
      <c r="AN120" s="226" t="str">
        <f>IF(AB120="","",VLOOKUP(AB120,テーブル!$T$4:$U$14,2,FALSE))</f>
        <v/>
      </c>
      <c r="AO120" s="226"/>
      <c r="AP120" s="227"/>
    </row>
    <row r="121" spans="2:42" ht="18.75" customHeight="1" x14ac:dyDescent="0.15">
      <c r="B121" s="187" t="str">
        <f t="shared" si="9"/>
        <v/>
      </c>
      <c r="C121" s="203" t="str">
        <f>IF(B121="","",COUNTIF(B$14:B121,"&gt;0"))</f>
        <v/>
      </c>
      <c r="D121" s="204"/>
      <c r="E121" s="205"/>
      <c r="F121" s="206"/>
      <c r="G121" s="207"/>
      <c r="H121" s="208"/>
      <c r="I121" s="208"/>
      <c r="J121" s="209"/>
      <c r="K121" s="207"/>
      <c r="L121" s="210"/>
      <c r="M121" s="211"/>
      <c r="N121" s="212"/>
      <c r="O121" s="213"/>
      <c r="P121" s="214"/>
      <c r="Q121" s="215"/>
      <c r="R121" s="216"/>
      <c r="S121" s="216"/>
      <c r="T121" s="217"/>
      <c r="U121" s="215"/>
      <c r="V121" s="218"/>
      <c r="W121" s="219"/>
      <c r="X121" s="219"/>
      <c r="Y121" s="219"/>
      <c r="Z121" s="219"/>
      <c r="AA121" s="219"/>
      <c r="AB121" s="219"/>
      <c r="AC121" s="220"/>
      <c r="AD121" s="221"/>
      <c r="AE121" s="221"/>
      <c r="AG121" s="222" t="str">
        <f t="shared" si="10"/>
        <v/>
      </c>
      <c r="AH121" s="223" t="str">
        <f t="shared" si="11"/>
        <v/>
      </c>
      <c r="AI121" s="224" t="str">
        <f>IF(W121="","",VLOOKUP(W121,テーブル!$E$5:$F$9,2,FALSE))</f>
        <v/>
      </c>
      <c r="AJ121" s="225" t="str">
        <f>IF(X121="","",VLOOKUP(X121,テーブル!$H$5:$I$11,2,FALSE))</f>
        <v/>
      </c>
      <c r="AK121" s="226" t="str">
        <f>IF(Y121="","",VLOOKUP(Y121,テーブル!$K$5:$L$9,2,FALSE))</f>
        <v/>
      </c>
      <c r="AL121" s="226" t="str">
        <f>IF(Z121="","",VLOOKUP(Z121,テーブル!$N$4:$O$7,2,FALSE))</f>
        <v/>
      </c>
      <c r="AM121" s="226" t="str">
        <f>IF(AA121="","",VLOOKUP(AA121,テーブル!$Q$4:$R$9,2,FALSE))</f>
        <v/>
      </c>
      <c r="AN121" s="226" t="str">
        <f>IF(AB121="","",VLOOKUP(AB121,テーブル!$T$4:$U$14,2,FALSE))</f>
        <v/>
      </c>
      <c r="AO121" s="226"/>
      <c r="AP121" s="227"/>
    </row>
    <row r="122" spans="2:42" ht="18.75" customHeight="1" x14ac:dyDescent="0.15">
      <c r="B122" s="187" t="str">
        <f t="shared" si="9"/>
        <v/>
      </c>
      <c r="C122" s="203" t="str">
        <f>IF(B122="","",COUNTIF(B$14:B122,"&gt;0"))</f>
        <v/>
      </c>
      <c r="D122" s="204"/>
      <c r="E122" s="205"/>
      <c r="F122" s="206"/>
      <c r="G122" s="207"/>
      <c r="H122" s="208"/>
      <c r="I122" s="208"/>
      <c r="J122" s="209"/>
      <c r="K122" s="207"/>
      <c r="L122" s="210"/>
      <c r="M122" s="211"/>
      <c r="N122" s="212"/>
      <c r="O122" s="213"/>
      <c r="P122" s="214"/>
      <c r="Q122" s="215"/>
      <c r="R122" s="216"/>
      <c r="S122" s="216"/>
      <c r="T122" s="217"/>
      <c r="U122" s="215"/>
      <c r="V122" s="218"/>
      <c r="W122" s="219"/>
      <c r="X122" s="219"/>
      <c r="Y122" s="219"/>
      <c r="Z122" s="219"/>
      <c r="AA122" s="219"/>
      <c r="AB122" s="219"/>
      <c r="AC122" s="220"/>
      <c r="AD122" s="221"/>
      <c r="AE122" s="221"/>
      <c r="AG122" s="222" t="str">
        <f t="shared" si="10"/>
        <v/>
      </c>
      <c r="AH122" s="223" t="str">
        <f t="shared" si="11"/>
        <v/>
      </c>
      <c r="AI122" s="224" t="str">
        <f>IF(W122="","",VLOOKUP(W122,テーブル!$E$5:$F$9,2,FALSE))</f>
        <v/>
      </c>
      <c r="AJ122" s="225" t="str">
        <f>IF(X122="","",VLOOKUP(X122,テーブル!$H$5:$I$11,2,FALSE))</f>
        <v/>
      </c>
      <c r="AK122" s="226" t="str">
        <f>IF(Y122="","",VLOOKUP(Y122,テーブル!$K$5:$L$9,2,FALSE))</f>
        <v/>
      </c>
      <c r="AL122" s="226" t="str">
        <f>IF(Z122="","",VLOOKUP(Z122,テーブル!$N$4:$O$7,2,FALSE))</f>
        <v/>
      </c>
      <c r="AM122" s="226" t="str">
        <f>IF(AA122="","",VLOOKUP(AA122,テーブル!$Q$4:$R$9,2,FALSE))</f>
        <v/>
      </c>
      <c r="AN122" s="226" t="str">
        <f>IF(AB122="","",VLOOKUP(AB122,テーブル!$T$4:$U$14,2,FALSE))</f>
        <v/>
      </c>
      <c r="AO122" s="226"/>
      <c r="AP122" s="227"/>
    </row>
    <row r="123" spans="2:42" ht="18.75" customHeight="1" x14ac:dyDescent="0.15">
      <c r="B123" s="187" t="str">
        <f t="shared" si="9"/>
        <v/>
      </c>
      <c r="C123" s="203" t="str">
        <f>IF(B123="","",COUNTIF(B$14:B123,"&gt;0"))</f>
        <v/>
      </c>
      <c r="D123" s="204"/>
      <c r="E123" s="205"/>
      <c r="F123" s="206"/>
      <c r="G123" s="207"/>
      <c r="H123" s="208"/>
      <c r="I123" s="208"/>
      <c r="J123" s="209"/>
      <c r="K123" s="207"/>
      <c r="L123" s="210"/>
      <c r="M123" s="211"/>
      <c r="N123" s="212"/>
      <c r="O123" s="213"/>
      <c r="P123" s="214"/>
      <c r="Q123" s="215"/>
      <c r="R123" s="216"/>
      <c r="S123" s="216"/>
      <c r="T123" s="217"/>
      <c r="U123" s="215"/>
      <c r="V123" s="218"/>
      <c r="W123" s="219"/>
      <c r="X123" s="219"/>
      <c r="Y123" s="219"/>
      <c r="Z123" s="219"/>
      <c r="AA123" s="219"/>
      <c r="AB123" s="219"/>
      <c r="AC123" s="220"/>
      <c r="AD123" s="221"/>
      <c r="AE123" s="221"/>
      <c r="AG123" s="222" t="str">
        <f t="shared" si="10"/>
        <v/>
      </c>
      <c r="AH123" s="223" t="str">
        <f t="shared" si="11"/>
        <v/>
      </c>
      <c r="AI123" s="224" t="str">
        <f>IF(W123="","",VLOOKUP(W123,テーブル!$E$5:$F$9,2,FALSE))</f>
        <v/>
      </c>
      <c r="AJ123" s="225" t="str">
        <f>IF(X123="","",VLOOKUP(X123,テーブル!$H$5:$I$11,2,FALSE))</f>
        <v/>
      </c>
      <c r="AK123" s="226" t="str">
        <f>IF(Y123="","",VLOOKUP(Y123,テーブル!$K$5:$L$9,2,FALSE))</f>
        <v/>
      </c>
      <c r="AL123" s="226" t="str">
        <f>IF(Z123="","",VLOOKUP(Z123,テーブル!$N$4:$O$7,2,FALSE))</f>
        <v/>
      </c>
      <c r="AM123" s="226" t="str">
        <f>IF(AA123="","",VLOOKUP(AA123,テーブル!$Q$4:$R$9,2,FALSE))</f>
        <v/>
      </c>
      <c r="AN123" s="226" t="str">
        <f>IF(AB123="","",VLOOKUP(AB123,テーブル!$T$4:$U$14,2,FALSE))</f>
        <v/>
      </c>
      <c r="AO123" s="226"/>
      <c r="AP123" s="227"/>
    </row>
    <row r="124" spans="2:42" ht="18.75" customHeight="1" x14ac:dyDescent="0.15">
      <c r="B124" s="187" t="str">
        <f t="shared" si="9"/>
        <v/>
      </c>
      <c r="C124" s="203" t="str">
        <f>IF(B124="","",COUNTIF(B$14:B124,"&gt;0"))</f>
        <v/>
      </c>
      <c r="D124" s="204"/>
      <c r="E124" s="205"/>
      <c r="F124" s="206"/>
      <c r="G124" s="207"/>
      <c r="H124" s="208"/>
      <c r="I124" s="208"/>
      <c r="J124" s="209"/>
      <c r="K124" s="207"/>
      <c r="L124" s="210"/>
      <c r="M124" s="211"/>
      <c r="N124" s="212"/>
      <c r="O124" s="213"/>
      <c r="P124" s="214"/>
      <c r="Q124" s="215"/>
      <c r="R124" s="216"/>
      <c r="S124" s="216"/>
      <c r="T124" s="217"/>
      <c r="U124" s="215"/>
      <c r="V124" s="218"/>
      <c r="W124" s="219"/>
      <c r="X124" s="219"/>
      <c r="Y124" s="219"/>
      <c r="Z124" s="219"/>
      <c r="AA124" s="219"/>
      <c r="AB124" s="219"/>
      <c r="AC124" s="220"/>
      <c r="AD124" s="221"/>
      <c r="AE124" s="221"/>
      <c r="AG124" s="222" t="str">
        <f t="shared" si="10"/>
        <v/>
      </c>
      <c r="AH124" s="223" t="str">
        <f t="shared" si="11"/>
        <v/>
      </c>
      <c r="AI124" s="224" t="str">
        <f>IF(W124="","",VLOOKUP(W124,テーブル!$E$5:$F$9,2,FALSE))</f>
        <v/>
      </c>
      <c r="AJ124" s="225" t="str">
        <f>IF(X124="","",VLOOKUP(X124,テーブル!$H$5:$I$11,2,FALSE))</f>
        <v/>
      </c>
      <c r="AK124" s="226" t="str">
        <f>IF(Y124="","",VLOOKUP(Y124,テーブル!$K$5:$L$9,2,FALSE))</f>
        <v/>
      </c>
      <c r="AL124" s="226" t="str">
        <f>IF(Z124="","",VLOOKUP(Z124,テーブル!$N$4:$O$7,2,FALSE))</f>
        <v/>
      </c>
      <c r="AM124" s="226" t="str">
        <f>IF(AA124="","",VLOOKUP(AA124,テーブル!$Q$4:$R$9,2,FALSE))</f>
        <v/>
      </c>
      <c r="AN124" s="226" t="str">
        <f>IF(AB124="","",VLOOKUP(AB124,テーブル!$T$4:$U$14,2,FALSE))</f>
        <v/>
      </c>
      <c r="AO124" s="226"/>
      <c r="AP124" s="227"/>
    </row>
    <row r="125" spans="2:42" ht="18.75" customHeight="1" x14ac:dyDescent="0.15">
      <c r="B125" s="187" t="str">
        <f t="shared" si="9"/>
        <v/>
      </c>
      <c r="C125" s="203" t="str">
        <f>IF(B125="","",COUNTIF(B$14:B125,"&gt;0"))</f>
        <v/>
      </c>
      <c r="D125" s="204"/>
      <c r="E125" s="205"/>
      <c r="F125" s="206"/>
      <c r="G125" s="207"/>
      <c r="H125" s="208"/>
      <c r="I125" s="208"/>
      <c r="J125" s="209"/>
      <c r="K125" s="207"/>
      <c r="L125" s="210"/>
      <c r="M125" s="211"/>
      <c r="N125" s="212"/>
      <c r="O125" s="213"/>
      <c r="P125" s="214"/>
      <c r="Q125" s="215"/>
      <c r="R125" s="216"/>
      <c r="S125" s="216"/>
      <c r="T125" s="217"/>
      <c r="U125" s="215"/>
      <c r="V125" s="218"/>
      <c r="W125" s="219"/>
      <c r="X125" s="219"/>
      <c r="Y125" s="219"/>
      <c r="Z125" s="219"/>
      <c r="AA125" s="219"/>
      <c r="AB125" s="219"/>
      <c r="AC125" s="220"/>
      <c r="AD125" s="221"/>
      <c r="AE125" s="221"/>
      <c r="AG125" s="222" t="str">
        <f t="shared" si="10"/>
        <v/>
      </c>
      <c r="AH125" s="223" t="str">
        <f t="shared" si="11"/>
        <v/>
      </c>
      <c r="AI125" s="224" t="str">
        <f>IF(W125="","",VLOOKUP(W125,テーブル!$E$5:$F$9,2,FALSE))</f>
        <v/>
      </c>
      <c r="AJ125" s="225" t="str">
        <f>IF(X125="","",VLOOKUP(X125,テーブル!$H$5:$I$11,2,FALSE))</f>
        <v/>
      </c>
      <c r="AK125" s="226" t="str">
        <f>IF(Y125="","",VLOOKUP(Y125,テーブル!$K$5:$L$9,2,FALSE))</f>
        <v/>
      </c>
      <c r="AL125" s="226" t="str">
        <f>IF(Z125="","",VLOOKUP(Z125,テーブル!$N$4:$O$7,2,FALSE))</f>
        <v/>
      </c>
      <c r="AM125" s="226" t="str">
        <f>IF(AA125="","",VLOOKUP(AA125,テーブル!$Q$4:$R$9,2,FALSE))</f>
        <v/>
      </c>
      <c r="AN125" s="226" t="str">
        <f>IF(AB125="","",VLOOKUP(AB125,テーブル!$T$4:$U$14,2,FALSE))</f>
        <v/>
      </c>
      <c r="AO125" s="226"/>
      <c r="AP125" s="227"/>
    </row>
    <row r="126" spans="2:42" ht="18.75" customHeight="1" x14ac:dyDescent="0.15">
      <c r="B126" s="187" t="str">
        <f t="shared" si="9"/>
        <v/>
      </c>
      <c r="C126" s="203" t="str">
        <f>IF(B126="","",COUNTIF(B$14:B126,"&gt;0"))</f>
        <v/>
      </c>
      <c r="D126" s="204"/>
      <c r="E126" s="205"/>
      <c r="F126" s="206"/>
      <c r="G126" s="207"/>
      <c r="H126" s="208"/>
      <c r="I126" s="208"/>
      <c r="J126" s="209"/>
      <c r="K126" s="207"/>
      <c r="L126" s="210"/>
      <c r="M126" s="211"/>
      <c r="N126" s="212"/>
      <c r="O126" s="213"/>
      <c r="P126" s="214"/>
      <c r="Q126" s="215"/>
      <c r="R126" s="216"/>
      <c r="S126" s="216"/>
      <c r="T126" s="217"/>
      <c r="U126" s="215"/>
      <c r="V126" s="218"/>
      <c r="W126" s="219"/>
      <c r="X126" s="219"/>
      <c r="Y126" s="219"/>
      <c r="Z126" s="219"/>
      <c r="AA126" s="219"/>
      <c r="AB126" s="219"/>
      <c r="AC126" s="220"/>
      <c r="AD126" s="221"/>
      <c r="AE126" s="221"/>
      <c r="AG126" s="222" t="str">
        <f t="shared" si="10"/>
        <v/>
      </c>
      <c r="AH126" s="223" t="str">
        <f t="shared" si="11"/>
        <v/>
      </c>
      <c r="AI126" s="224" t="str">
        <f>IF(W126="","",VLOOKUP(W126,テーブル!$E$5:$F$9,2,FALSE))</f>
        <v/>
      </c>
      <c r="AJ126" s="225" t="str">
        <f>IF(X126="","",VLOOKUP(X126,テーブル!$H$5:$I$11,2,FALSE))</f>
        <v/>
      </c>
      <c r="AK126" s="226" t="str">
        <f>IF(Y126="","",VLOOKUP(Y126,テーブル!$K$5:$L$9,2,FALSE))</f>
        <v/>
      </c>
      <c r="AL126" s="226" t="str">
        <f>IF(Z126="","",VLOOKUP(Z126,テーブル!$N$4:$O$7,2,FALSE))</f>
        <v/>
      </c>
      <c r="AM126" s="226" t="str">
        <f>IF(AA126="","",VLOOKUP(AA126,テーブル!$Q$4:$R$9,2,FALSE))</f>
        <v/>
      </c>
      <c r="AN126" s="226" t="str">
        <f>IF(AB126="","",VLOOKUP(AB126,テーブル!$T$4:$U$14,2,FALSE))</f>
        <v/>
      </c>
      <c r="AO126" s="226"/>
      <c r="AP126" s="227"/>
    </row>
    <row r="127" spans="2:42" ht="18.75" customHeight="1" x14ac:dyDescent="0.15">
      <c r="B127" s="187" t="str">
        <f t="shared" si="9"/>
        <v/>
      </c>
      <c r="C127" s="203" t="str">
        <f>IF(B127="","",COUNTIF(B$14:B127,"&gt;0"))</f>
        <v/>
      </c>
      <c r="D127" s="204"/>
      <c r="E127" s="205"/>
      <c r="F127" s="206"/>
      <c r="G127" s="207"/>
      <c r="H127" s="208"/>
      <c r="I127" s="208"/>
      <c r="J127" s="209"/>
      <c r="K127" s="207"/>
      <c r="L127" s="210"/>
      <c r="M127" s="211"/>
      <c r="N127" s="212"/>
      <c r="O127" s="213"/>
      <c r="P127" s="214"/>
      <c r="Q127" s="215"/>
      <c r="R127" s="216"/>
      <c r="S127" s="216"/>
      <c r="T127" s="217"/>
      <c r="U127" s="215"/>
      <c r="V127" s="218"/>
      <c r="W127" s="219"/>
      <c r="X127" s="219"/>
      <c r="Y127" s="219"/>
      <c r="Z127" s="219"/>
      <c r="AA127" s="219"/>
      <c r="AB127" s="219"/>
      <c r="AC127" s="220"/>
      <c r="AD127" s="221"/>
      <c r="AE127" s="221"/>
      <c r="AG127" s="222" t="str">
        <f t="shared" si="10"/>
        <v/>
      </c>
      <c r="AH127" s="223" t="str">
        <f t="shared" si="11"/>
        <v/>
      </c>
      <c r="AI127" s="224" t="str">
        <f>IF(W127="","",VLOOKUP(W127,テーブル!$E$5:$F$9,2,FALSE))</f>
        <v/>
      </c>
      <c r="AJ127" s="225" t="str">
        <f>IF(X127="","",VLOOKUP(X127,テーブル!$H$5:$I$11,2,FALSE))</f>
        <v/>
      </c>
      <c r="AK127" s="226" t="str">
        <f>IF(Y127="","",VLOOKUP(Y127,テーブル!$K$5:$L$9,2,FALSE))</f>
        <v/>
      </c>
      <c r="AL127" s="226" t="str">
        <f>IF(Z127="","",VLOOKUP(Z127,テーブル!$N$4:$O$7,2,FALSE))</f>
        <v/>
      </c>
      <c r="AM127" s="226" t="str">
        <f>IF(AA127="","",VLOOKUP(AA127,テーブル!$Q$4:$R$9,2,FALSE))</f>
        <v/>
      </c>
      <c r="AN127" s="226" t="str">
        <f>IF(AB127="","",VLOOKUP(AB127,テーブル!$T$4:$U$14,2,FALSE))</f>
        <v/>
      </c>
      <c r="AO127" s="226"/>
      <c r="AP127" s="227"/>
    </row>
    <row r="128" spans="2:42" ht="18.75" customHeight="1" x14ac:dyDescent="0.15">
      <c r="B128" s="187" t="str">
        <f t="shared" si="9"/>
        <v/>
      </c>
      <c r="C128" s="203" t="str">
        <f>IF(B128="","",COUNTIF(B$14:B128,"&gt;0"))</f>
        <v/>
      </c>
      <c r="D128" s="204"/>
      <c r="E128" s="205"/>
      <c r="F128" s="206"/>
      <c r="G128" s="207"/>
      <c r="H128" s="208"/>
      <c r="I128" s="208"/>
      <c r="J128" s="209"/>
      <c r="K128" s="207"/>
      <c r="L128" s="210"/>
      <c r="M128" s="211"/>
      <c r="N128" s="212"/>
      <c r="O128" s="213"/>
      <c r="P128" s="214"/>
      <c r="Q128" s="215"/>
      <c r="R128" s="216"/>
      <c r="S128" s="216"/>
      <c r="T128" s="217"/>
      <c r="U128" s="215"/>
      <c r="V128" s="218"/>
      <c r="W128" s="219"/>
      <c r="X128" s="219"/>
      <c r="Y128" s="219"/>
      <c r="Z128" s="219"/>
      <c r="AA128" s="219"/>
      <c r="AB128" s="219"/>
      <c r="AC128" s="220"/>
      <c r="AD128" s="221"/>
      <c r="AE128" s="221"/>
      <c r="AG128" s="222" t="str">
        <f t="shared" si="10"/>
        <v/>
      </c>
      <c r="AH128" s="223" t="str">
        <f t="shared" si="11"/>
        <v/>
      </c>
      <c r="AI128" s="224" t="str">
        <f>IF(W128="","",VLOOKUP(W128,テーブル!$E$5:$F$9,2,FALSE))</f>
        <v/>
      </c>
      <c r="AJ128" s="225" t="str">
        <f>IF(X128="","",VLOOKUP(X128,テーブル!$H$5:$I$11,2,FALSE))</f>
        <v/>
      </c>
      <c r="AK128" s="226" t="str">
        <f>IF(Y128="","",VLOOKUP(Y128,テーブル!$K$5:$L$9,2,FALSE))</f>
        <v/>
      </c>
      <c r="AL128" s="226" t="str">
        <f>IF(Z128="","",VLOOKUP(Z128,テーブル!$N$4:$O$7,2,FALSE))</f>
        <v/>
      </c>
      <c r="AM128" s="226" t="str">
        <f>IF(AA128="","",VLOOKUP(AA128,テーブル!$Q$4:$R$9,2,FALSE))</f>
        <v/>
      </c>
      <c r="AN128" s="226" t="str">
        <f>IF(AB128="","",VLOOKUP(AB128,テーブル!$T$4:$U$14,2,FALSE))</f>
        <v/>
      </c>
      <c r="AO128" s="226"/>
      <c r="AP128" s="227"/>
    </row>
    <row r="129" spans="2:42" ht="18.75" customHeight="1" x14ac:dyDescent="0.15">
      <c r="B129" s="187" t="str">
        <f t="shared" si="9"/>
        <v/>
      </c>
      <c r="C129" s="203" t="str">
        <f>IF(B129="","",COUNTIF(B$14:B129,"&gt;0"))</f>
        <v/>
      </c>
      <c r="D129" s="204"/>
      <c r="E129" s="205"/>
      <c r="F129" s="206"/>
      <c r="G129" s="207"/>
      <c r="H129" s="208"/>
      <c r="I129" s="208"/>
      <c r="J129" s="209"/>
      <c r="K129" s="207"/>
      <c r="L129" s="210"/>
      <c r="M129" s="211"/>
      <c r="N129" s="212"/>
      <c r="O129" s="213"/>
      <c r="P129" s="214"/>
      <c r="Q129" s="215"/>
      <c r="R129" s="216"/>
      <c r="S129" s="216"/>
      <c r="T129" s="217"/>
      <c r="U129" s="215"/>
      <c r="V129" s="218"/>
      <c r="W129" s="219"/>
      <c r="X129" s="219"/>
      <c r="Y129" s="219"/>
      <c r="Z129" s="219"/>
      <c r="AA129" s="219"/>
      <c r="AB129" s="219"/>
      <c r="AC129" s="220"/>
      <c r="AD129" s="221"/>
      <c r="AE129" s="221"/>
      <c r="AG129" s="222" t="str">
        <f t="shared" si="10"/>
        <v/>
      </c>
      <c r="AH129" s="223" t="str">
        <f t="shared" si="11"/>
        <v/>
      </c>
      <c r="AI129" s="224" t="str">
        <f>IF(W129="","",VLOOKUP(W129,テーブル!$E$5:$F$9,2,FALSE))</f>
        <v/>
      </c>
      <c r="AJ129" s="225" t="str">
        <f>IF(X129="","",VLOOKUP(X129,テーブル!$H$5:$I$11,2,FALSE))</f>
        <v/>
      </c>
      <c r="AK129" s="226" t="str">
        <f>IF(Y129="","",VLOOKUP(Y129,テーブル!$K$5:$L$9,2,FALSE))</f>
        <v/>
      </c>
      <c r="AL129" s="226" t="str">
        <f>IF(Z129="","",VLOOKUP(Z129,テーブル!$N$4:$O$7,2,FALSE))</f>
        <v/>
      </c>
      <c r="AM129" s="226" t="str">
        <f>IF(AA129="","",VLOOKUP(AA129,テーブル!$Q$4:$R$9,2,FALSE))</f>
        <v/>
      </c>
      <c r="AN129" s="226" t="str">
        <f>IF(AB129="","",VLOOKUP(AB129,テーブル!$T$4:$U$14,2,FALSE))</f>
        <v/>
      </c>
      <c r="AO129" s="226"/>
      <c r="AP129" s="227"/>
    </row>
    <row r="130" spans="2:42" ht="18.75" customHeight="1" x14ac:dyDescent="0.15">
      <c r="B130" s="187" t="str">
        <f t="shared" si="9"/>
        <v/>
      </c>
      <c r="C130" s="203" t="str">
        <f>IF(B130="","",COUNTIF(B$14:B130,"&gt;0"))</f>
        <v/>
      </c>
      <c r="D130" s="204"/>
      <c r="E130" s="205"/>
      <c r="F130" s="206"/>
      <c r="G130" s="207"/>
      <c r="H130" s="208"/>
      <c r="I130" s="208"/>
      <c r="J130" s="209"/>
      <c r="K130" s="207"/>
      <c r="L130" s="210"/>
      <c r="M130" s="211"/>
      <c r="N130" s="212"/>
      <c r="O130" s="213"/>
      <c r="P130" s="214"/>
      <c r="Q130" s="215"/>
      <c r="R130" s="216"/>
      <c r="S130" s="216"/>
      <c r="T130" s="217"/>
      <c r="U130" s="215"/>
      <c r="V130" s="218"/>
      <c r="W130" s="219"/>
      <c r="X130" s="219"/>
      <c r="Y130" s="219"/>
      <c r="Z130" s="219"/>
      <c r="AA130" s="219"/>
      <c r="AB130" s="219"/>
      <c r="AC130" s="220"/>
      <c r="AD130" s="221"/>
      <c r="AE130" s="221"/>
      <c r="AG130" s="222" t="str">
        <f t="shared" si="10"/>
        <v/>
      </c>
      <c r="AH130" s="223" t="str">
        <f t="shared" si="11"/>
        <v/>
      </c>
      <c r="AI130" s="224" t="str">
        <f>IF(W130="","",VLOOKUP(W130,テーブル!$E$5:$F$9,2,FALSE))</f>
        <v/>
      </c>
      <c r="AJ130" s="225" t="str">
        <f>IF(X130="","",VLOOKUP(X130,テーブル!$H$5:$I$11,2,FALSE))</f>
        <v/>
      </c>
      <c r="AK130" s="226" t="str">
        <f>IF(Y130="","",VLOOKUP(Y130,テーブル!$K$5:$L$9,2,FALSE))</f>
        <v/>
      </c>
      <c r="AL130" s="226" t="str">
        <f>IF(Z130="","",VLOOKUP(Z130,テーブル!$N$4:$O$7,2,FALSE))</f>
        <v/>
      </c>
      <c r="AM130" s="226" t="str">
        <f>IF(AA130="","",VLOOKUP(AA130,テーブル!$Q$4:$R$9,2,FALSE))</f>
        <v/>
      </c>
      <c r="AN130" s="226" t="str">
        <f>IF(AB130="","",VLOOKUP(AB130,テーブル!$T$4:$U$14,2,FALSE))</f>
        <v/>
      </c>
      <c r="AO130" s="226"/>
      <c r="AP130" s="227"/>
    </row>
    <row r="131" spans="2:42" ht="18.75" customHeight="1" x14ac:dyDescent="0.15">
      <c r="B131" s="187" t="str">
        <f t="shared" si="9"/>
        <v/>
      </c>
      <c r="C131" s="203" t="str">
        <f>IF(B131="","",COUNTIF(B$14:B131,"&gt;0"))</f>
        <v/>
      </c>
      <c r="D131" s="204"/>
      <c r="E131" s="205"/>
      <c r="F131" s="206"/>
      <c r="G131" s="207"/>
      <c r="H131" s="208"/>
      <c r="I131" s="208"/>
      <c r="J131" s="209"/>
      <c r="K131" s="207"/>
      <c r="L131" s="210"/>
      <c r="M131" s="211"/>
      <c r="N131" s="212"/>
      <c r="O131" s="213"/>
      <c r="P131" s="214"/>
      <c r="Q131" s="215"/>
      <c r="R131" s="216"/>
      <c r="S131" s="216"/>
      <c r="T131" s="217"/>
      <c r="U131" s="215"/>
      <c r="V131" s="218"/>
      <c r="W131" s="219"/>
      <c r="X131" s="219"/>
      <c r="Y131" s="219"/>
      <c r="Z131" s="219"/>
      <c r="AA131" s="219"/>
      <c r="AB131" s="219"/>
      <c r="AC131" s="220"/>
      <c r="AD131" s="221"/>
      <c r="AE131" s="221"/>
      <c r="AG131" s="222" t="str">
        <f t="shared" si="10"/>
        <v/>
      </c>
      <c r="AH131" s="223" t="str">
        <f t="shared" si="11"/>
        <v/>
      </c>
      <c r="AI131" s="224" t="str">
        <f>IF(W131="","",VLOOKUP(W131,テーブル!$E$5:$F$9,2,FALSE))</f>
        <v/>
      </c>
      <c r="AJ131" s="225" t="str">
        <f>IF(X131="","",VLOOKUP(X131,テーブル!$H$5:$I$11,2,FALSE))</f>
        <v/>
      </c>
      <c r="AK131" s="226" t="str">
        <f>IF(Y131="","",VLOOKUP(Y131,テーブル!$K$5:$L$9,2,FALSE))</f>
        <v/>
      </c>
      <c r="AL131" s="226" t="str">
        <f>IF(Z131="","",VLOOKUP(Z131,テーブル!$N$4:$O$7,2,FALSE))</f>
        <v/>
      </c>
      <c r="AM131" s="226" t="str">
        <f>IF(AA131="","",VLOOKUP(AA131,テーブル!$Q$4:$R$9,2,FALSE))</f>
        <v/>
      </c>
      <c r="AN131" s="226" t="str">
        <f>IF(AB131="","",VLOOKUP(AB131,テーブル!$T$4:$U$14,2,FALSE))</f>
        <v/>
      </c>
      <c r="AO131" s="226"/>
      <c r="AP131" s="227"/>
    </row>
    <row r="132" spans="2:42" ht="18.75" customHeight="1" x14ac:dyDescent="0.15">
      <c r="B132" s="187" t="str">
        <f t="shared" si="9"/>
        <v/>
      </c>
      <c r="C132" s="203" t="str">
        <f>IF(B132="","",COUNTIF(B$14:B132,"&gt;0"))</f>
        <v/>
      </c>
      <c r="D132" s="204"/>
      <c r="E132" s="205"/>
      <c r="F132" s="206"/>
      <c r="G132" s="207"/>
      <c r="H132" s="208"/>
      <c r="I132" s="208"/>
      <c r="J132" s="209"/>
      <c r="K132" s="207"/>
      <c r="L132" s="210"/>
      <c r="M132" s="211"/>
      <c r="N132" s="212"/>
      <c r="O132" s="213"/>
      <c r="P132" s="214"/>
      <c r="Q132" s="215"/>
      <c r="R132" s="216"/>
      <c r="S132" s="216"/>
      <c r="T132" s="217"/>
      <c r="U132" s="215"/>
      <c r="V132" s="218"/>
      <c r="W132" s="219"/>
      <c r="X132" s="219"/>
      <c r="Y132" s="219"/>
      <c r="Z132" s="219"/>
      <c r="AA132" s="219"/>
      <c r="AB132" s="219"/>
      <c r="AC132" s="220"/>
      <c r="AD132" s="221"/>
      <c r="AE132" s="221"/>
      <c r="AG132" s="222" t="str">
        <f t="shared" si="10"/>
        <v/>
      </c>
      <c r="AH132" s="223" t="str">
        <f t="shared" si="11"/>
        <v/>
      </c>
      <c r="AI132" s="224" t="str">
        <f>IF(W132="","",VLOOKUP(W132,テーブル!$E$5:$F$9,2,FALSE))</f>
        <v/>
      </c>
      <c r="AJ132" s="225" t="str">
        <f>IF(X132="","",VLOOKUP(X132,テーブル!$H$5:$I$11,2,FALSE))</f>
        <v/>
      </c>
      <c r="AK132" s="226" t="str">
        <f>IF(Y132="","",VLOOKUP(Y132,テーブル!$K$5:$L$9,2,FALSE))</f>
        <v/>
      </c>
      <c r="AL132" s="226" t="str">
        <f>IF(Z132="","",VLOOKUP(Z132,テーブル!$N$4:$O$7,2,FALSE))</f>
        <v/>
      </c>
      <c r="AM132" s="226" t="str">
        <f>IF(AA132="","",VLOOKUP(AA132,テーブル!$Q$4:$R$9,2,FALSE))</f>
        <v/>
      </c>
      <c r="AN132" s="226" t="str">
        <f>IF(AB132="","",VLOOKUP(AB132,テーブル!$T$4:$U$14,2,FALSE))</f>
        <v/>
      </c>
      <c r="AO132" s="226"/>
      <c r="AP132" s="227"/>
    </row>
    <row r="133" spans="2:42" ht="18.75" customHeight="1" x14ac:dyDescent="0.15">
      <c r="B133" s="187" t="str">
        <f t="shared" si="9"/>
        <v/>
      </c>
      <c r="C133" s="203" t="str">
        <f>IF(B133="","",COUNTIF(B$14:B133,"&gt;0"))</f>
        <v/>
      </c>
      <c r="D133" s="204"/>
      <c r="E133" s="205"/>
      <c r="F133" s="206"/>
      <c r="G133" s="207"/>
      <c r="H133" s="208"/>
      <c r="I133" s="208"/>
      <c r="J133" s="209"/>
      <c r="K133" s="207"/>
      <c r="L133" s="210"/>
      <c r="M133" s="211"/>
      <c r="N133" s="212"/>
      <c r="O133" s="213"/>
      <c r="P133" s="214"/>
      <c r="Q133" s="215"/>
      <c r="R133" s="216"/>
      <c r="S133" s="216"/>
      <c r="T133" s="217"/>
      <c r="U133" s="215"/>
      <c r="V133" s="218"/>
      <c r="W133" s="219"/>
      <c r="X133" s="219"/>
      <c r="Y133" s="219"/>
      <c r="Z133" s="219"/>
      <c r="AA133" s="219"/>
      <c r="AB133" s="219"/>
      <c r="AC133" s="220"/>
      <c r="AD133" s="221"/>
      <c r="AE133" s="221"/>
      <c r="AG133" s="222" t="str">
        <f t="shared" si="10"/>
        <v/>
      </c>
      <c r="AH133" s="223" t="str">
        <f t="shared" si="11"/>
        <v/>
      </c>
      <c r="AI133" s="224" t="str">
        <f>IF(W133="","",VLOOKUP(W133,テーブル!$E$5:$F$9,2,FALSE))</f>
        <v/>
      </c>
      <c r="AJ133" s="225" t="str">
        <f>IF(X133="","",VLOOKUP(X133,テーブル!$H$5:$I$11,2,FALSE))</f>
        <v/>
      </c>
      <c r="AK133" s="226" t="str">
        <f>IF(Y133="","",VLOOKUP(Y133,テーブル!$K$5:$L$9,2,FALSE))</f>
        <v/>
      </c>
      <c r="AL133" s="226" t="str">
        <f>IF(Z133="","",VLOOKUP(Z133,テーブル!$N$4:$O$7,2,FALSE))</f>
        <v/>
      </c>
      <c r="AM133" s="226" t="str">
        <f>IF(AA133="","",VLOOKUP(AA133,テーブル!$Q$4:$R$9,2,FALSE))</f>
        <v/>
      </c>
      <c r="AN133" s="226" t="str">
        <f>IF(AB133="","",VLOOKUP(AB133,テーブル!$T$4:$U$14,2,FALSE))</f>
        <v/>
      </c>
      <c r="AO133" s="226"/>
      <c r="AP133" s="227"/>
    </row>
    <row r="134" spans="2:42" ht="18.75" customHeight="1" x14ac:dyDescent="0.15">
      <c r="B134" s="187" t="str">
        <f t="shared" si="9"/>
        <v/>
      </c>
      <c r="C134" s="203" t="str">
        <f>IF(B134="","",COUNTIF(B$14:B134,"&gt;0"))</f>
        <v/>
      </c>
      <c r="D134" s="204"/>
      <c r="E134" s="205"/>
      <c r="F134" s="206"/>
      <c r="G134" s="207"/>
      <c r="H134" s="208"/>
      <c r="I134" s="208"/>
      <c r="J134" s="209"/>
      <c r="K134" s="207"/>
      <c r="L134" s="210"/>
      <c r="M134" s="211"/>
      <c r="N134" s="212"/>
      <c r="O134" s="213"/>
      <c r="P134" s="214"/>
      <c r="Q134" s="215"/>
      <c r="R134" s="216"/>
      <c r="S134" s="216"/>
      <c r="T134" s="217"/>
      <c r="U134" s="215"/>
      <c r="V134" s="218"/>
      <c r="W134" s="219"/>
      <c r="X134" s="219"/>
      <c r="Y134" s="219"/>
      <c r="Z134" s="219"/>
      <c r="AA134" s="219"/>
      <c r="AB134" s="219"/>
      <c r="AC134" s="220"/>
      <c r="AD134" s="221"/>
      <c r="AE134" s="221"/>
      <c r="AG134" s="222" t="str">
        <f t="shared" si="10"/>
        <v/>
      </c>
      <c r="AH134" s="223" t="str">
        <f t="shared" si="11"/>
        <v/>
      </c>
      <c r="AI134" s="224" t="str">
        <f>IF(W134="","",VLOOKUP(W134,テーブル!$E$5:$F$9,2,FALSE))</f>
        <v/>
      </c>
      <c r="AJ134" s="225" t="str">
        <f>IF(X134="","",VLOOKUP(X134,テーブル!$H$5:$I$11,2,FALSE))</f>
        <v/>
      </c>
      <c r="AK134" s="226" t="str">
        <f>IF(Y134="","",VLOOKUP(Y134,テーブル!$K$5:$L$9,2,FALSE))</f>
        <v/>
      </c>
      <c r="AL134" s="226" t="str">
        <f>IF(Z134="","",VLOOKUP(Z134,テーブル!$N$4:$O$7,2,FALSE))</f>
        <v/>
      </c>
      <c r="AM134" s="226" t="str">
        <f>IF(AA134="","",VLOOKUP(AA134,テーブル!$Q$4:$R$9,2,FALSE))</f>
        <v/>
      </c>
      <c r="AN134" s="226" t="str">
        <f>IF(AB134="","",VLOOKUP(AB134,テーブル!$T$4:$U$14,2,FALSE))</f>
        <v/>
      </c>
      <c r="AO134" s="226"/>
      <c r="AP134" s="227"/>
    </row>
    <row r="135" spans="2:42" ht="18.75" customHeight="1" x14ac:dyDescent="0.15">
      <c r="B135" s="187" t="str">
        <f t="shared" si="9"/>
        <v/>
      </c>
      <c r="C135" s="203" t="str">
        <f>IF(B135="","",COUNTIF(B$14:B135,"&gt;0"))</f>
        <v/>
      </c>
      <c r="D135" s="204"/>
      <c r="E135" s="205"/>
      <c r="F135" s="206"/>
      <c r="G135" s="207"/>
      <c r="H135" s="208"/>
      <c r="I135" s="208"/>
      <c r="J135" s="209"/>
      <c r="K135" s="207"/>
      <c r="L135" s="210"/>
      <c r="M135" s="211"/>
      <c r="N135" s="212"/>
      <c r="O135" s="213"/>
      <c r="P135" s="214"/>
      <c r="Q135" s="215"/>
      <c r="R135" s="216"/>
      <c r="S135" s="216"/>
      <c r="T135" s="217"/>
      <c r="U135" s="215"/>
      <c r="V135" s="218"/>
      <c r="W135" s="219"/>
      <c r="X135" s="219"/>
      <c r="Y135" s="219"/>
      <c r="Z135" s="219"/>
      <c r="AA135" s="219"/>
      <c r="AB135" s="219"/>
      <c r="AC135" s="220"/>
      <c r="AD135" s="221"/>
      <c r="AE135" s="221"/>
      <c r="AG135" s="222" t="str">
        <f t="shared" si="10"/>
        <v/>
      </c>
      <c r="AH135" s="223" t="str">
        <f t="shared" si="11"/>
        <v/>
      </c>
      <c r="AI135" s="224" t="str">
        <f>IF(W135="","",VLOOKUP(W135,テーブル!$E$5:$F$9,2,FALSE))</f>
        <v/>
      </c>
      <c r="AJ135" s="225" t="str">
        <f>IF(X135="","",VLOOKUP(X135,テーブル!$H$5:$I$11,2,FALSE))</f>
        <v/>
      </c>
      <c r="AK135" s="226" t="str">
        <f>IF(Y135="","",VLOOKUP(Y135,テーブル!$K$5:$L$9,2,FALSE))</f>
        <v/>
      </c>
      <c r="AL135" s="226" t="str">
        <f>IF(Z135="","",VLOOKUP(Z135,テーブル!$N$4:$O$7,2,FALSE))</f>
        <v/>
      </c>
      <c r="AM135" s="226" t="str">
        <f>IF(AA135="","",VLOOKUP(AA135,テーブル!$Q$4:$R$9,2,FALSE))</f>
        <v/>
      </c>
      <c r="AN135" s="226" t="str">
        <f>IF(AB135="","",VLOOKUP(AB135,テーブル!$T$4:$U$14,2,FALSE))</f>
        <v/>
      </c>
      <c r="AO135" s="226"/>
      <c r="AP135" s="227"/>
    </row>
    <row r="136" spans="2:42" ht="18.75" customHeight="1" x14ac:dyDescent="0.15">
      <c r="B136" s="187" t="str">
        <f t="shared" si="9"/>
        <v/>
      </c>
      <c r="C136" s="203" t="str">
        <f>IF(B136="","",COUNTIF(B$14:B136,"&gt;0"))</f>
        <v/>
      </c>
      <c r="D136" s="204"/>
      <c r="E136" s="205"/>
      <c r="F136" s="206"/>
      <c r="G136" s="207"/>
      <c r="H136" s="208"/>
      <c r="I136" s="208"/>
      <c r="J136" s="209"/>
      <c r="K136" s="207"/>
      <c r="L136" s="210"/>
      <c r="M136" s="211"/>
      <c r="N136" s="212"/>
      <c r="O136" s="213"/>
      <c r="P136" s="214"/>
      <c r="Q136" s="215"/>
      <c r="R136" s="216"/>
      <c r="S136" s="216"/>
      <c r="T136" s="217"/>
      <c r="U136" s="215"/>
      <c r="V136" s="218"/>
      <c r="W136" s="219"/>
      <c r="X136" s="219"/>
      <c r="Y136" s="219"/>
      <c r="Z136" s="219"/>
      <c r="AA136" s="219"/>
      <c r="AB136" s="219"/>
      <c r="AC136" s="220"/>
      <c r="AD136" s="221"/>
      <c r="AE136" s="221"/>
      <c r="AG136" s="222" t="str">
        <f t="shared" si="10"/>
        <v/>
      </c>
      <c r="AH136" s="223" t="str">
        <f t="shared" si="11"/>
        <v/>
      </c>
      <c r="AI136" s="224" t="str">
        <f>IF(W136="","",VLOOKUP(W136,テーブル!$E$5:$F$9,2,FALSE))</f>
        <v/>
      </c>
      <c r="AJ136" s="225" t="str">
        <f>IF(X136="","",VLOOKUP(X136,テーブル!$H$5:$I$11,2,FALSE))</f>
        <v/>
      </c>
      <c r="AK136" s="226" t="str">
        <f>IF(Y136="","",VLOOKUP(Y136,テーブル!$K$5:$L$9,2,FALSE))</f>
        <v/>
      </c>
      <c r="AL136" s="226" t="str">
        <f>IF(Z136="","",VLOOKUP(Z136,テーブル!$N$4:$O$7,2,FALSE))</f>
        <v/>
      </c>
      <c r="AM136" s="226" t="str">
        <f>IF(AA136="","",VLOOKUP(AA136,テーブル!$Q$4:$R$9,2,FALSE))</f>
        <v/>
      </c>
      <c r="AN136" s="226" t="str">
        <f>IF(AB136="","",VLOOKUP(AB136,テーブル!$T$4:$U$14,2,FALSE))</f>
        <v/>
      </c>
      <c r="AO136" s="226"/>
      <c r="AP136" s="227"/>
    </row>
    <row r="137" spans="2:42" ht="18.75" customHeight="1" x14ac:dyDescent="0.15">
      <c r="B137" s="187" t="str">
        <f t="shared" si="9"/>
        <v/>
      </c>
      <c r="C137" s="203" t="str">
        <f>IF(B137="","",COUNTIF(B$14:B137,"&gt;0"))</f>
        <v/>
      </c>
      <c r="D137" s="204"/>
      <c r="E137" s="205"/>
      <c r="F137" s="206"/>
      <c r="G137" s="207"/>
      <c r="H137" s="208"/>
      <c r="I137" s="208"/>
      <c r="J137" s="209"/>
      <c r="K137" s="207"/>
      <c r="L137" s="210"/>
      <c r="M137" s="211"/>
      <c r="N137" s="212"/>
      <c r="O137" s="213"/>
      <c r="P137" s="214"/>
      <c r="Q137" s="215"/>
      <c r="R137" s="216"/>
      <c r="S137" s="216"/>
      <c r="T137" s="217"/>
      <c r="U137" s="215"/>
      <c r="V137" s="218"/>
      <c r="W137" s="219"/>
      <c r="X137" s="219"/>
      <c r="Y137" s="219"/>
      <c r="Z137" s="219"/>
      <c r="AA137" s="219"/>
      <c r="AB137" s="219"/>
      <c r="AC137" s="220"/>
      <c r="AD137" s="221"/>
      <c r="AE137" s="221"/>
      <c r="AG137" s="222" t="str">
        <f t="shared" si="10"/>
        <v/>
      </c>
      <c r="AH137" s="223" t="str">
        <f t="shared" si="11"/>
        <v/>
      </c>
      <c r="AI137" s="224" t="str">
        <f>IF(W137="","",VLOOKUP(W137,テーブル!$E$5:$F$9,2,FALSE))</f>
        <v/>
      </c>
      <c r="AJ137" s="225" t="str">
        <f>IF(X137="","",VLOOKUP(X137,テーブル!$H$5:$I$11,2,FALSE))</f>
        <v/>
      </c>
      <c r="AK137" s="226" t="str">
        <f>IF(Y137="","",VLOOKUP(Y137,テーブル!$K$5:$L$9,2,FALSE))</f>
        <v/>
      </c>
      <c r="AL137" s="226" t="str">
        <f>IF(Z137="","",VLOOKUP(Z137,テーブル!$N$4:$O$7,2,FALSE))</f>
        <v/>
      </c>
      <c r="AM137" s="226" t="str">
        <f>IF(AA137="","",VLOOKUP(AA137,テーブル!$Q$4:$R$9,2,FALSE))</f>
        <v/>
      </c>
      <c r="AN137" s="226" t="str">
        <f>IF(AB137="","",VLOOKUP(AB137,テーブル!$T$4:$U$14,2,FALSE))</f>
        <v/>
      </c>
      <c r="AO137" s="226"/>
      <c r="AP137" s="227"/>
    </row>
    <row r="138" spans="2:42" ht="18.75" customHeight="1" x14ac:dyDescent="0.15">
      <c r="B138" s="187" t="str">
        <f t="shared" si="9"/>
        <v/>
      </c>
      <c r="C138" s="203" t="str">
        <f>IF(B138="","",COUNTIF(B$14:B138,"&gt;0"))</f>
        <v/>
      </c>
      <c r="D138" s="204"/>
      <c r="E138" s="205"/>
      <c r="F138" s="206"/>
      <c r="G138" s="207"/>
      <c r="H138" s="208"/>
      <c r="I138" s="208"/>
      <c r="J138" s="209"/>
      <c r="K138" s="207"/>
      <c r="L138" s="210"/>
      <c r="M138" s="211"/>
      <c r="N138" s="212"/>
      <c r="O138" s="213"/>
      <c r="P138" s="214"/>
      <c r="Q138" s="215"/>
      <c r="R138" s="216"/>
      <c r="S138" s="216"/>
      <c r="T138" s="217"/>
      <c r="U138" s="215"/>
      <c r="V138" s="218"/>
      <c r="W138" s="219"/>
      <c r="X138" s="219"/>
      <c r="Y138" s="219"/>
      <c r="Z138" s="219"/>
      <c r="AA138" s="219"/>
      <c r="AB138" s="219"/>
      <c r="AC138" s="220"/>
      <c r="AD138" s="221"/>
      <c r="AE138" s="221"/>
      <c r="AG138" s="222" t="str">
        <f t="shared" si="10"/>
        <v/>
      </c>
      <c r="AH138" s="223" t="str">
        <f t="shared" si="11"/>
        <v/>
      </c>
      <c r="AI138" s="224" t="str">
        <f>IF(W138="","",VLOOKUP(W138,テーブル!$E$5:$F$9,2,FALSE))</f>
        <v/>
      </c>
      <c r="AJ138" s="225" t="str">
        <f>IF(X138="","",VLOOKUP(X138,テーブル!$H$5:$I$11,2,FALSE))</f>
        <v/>
      </c>
      <c r="AK138" s="226" t="str">
        <f>IF(Y138="","",VLOOKUP(Y138,テーブル!$K$5:$L$9,2,FALSE))</f>
        <v/>
      </c>
      <c r="AL138" s="226" t="str">
        <f>IF(Z138="","",VLOOKUP(Z138,テーブル!$N$4:$O$7,2,FALSE))</f>
        <v/>
      </c>
      <c r="AM138" s="226" t="str">
        <f>IF(AA138="","",VLOOKUP(AA138,テーブル!$Q$4:$R$9,2,FALSE))</f>
        <v/>
      </c>
      <c r="AN138" s="226" t="str">
        <f>IF(AB138="","",VLOOKUP(AB138,テーブル!$T$4:$U$14,2,FALSE))</f>
        <v/>
      </c>
      <c r="AO138" s="226"/>
      <c r="AP138" s="227"/>
    </row>
    <row r="139" spans="2:42" ht="18.75" customHeight="1" x14ac:dyDescent="0.15">
      <c r="B139" s="187" t="str">
        <f t="shared" si="9"/>
        <v/>
      </c>
      <c r="C139" s="203" t="str">
        <f>IF(B139="","",COUNTIF(B$14:B139,"&gt;0"))</f>
        <v/>
      </c>
      <c r="D139" s="204"/>
      <c r="E139" s="205"/>
      <c r="F139" s="206"/>
      <c r="G139" s="207"/>
      <c r="H139" s="208"/>
      <c r="I139" s="208"/>
      <c r="J139" s="209"/>
      <c r="K139" s="207"/>
      <c r="L139" s="210"/>
      <c r="M139" s="211"/>
      <c r="N139" s="212"/>
      <c r="O139" s="213"/>
      <c r="P139" s="214"/>
      <c r="Q139" s="215"/>
      <c r="R139" s="216"/>
      <c r="S139" s="216"/>
      <c r="T139" s="217"/>
      <c r="U139" s="215"/>
      <c r="V139" s="218"/>
      <c r="W139" s="219"/>
      <c r="X139" s="219"/>
      <c r="Y139" s="219"/>
      <c r="Z139" s="219"/>
      <c r="AA139" s="219"/>
      <c r="AB139" s="219"/>
      <c r="AC139" s="220"/>
      <c r="AD139" s="221"/>
      <c r="AE139" s="221"/>
      <c r="AG139" s="222" t="str">
        <f t="shared" si="10"/>
        <v/>
      </c>
      <c r="AH139" s="223" t="str">
        <f t="shared" si="11"/>
        <v/>
      </c>
      <c r="AI139" s="224" t="str">
        <f>IF(W139="","",VLOOKUP(W139,テーブル!$E$5:$F$9,2,FALSE))</f>
        <v/>
      </c>
      <c r="AJ139" s="225" t="str">
        <f>IF(X139="","",VLOOKUP(X139,テーブル!$H$5:$I$11,2,FALSE))</f>
        <v/>
      </c>
      <c r="AK139" s="226" t="str">
        <f>IF(Y139="","",VLOOKUP(Y139,テーブル!$K$5:$L$9,2,FALSE))</f>
        <v/>
      </c>
      <c r="AL139" s="226" t="str">
        <f>IF(Z139="","",VLOOKUP(Z139,テーブル!$N$4:$O$7,2,FALSE))</f>
        <v/>
      </c>
      <c r="AM139" s="226" t="str">
        <f>IF(AA139="","",VLOOKUP(AA139,テーブル!$Q$4:$R$9,2,FALSE))</f>
        <v/>
      </c>
      <c r="AN139" s="226" t="str">
        <f>IF(AB139="","",VLOOKUP(AB139,テーブル!$T$4:$U$14,2,FALSE))</f>
        <v/>
      </c>
      <c r="AO139" s="226"/>
      <c r="AP139" s="227"/>
    </row>
    <row r="140" spans="2:42" ht="18.75" customHeight="1" x14ac:dyDescent="0.15">
      <c r="B140" s="187" t="str">
        <f t="shared" si="9"/>
        <v/>
      </c>
      <c r="C140" s="203" t="str">
        <f>IF(B140="","",COUNTIF(B$14:B140,"&gt;0"))</f>
        <v/>
      </c>
      <c r="D140" s="204"/>
      <c r="E140" s="205"/>
      <c r="F140" s="206"/>
      <c r="G140" s="207"/>
      <c r="H140" s="208"/>
      <c r="I140" s="208"/>
      <c r="J140" s="209"/>
      <c r="K140" s="207"/>
      <c r="L140" s="210"/>
      <c r="M140" s="211"/>
      <c r="N140" s="212"/>
      <c r="O140" s="213"/>
      <c r="P140" s="214"/>
      <c r="Q140" s="215"/>
      <c r="R140" s="216"/>
      <c r="S140" s="216"/>
      <c r="T140" s="217"/>
      <c r="U140" s="215"/>
      <c r="V140" s="218"/>
      <c r="W140" s="219"/>
      <c r="X140" s="219"/>
      <c r="Y140" s="219"/>
      <c r="Z140" s="219"/>
      <c r="AA140" s="219"/>
      <c r="AB140" s="219"/>
      <c r="AC140" s="220"/>
      <c r="AD140" s="221"/>
      <c r="AE140" s="221"/>
      <c r="AG140" s="222" t="str">
        <f t="shared" si="10"/>
        <v/>
      </c>
      <c r="AH140" s="223" t="str">
        <f t="shared" si="11"/>
        <v/>
      </c>
      <c r="AI140" s="224" t="str">
        <f>IF(W140="","",VLOOKUP(W140,テーブル!$E$5:$F$9,2,FALSE))</f>
        <v/>
      </c>
      <c r="AJ140" s="225" t="str">
        <f>IF(X140="","",VLOOKUP(X140,テーブル!$H$5:$I$11,2,FALSE))</f>
        <v/>
      </c>
      <c r="AK140" s="226" t="str">
        <f>IF(Y140="","",VLOOKUP(Y140,テーブル!$K$5:$L$9,2,FALSE))</f>
        <v/>
      </c>
      <c r="AL140" s="226" t="str">
        <f>IF(Z140="","",VLOOKUP(Z140,テーブル!$N$4:$O$7,2,FALSE))</f>
        <v/>
      </c>
      <c r="AM140" s="226" t="str">
        <f>IF(AA140="","",VLOOKUP(AA140,テーブル!$Q$4:$R$9,2,FALSE))</f>
        <v/>
      </c>
      <c r="AN140" s="226" t="str">
        <f>IF(AB140="","",VLOOKUP(AB140,テーブル!$T$4:$U$14,2,FALSE))</f>
        <v/>
      </c>
      <c r="AO140" s="226"/>
      <c r="AP140" s="227"/>
    </row>
    <row r="141" spans="2:42" ht="18.75" customHeight="1" x14ac:dyDescent="0.15">
      <c r="B141" s="187" t="str">
        <f t="shared" si="9"/>
        <v/>
      </c>
      <c r="C141" s="203" t="str">
        <f>IF(B141="","",COUNTIF(B$14:B141,"&gt;0"))</f>
        <v/>
      </c>
      <c r="D141" s="204"/>
      <c r="E141" s="205"/>
      <c r="F141" s="206"/>
      <c r="G141" s="207"/>
      <c r="H141" s="208"/>
      <c r="I141" s="208"/>
      <c r="J141" s="209"/>
      <c r="K141" s="207"/>
      <c r="L141" s="210"/>
      <c r="M141" s="211"/>
      <c r="N141" s="212"/>
      <c r="O141" s="213"/>
      <c r="P141" s="214"/>
      <c r="Q141" s="215"/>
      <c r="R141" s="216"/>
      <c r="S141" s="216"/>
      <c r="T141" s="217"/>
      <c r="U141" s="215"/>
      <c r="V141" s="218"/>
      <c r="W141" s="219"/>
      <c r="X141" s="219"/>
      <c r="Y141" s="219"/>
      <c r="Z141" s="219"/>
      <c r="AA141" s="219"/>
      <c r="AB141" s="219"/>
      <c r="AC141" s="220"/>
      <c r="AD141" s="221"/>
      <c r="AE141" s="221"/>
      <c r="AG141" s="222" t="str">
        <f t="shared" si="10"/>
        <v/>
      </c>
      <c r="AH141" s="223" t="str">
        <f t="shared" si="11"/>
        <v/>
      </c>
      <c r="AI141" s="224" t="str">
        <f>IF(W141="","",VLOOKUP(W141,テーブル!$E$5:$F$9,2,FALSE))</f>
        <v/>
      </c>
      <c r="AJ141" s="225" t="str">
        <f>IF(X141="","",VLOOKUP(X141,テーブル!$H$5:$I$11,2,FALSE))</f>
        <v/>
      </c>
      <c r="AK141" s="226" t="str">
        <f>IF(Y141="","",VLOOKUP(Y141,テーブル!$K$5:$L$9,2,FALSE))</f>
        <v/>
      </c>
      <c r="AL141" s="226" t="str">
        <f>IF(Z141="","",VLOOKUP(Z141,テーブル!$N$4:$O$7,2,FALSE))</f>
        <v/>
      </c>
      <c r="AM141" s="226" t="str">
        <f>IF(AA141="","",VLOOKUP(AA141,テーブル!$Q$4:$R$9,2,FALSE))</f>
        <v/>
      </c>
      <c r="AN141" s="226" t="str">
        <f>IF(AB141="","",VLOOKUP(AB141,テーブル!$T$4:$U$14,2,FALSE))</f>
        <v/>
      </c>
      <c r="AO141" s="226"/>
      <c r="AP141" s="227"/>
    </row>
    <row r="142" spans="2:42" ht="18.75" customHeight="1" x14ac:dyDescent="0.15">
      <c r="B142" s="187" t="str">
        <f t="shared" ref="B142:B173" si="12">IF(OR(D142&gt;0,N142&gt;0),1,"")</f>
        <v/>
      </c>
      <c r="C142" s="203" t="str">
        <f>IF(B142="","",COUNTIF(B$14:B142,"&gt;0"))</f>
        <v/>
      </c>
      <c r="D142" s="204"/>
      <c r="E142" s="205"/>
      <c r="F142" s="206"/>
      <c r="G142" s="207"/>
      <c r="H142" s="208"/>
      <c r="I142" s="208"/>
      <c r="J142" s="209"/>
      <c r="K142" s="207"/>
      <c r="L142" s="210"/>
      <c r="M142" s="211"/>
      <c r="N142" s="212"/>
      <c r="O142" s="213"/>
      <c r="P142" s="214"/>
      <c r="Q142" s="215"/>
      <c r="R142" s="216"/>
      <c r="S142" s="216"/>
      <c r="T142" s="217"/>
      <c r="U142" s="215"/>
      <c r="V142" s="218"/>
      <c r="W142" s="219"/>
      <c r="X142" s="219"/>
      <c r="Y142" s="219"/>
      <c r="Z142" s="219"/>
      <c r="AA142" s="219"/>
      <c r="AB142" s="219"/>
      <c r="AC142" s="220"/>
      <c r="AD142" s="221"/>
      <c r="AE142" s="221"/>
      <c r="AG142" s="222" t="str">
        <f t="shared" ref="AG142:AG173" si="13">IF(C142="","",
IF(AND(T142="",V142=""),J142+L142,
IF(T142="",J142+V142,
IF(V142="",T142+L142,
IF(OR(AB142="",AB142="退職取消し"),T142+V142,"")))))</f>
        <v/>
      </c>
      <c r="AH142" s="223" t="str">
        <f t="shared" ref="AH142:AH173" si="14">IF(C142="","",
IFERROR(ROUNDDOWN(AG142*10/1000,0),0))</f>
        <v/>
      </c>
      <c r="AI142" s="224" t="str">
        <f>IF(W142="","",VLOOKUP(W142,テーブル!$E$5:$F$9,2,FALSE))</f>
        <v/>
      </c>
      <c r="AJ142" s="225" t="str">
        <f>IF(X142="","",VLOOKUP(X142,テーブル!$H$5:$I$11,2,FALSE))</f>
        <v/>
      </c>
      <c r="AK142" s="226" t="str">
        <f>IF(Y142="","",VLOOKUP(Y142,テーブル!$K$5:$L$9,2,FALSE))</f>
        <v/>
      </c>
      <c r="AL142" s="226" t="str">
        <f>IF(Z142="","",VLOOKUP(Z142,テーブル!$N$4:$O$7,2,FALSE))</f>
        <v/>
      </c>
      <c r="AM142" s="226" t="str">
        <f>IF(AA142="","",VLOOKUP(AA142,テーブル!$Q$4:$R$9,2,FALSE))</f>
        <v/>
      </c>
      <c r="AN142" s="226" t="str">
        <f>IF(AB142="","",VLOOKUP(AB142,テーブル!$T$4:$U$14,2,FALSE))</f>
        <v/>
      </c>
      <c r="AO142" s="226"/>
      <c r="AP142" s="227"/>
    </row>
    <row r="143" spans="2:42" ht="18.75" customHeight="1" x14ac:dyDescent="0.15">
      <c r="B143" s="187" t="str">
        <f t="shared" si="12"/>
        <v/>
      </c>
      <c r="C143" s="203" t="str">
        <f>IF(B143="","",COUNTIF(B$14:B143,"&gt;0"))</f>
        <v/>
      </c>
      <c r="D143" s="204"/>
      <c r="E143" s="205"/>
      <c r="F143" s="206"/>
      <c r="G143" s="207"/>
      <c r="H143" s="208"/>
      <c r="I143" s="208"/>
      <c r="J143" s="209"/>
      <c r="K143" s="207"/>
      <c r="L143" s="210"/>
      <c r="M143" s="211"/>
      <c r="N143" s="212"/>
      <c r="O143" s="213"/>
      <c r="P143" s="214"/>
      <c r="Q143" s="215"/>
      <c r="R143" s="216"/>
      <c r="S143" s="216"/>
      <c r="T143" s="217"/>
      <c r="U143" s="215"/>
      <c r="V143" s="218"/>
      <c r="W143" s="219"/>
      <c r="X143" s="219"/>
      <c r="Y143" s="219"/>
      <c r="Z143" s="219"/>
      <c r="AA143" s="219"/>
      <c r="AB143" s="219"/>
      <c r="AC143" s="220"/>
      <c r="AD143" s="221"/>
      <c r="AE143" s="221"/>
      <c r="AG143" s="222" t="str">
        <f t="shared" si="13"/>
        <v/>
      </c>
      <c r="AH143" s="223" t="str">
        <f t="shared" si="14"/>
        <v/>
      </c>
      <c r="AI143" s="224" t="str">
        <f>IF(W143="","",VLOOKUP(W143,テーブル!$E$5:$F$9,2,FALSE))</f>
        <v/>
      </c>
      <c r="AJ143" s="225" t="str">
        <f>IF(X143="","",VLOOKUP(X143,テーブル!$H$5:$I$11,2,FALSE))</f>
        <v/>
      </c>
      <c r="AK143" s="226" t="str">
        <f>IF(Y143="","",VLOOKUP(Y143,テーブル!$K$5:$L$9,2,FALSE))</f>
        <v/>
      </c>
      <c r="AL143" s="226" t="str">
        <f>IF(Z143="","",VLOOKUP(Z143,テーブル!$N$4:$O$7,2,FALSE))</f>
        <v/>
      </c>
      <c r="AM143" s="226" t="str">
        <f>IF(AA143="","",VLOOKUP(AA143,テーブル!$Q$4:$R$9,2,FALSE))</f>
        <v/>
      </c>
      <c r="AN143" s="226" t="str">
        <f>IF(AB143="","",VLOOKUP(AB143,テーブル!$T$4:$U$14,2,FALSE))</f>
        <v/>
      </c>
      <c r="AO143" s="226"/>
      <c r="AP143" s="227"/>
    </row>
    <row r="144" spans="2:42" ht="18.75" customHeight="1" x14ac:dyDescent="0.15">
      <c r="B144" s="187" t="str">
        <f t="shared" si="12"/>
        <v/>
      </c>
      <c r="C144" s="203" t="str">
        <f>IF(B144="","",COUNTIF(B$14:B144,"&gt;0"))</f>
        <v/>
      </c>
      <c r="D144" s="204"/>
      <c r="E144" s="205"/>
      <c r="F144" s="206"/>
      <c r="G144" s="207"/>
      <c r="H144" s="208"/>
      <c r="I144" s="208"/>
      <c r="J144" s="209"/>
      <c r="K144" s="207"/>
      <c r="L144" s="210"/>
      <c r="M144" s="211"/>
      <c r="N144" s="212"/>
      <c r="O144" s="213"/>
      <c r="P144" s="214"/>
      <c r="Q144" s="215"/>
      <c r="R144" s="216"/>
      <c r="S144" s="216"/>
      <c r="T144" s="217"/>
      <c r="U144" s="215"/>
      <c r="V144" s="218"/>
      <c r="W144" s="219"/>
      <c r="X144" s="219"/>
      <c r="Y144" s="219"/>
      <c r="Z144" s="219"/>
      <c r="AA144" s="219"/>
      <c r="AB144" s="219"/>
      <c r="AC144" s="220"/>
      <c r="AD144" s="221"/>
      <c r="AE144" s="221"/>
      <c r="AG144" s="222" t="str">
        <f t="shared" si="13"/>
        <v/>
      </c>
      <c r="AH144" s="223" t="str">
        <f t="shared" si="14"/>
        <v/>
      </c>
      <c r="AI144" s="224" t="str">
        <f>IF(W144="","",VLOOKUP(W144,テーブル!$E$5:$F$9,2,FALSE))</f>
        <v/>
      </c>
      <c r="AJ144" s="225" t="str">
        <f>IF(X144="","",VLOOKUP(X144,テーブル!$H$5:$I$11,2,FALSE))</f>
        <v/>
      </c>
      <c r="AK144" s="226" t="str">
        <f>IF(Y144="","",VLOOKUP(Y144,テーブル!$K$5:$L$9,2,FALSE))</f>
        <v/>
      </c>
      <c r="AL144" s="226" t="str">
        <f>IF(Z144="","",VLOOKUP(Z144,テーブル!$N$4:$O$7,2,FALSE))</f>
        <v/>
      </c>
      <c r="AM144" s="226" t="str">
        <f>IF(AA144="","",VLOOKUP(AA144,テーブル!$Q$4:$R$9,2,FALSE))</f>
        <v/>
      </c>
      <c r="AN144" s="226" t="str">
        <f>IF(AB144="","",VLOOKUP(AB144,テーブル!$T$4:$U$14,2,FALSE))</f>
        <v/>
      </c>
      <c r="AO144" s="226"/>
      <c r="AP144" s="227"/>
    </row>
    <row r="145" spans="2:42" ht="18.75" customHeight="1" x14ac:dyDescent="0.15">
      <c r="B145" s="187" t="str">
        <f t="shared" si="12"/>
        <v/>
      </c>
      <c r="C145" s="203" t="str">
        <f>IF(B145="","",COUNTIF(B$14:B145,"&gt;0"))</f>
        <v/>
      </c>
      <c r="D145" s="204"/>
      <c r="E145" s="205"/>
      <c r="F145" s="206"/>
      <c r="G145" s="207"/>
      <c r="H145" s="208"/>
      <c r="I145" s="208"/>
      <c r="J145" s="209"/>
      <c r="K145" s="207"/>
      <c r="L145" s="210"/>
      <c r="M145" s="211"/>
      <c r="N145" s="212"/>
      <c r="O145" s="213"/>
      <c r="P145" s="214"/>
      <c r="Q145" s="215"/>
      <c r="R145" s="216"/>
      <c r="S145" s="216"/>
      <c r="T145" s="217"/>
      <c r="U145" s="215"/>
      <c r="V145" s="218"/>
      <c r="W145" s="219"/>
      <c r="X145" s="219"/>
      <c r="Y145" s="219"/>
      <c r="Z145" s="219"/>
      <c r="AA145" s="219"/>
      <c r="AB145" s="219"/>
      <c r="AC145" s="220"/>
      <c r="AD145" s="221"/>
      <c r="AE145" s="221"/>
      <c r="AG145" s="222" t="str">
        <f t="shared" si="13"/>
        <v/>
      </c>
      <c r="AH145" s="223" t="str">
        <f t="shared" si="14"/>
        <v/>
      </c>
      <c r="AI145" s="224" t="str">
        <f>IF(W145="","",VLOOKUP(W145,テーブル!$E$5:$F$9,2,FALSE))</f>
        <v/>
      </c>
      <c r="AJ145" s="225" t="str">
        <f>IF(X145="","",VLOOKUP(X145,テーブル!$H$5:$I$11,2,FALSE))</f>
        <v/>
      </c>
      <c r="AK145" s="226" t="str">
        <f>IF(Y145="","",VLOOKUP(Y145,テーブル!$K$5:$L$9,2,FALSE))</f>
        <v/>
      </c>
      <c r="AL145" s="226" t="str">
        <f>IF(Z145="","",VLOOKUP(Z145,テーブル!$N$4:$O$7,2,FALSE))</f>
        <v/>
      </c>
      <c r="AM145" s="226" t="str">
        <f>IF(AA145="","",VLOOKUP(AA145,テーブル!$Q$4:$R$9,2,FALSE))</f>
        <v/>
      </c>
      <c r="AN145" s="226" t="str">
        <f>IF(AB145="","",VLOOKUP(AB145,テーブル!$T$4:$U$14,2,FALSE))</f>
        <v/>
      </c>
      <c r="AO145" s="226"/>
      <c r="AP145" s="227"/>
    </row>
    <row r="146" spans="2:42" ht="18.75" customHeight="1" x14ac:dyDescent="0.15">
      <c r="B146" s="187" t="str">
        <f t="shared" si="12"/>
        <v/>
      </c>
      <c r="C146" s="203" t="str">
        <f>IF(B146="","",COUNTIF(B$14:B146,"&gt;0"))</f>
        <v/>
      </c>
      <c r="D146" s="204"/>
      <c r="E146" s="205"/>
      <c r="F146" s="206"/>
      <c r="G146" s="207"/>
      <c r="H146" s="208"/>
      <c r="I146" s="208"/>
      <c r="J146" s="209"/>
      <c r="K146" s="207"/>
      <c r="L146" s="210"/>
      <c r="M146" s="211"/>
      <c r="N146" s="212"/>
      <c r="O146" s="213"/>
      <c r="P146" s="214"/>
      <c r="Q146" s="215"/>
      <c r="R146" s="216"/>
      <c r="S146" s="216"/>
      <c r="T146" s="217"/>
      <c r="U146" s="215"/>
      <c r="V146" s="218"/>
      <c r="W146" s="219"/>
      <c r="X146" s="219"/>
      <c r="Y146" s="219"/>
      <c r="Z146" s="219"/>
      <c r="AA146" s="219"/>
      <c r="AB146" s="219"/>
      <c r="AC146" s="220"/>
      <c r="AD146" s="221"/>
      <c r="AE146" s="221"/>
      <c r="AG146" s="222" t="str">
        <f t="shared" si="13"/>
        <v/>
      </c>
      <c r="AH146" s="223" t="str">
        <f t="shared" si="14"/>
        <v/>
      </c>
      <c r="AI146" s="224" t="str">
        <f>IF(W146="","",VLOOKUP(W146,テーブル!$E$5:$F$9,2,FALSE))</f>
        <v/>
      </c>
      <c r="AJ146" s="225" t="str">
        <f>IF(X146="","",VLOOKUP(X146,テーブル!$H$5:$I$11,2,FALSE))</f>
        <v/>
      </c>
      <c r="AK146" s="226" t="str">
        <f>IF(Y146="","",VLOOKUP(Y146,テーブル!$K$5:$L$9,2,FALSE))</f>
        <v/>
      </c>
      <c r="AL146" s="226" t="str">
        <f>IF(Z146="","",VLOOKUP(Z146,テーブル!$N$4:$O$7,2,FALSE))</f>
        <v/>
      </c>
      <c r="AM146" s="226" t="str">
        <f>IF(AA146="","",VLOOKUP(AA146,テーブル!$Q$4:$R$9,2,FALSE))</f>
        <v/>
      </c>
      <c r="AN146" s="226" t="str">
        <f>IF(AB146="","",VLOOKUP(AB146,テーブル!$T$4:$U$14,2,FALSE))</f>
        <v/>
      </c>
      <c r="AO146" s="226"/>
      <c r="AP146" s="227"/>
    </row>
    <row r="147" spans="2:42" ht="18.75" customHeight="1" x14ac:dyDescent="0.15">
      <c r="B147" s="187" t="str">
        <f t="shared" si="12"/>
        <v/>
      </c>
      <c r="C147" s="203" t="str">
        <f>IF(B147="","",COUNTIF(B$14:B147,"&gt;0"))</f>
        <v/>
      </c>
      <c r="D147" s="204"/>
      <c r="E147" s="205"/>
      <c r="F147" s="206"/>
      <c r="G147" s="207"/>
      <c r="H147" s="208"/>
      <c r="I147" s="208"/>
      <c r="J147" s="209"/>
      <c r="K147" s="207"/>
      <c r="L147" s="210"/>
      <c r="M147" s="211"/>
      <c r="N147" s="212"/>
      <c r="O147" s="213"/>
      <c r="P147" s="214"/>
      <c r="Q147" s="215"/>
      <c r="R147" s="216"/>
      <c r="S147" s="216"/>
      <c r="T147" s="217"/>
      <c r="U147" s="215"/>
      <c r="V147" s="218"/>
      <c r="W147" s="219"/>
      <c r="X147" s="219"/>
      <c r="Y147" s="219"/>
      <c r="Z147" s="219"/>
      <c r="AA147" s="219"/>
      <c r="AB147" s="219"/>
      <c r="AC147" s="220"/>
      <c r="AD147" s="221"/>
      <c r="AE147" s="221"/>
      <c r="AG147" s="222" t="str">
        <f t="shared" si="13"/>
        <v/>
      </c>
      <c r="AH147" s="223" t="str">
        <f t="shared" si="14"/>
        <v/>
      </c>
      <c r="AI147" s="224" t="str">
        <f>IF(W147="","",VLOOKUP(W147,テーブル!$E$5:$F$9,2,FALSE))</f>
        <v/>
      </c>
      <c r="AJ147" s="225" t="str">
        <f>IF(X147="","",VLOOKUP(X147,テーブル!$H$5:$I$11,2,FALSE))</f>
        <v/>
      </c>
      <c r="AK147" s="226" t="str">
        <f>IF(Y147="","",VLOOKUP(Y147,テーブル!$K$5:$L$9,2,FALSE))</f>
        <v/>
      </c>
      <c r="AL147" s="226" t="str">
        <f>IF(Z147="","",VLOOKUP(Z147,テーブル!$N$4:$O$7,2,FALSE))</f>
        <v/>
      </c>
      <c r="AM147" s="226" t="str">
        <f>IF(AA147="","",VLOOKUP(AA147,テーブル!$Q$4:$R$9,2,FALSE))</f>
        <v/>
      </c>
      <c r="AN147" s="226" t="str">
        <f>IF(AB147="","",VLOOKUP(AB147,テーブル!$T$4:$U$14,2,FALSE))</f>
        <v/>
      </c>
      <c r="AO147" s="226"/>
      <c r="AP147" s="227"/>
    </row>
    <row r="148" spans="2:42" ht="18.75" customHeight="1" x14ac:dyDescent="0.15">
      <c r="B148" s="187" t="str">
        <f t="shared" si="12"/>
        <v/>
      </c>
      <c r="C148" s="203" t="str">
        <f>IF(B148="","",COUNTIF(B$14:B148,"&gt;0"))</f>
        <v/>
      </c>
      <c r="D148" s="204"/>
      <c r="E148" s="205"/>
      <c r="F148" s="206"/>
      <c r="G148" s="207"/>
      <c r="H148" s="208"/>
      <c r="I148" s="208"/>
      <c r="J148" s="209"/>
      <c r="K148" s="207"/>
      <c r="L148" s="210"/>
      <c r="M148" s="211"/>
      <c r="N148" s="212"/>
      <c r="O148" s="213"/>
      <c r="P148" s="214"/>
      <c r="Q148" s="215"/>
      <c r="R148" s="216"/>
      <c r="S148" s="216"/>
      <c r="T148" s="217"/>
      <c r="U148" s="215"/>
      <c r="V148" s="218"/>
      <c r="W148" s="219"/>
      <c r="X148" s="219"/>
      <c r="Y148" s="219"/>
      <c r="Z148" s="219"/>
      <c r="AA148" s="219"/>
      <c r="AB148" s="219"/>
      <c r="AC148" s="220"/>
      <c r="AD148" s="221"/>
      <c r="AE148" s="221"/>
      <c r="AG148" s="222" t="str">
        <f t="shared" si="13"/>
        <v/>
      </c>
      <c r="AH148" s="223" t="str">
        <f t="shared" si="14"/>
        <v/>
      </c>
      <c r="AI148" s="224" t="str">
        <f>IF(W148="","",VLOOKUP(W148,テーブル!$E$5:$F$9,2,FALSE))</f>
        <v/>
      </c>
      <c r="AJ148" s="225" t="str">
        <f>IF(X148="","",VLOOKUP(X148,テーブル!$H$5:$I$11,2,FALSE))</f>
        <v/>
      </c>
      <c r="AK148" s="226" t="str">
        <f>IF(Y148="","",VLOOKUP(Y148,テーブル!$K$5:$L$9,2,FALSE))</f>
        <v/>
      </c>
      <c r="AL148" s="226" t="str">
        <f>IF(Z148="","",VLOOKUP(Z148,テーブル!$N$4:$O$7,2,FALSE))</f>
        <v/>
      </c>
      <c r="AM148" s="226" t="str">
        <f>IF(AA148="","",VLOOKUP(AA148,テーブル!$Q$4:$R$9,2,FALSE))</f>
        <v/>
      </c>
      <c r="AN148" s="226" t="str">
        <f>IF(AB148="","",VLOOKUP(AB148,テーブル!$T$4:$U$14,2,FALSE))</f>
        <v/>
      </c>
      <c r="AO148" s="226"/>
      <c r="AP148" s="227"/>
    </row>
    <row r="149" spans="2:42" ht="18.75" customHeight="1" x14ac:dyDescent="0.15">
      <c r="B149" s="187" t="str">
        <f t="shared" si="12"/>
        <v/>
      </c>
      <c r="C149" s="203" t="str">
        <f>IF(B149="","",COUNTIF(B$14:B149,"&gt;0"))</f>
        <v/>
      </c>
      <c r="D149" s="204"/>
      <c r="E149" s="205"/>
      <c r="F149" s="206"/>
      <c r="G149" s="207"/>
      <c r="H149" s="208"/>
      <c r="I149" s="208"/>
      <c r="J149" s="209"/>
      <c r="K149" s="207"/>
      <c r="L149" s="210"/>
      <c r="M149" s="211"/>
      <c r="N149" s="212"/>
      <c r="O149" s="213"/>
      <c r="P149" s="214"/>
      <c r="Q149" s="215"/>
      <c r="R149" s="216"/>
      <c r="S149" s="216"/>
      <c r="T149" s="217"/>
      <c r="U149" s="215"/>
      <c r="V149" s="218"/>
      <c r="W149" s="219"/>
      <c r="X149" s="219"/>
      <c r="Y149" s="219"/>
      <c r="Z149" s="219"/>
      <c r="AA149" s="219"/>
      <c r="AB149" s="219"/>
      <c r="AC149" s="220"/>
      <c r="AD149" s="221"/>
      <c r="AE149" s="221"/>
      <c r="AG149" s="222" t="str">
        <f t="shared" si="13"/>
        <v/>
      </c>
      <c r="AH149" s="223" t="str">
        <f t="shared" si="14"/>
        <v/>
      </c>
      <c r="AI149" s="224" t="str">
        <f>IF(W149="","",VLOOKUP(W149,テーブル!$E$5:$F$9,2,FALSE))</f>
        <v/>
      </c>
      <c r="AJ149" s="225" t="str">
        <f>IF(X149="","",VLOOKUP(X149,テーブル!$H$5:$I$11,2,FALSE))</f>
        <v/>
      </c>
      <c r="AK149" s="226" t="str">
        <f>IF(Y149="","",VLOOKUP(Y149,テーブル!$K$5:$L$9,2,FALSE))</f>
        <v/>
      </c>
      <c r="AL149" s="226" t="str">
        <f>IF(Z149="","",VLOOKUP(Z149,テーブル!$N$4:$O$7,2,FALSE))</f>
        <v/>
      </c>
      <c r="AM149" s="226" t="str">
        <f>IF(AA149="","",VLOOKUP(AA149,テーブル!$Q$4:$R$9,2,FALSE))</f>
        <v/>
      </c>
      <c r="AN149" s="226" t="str">
        <f>IF(AB149="","",VLOOKUP(AB149,テーブル!$T$4:$U$14,2,FALSE))</f>
        <v/>
      </c>
      <c r="AO149" s="226"/>
      <c r="AP149" s="227"/>
    </row>
    <row r="150" spans="2:42" ht="18.75" customHeight="1" x14ac:dyDescent="0.15">
      <c r="B150" s="187" t="str">
        <f t="shared" si="12"/>
        <v/>
      </c>
      <c r="C150" s="203" t="str">
        <f>IF(B150="","",COUNTIF(B$14:B150,"&gt;0"))</f>
        <v/>
      </c>
      <c r="D150" s="204"/>
      <c r="E150" s="205"/>
      <c r="F150" s="206"/>
      <c r="G150" s="207"/>
      <c r="H150" s="208"/>
      <c r="I150" s="208"/>
      <c r="J150" s="209"/>
      <c r="K150" s="207"/>
      <c r="L150" s="210"/>
      <c r="M150" s="211"/>
      <c r="N150" s="212"/>
      <c r="O150" s="213"/>
      <c r="P150" s="214"/>
      <c r="Q150" s="215"/>
      <c r="R150" s="216"/>
      <c r="S150" s="216"/>
      <c r="T150" s="217"/>
      <c r="U150" s="215"/>
      <c r="V150" s="218"/>
      <c r="W150" s="219"/>
      <c r="X150" s="219"/>
      <c r="Y150" s="219"/>
      <c r="Z150" s="219"/>
      <c r="AA150" s="219"/>
      <c r="AB150" s="219"/>
      <c r="AC150" s="220"/>
      <c r="AD150" s="221"/>
      <c r="AE150" s="221"/>
      <c r="AG150" s="222" t="str">
        <f t="shared" si="13"/>
        <v/>
      </c>
      <c r="AH150" s="223" t="str">
        <f t="shared" si="14"/>
        <v/>
      </c>
      <c r="AI150" s="224" t="str">
        <f>IF(W150="","",VLOOKUP(W150,テーブル!$E$5:$F$9,2,FALSE))</f>
        <v/>
      </c>
      <c r="AJ150" s="225" t="str">
        <f>IF(X150="","",VLOOKUP(X150,テーブル!$H$5:$I$11,2,FALSE))</f>
        <v/>
      </c>
      <c r="AK150" s="226" t="str">
        <f>IF(Y150="","",VLOOKUP(Y150,テーブル!$K$5:$L$9,2,FALSE))</f>
        <v/>
      </c>
      <c r="AL150" s="226" t="str">
        <f>IF(Z150="","",VLOOKUP(Z150,テーブル!$N$4:$O$7,2,FALSE))</f>
        <v/>
      </c>
      <c r="AM150" s="226" t="str">
        <f>IF(AA150="","",VLOOKUP(AA150,テーブル!$Q$4:$R$9,2,FALSE))</f>
        <v/>
      </c>
      <c r="AN150" s="226" t="str">
        <f>IF(AB150="","",VLOOKUP(AB150,テーブル!$T$4:$U$14,2,FALSE))</f>
        <v/>
      </c>
      <c r="AO150" s="226"/>
      <c r="AP150" s="227"/>
    </row>
    <row r="151" spans="2:42" ht="18.75" customHeight="1" x14ac:dyDescent="0.15">
      <c r="B151" s="187" t="str">
        <f t="shared" si="12"/>
        <v/>
      </c>
      <c r="C151" s="203" t="str">
        <f>IF(B151="","",COUNTIF(B$14:B151,"&gt;0"))</f>
        <v/>
      </c>
      <c r="D151" s="204"/>
      <c r="E151" s="205"/>
      <c r="F151" s="206"/>
      <c r="G151" s="207"/>
      <c r="H151" s="208"/>
      <c r="I151" s="208"/>
      <c r="J151" s="209"/>
      <c r="K151" s="207"/>
      <c r="L151" s="210"/>
      <c r="M151" s="211"/>
      <c r="N151" s="212"/>
      <c r="O151" s="213"/>
      <c r="P151" s="214"/>
      <c r="Q151" s="215"/>
      <c r="R151" s="216"/>
      <c r="S151" s="216"/>
      <c r="T151" s="217"/>
      <c r="U151" s="215"/>
      <c r="V151" s="218"/>
      <c r="W151" s="219"/>
      <c r="X151" s="219"/>
      <c r="Y151" s="219"/>
      <c r="Z151" s="219"/>
      <c r="AA151" s="219"/>
      <c r="AB151" s="219"/>
      <c r="AC151" s="220"/>
      <c r="AD151" s="221"/>
      <c r="AE151" s="221"/>
      <c r="AG151" s="222" t="str">
        <f t="shared" si="13"/>
        <v/>
      </c>
      <c r="AH151" s="223" t="str">
        <f t="shared" si="14"/>
        <v/>
      </c>
      <c r="AI151" s="224" t="str">
        <f>IF(W151="","",VLOOKUP(W151,テーブル!$E$5:$F$9,2,FALSE))</f>
        <v/>
      </c>
      <c r="AJ151" s="225" t="str">
        <f>IF(X151="","",VLOOKUP(X151,テーブル!$H$5:$I$11,2,FALSE))</f>
        <v/>
      </c>
      <c r="AK151" s="226" t="str">
        <f>IF(Y151="","",VLOOKUP(Y151,テーブル!$K$5:$L$9,2,FALSE))</f>
        <v/>
      </c>
      <c r="AL151" s="226" t="str">
        <f>IF(Z151="","",VLOOKUP(Z151,テーブル!$N$4:$O$7,2,FALSE))</f>
        <v/>
      </c>
      <c r="AM151" s="226" t="str">
        <f>IF(AA151="","",VLOOKUP(AA151,テーブル!$Q$4:$R$9,2,FALSE))</f>
        <v/>
      </c>
      <c r="AN151" s="226" t="str">
        <f>IF(AB151="","",VLOOKUP(AB151,テーブル!$T$4:$U$14,2,FALSE))</f>
        <v/>
      </c>
      <c r="AO151" s="226"/>
      <c r="AP151" s="227"/>
    </row>
    <row r="152" spans="2:42" ht="18.75" customHeight="1" x14ac:dyDescent="0.15">
      <c r="B152" s="187" t="str">
        <f t="shared" si="12"/>
        <v/>
      </c>
      <c r="C152" s="203" t="str">
        <f>IF(B152="","",COUNTIF(B$14:B152,"&gt;0"))</f>
        <v/>
      </c>
      <c r="D152" s="204"/>
      <c r="E152" s="205"/>
      <c r="F152" s="206"/>
      <c r="G152" s="207"/>
      <c r="H152" s="208"/>
      <c r="I152" s="208"/>
      <c r="J152" s="209"/>
      <c r="K152" s="207"/>
      <c r="L152" s="210"/>
      <c r="M152" s="211"/>
      <c r="N152" s="212"/>
      <c r="O152" s="213"/>
      <c r="P152" s="214"/>
      <c r="Q152" s="215"/>
      <c r="R152" s="216"/>
      <c r="S152" s="216"/>
      <c r="T152" s="217"/>
      <c r="U152" s="215"/>
      <c r="V152" s="218"/>
      <c r="W152" s="219"/>
      <c r="X152" s="219"/>
      <c r="Y152" s="219"/>
      <c r="Z152" s="219"/>
      <c r="AA152" s="219"/>
      <c r="AB152" s="219"/>
      <c r="AC152" s="220"/>
      <c r="AD152" s="221"/>
      <c r="AE152" s="221"/>
      <c r="AG152" s="222" t="str">
        <f t="shared" si="13"/>
        <v/>
      </c>
      <c r="AH152" s="223" t="str">
        <f t="shared" si="14"/>
        <v/>
      </c>
      <c r="AI152" s="224" t="str">
        <f>IF(W152="","",VLOOKUP(W152,テーブル!$E$5:$F$9,2,FALSE))</f>
        <v/>
      </c>
      <c r="AJ152" s="225" t="str">
        <f>IF(X152="","",VLOOKUP(X152,テーブル!$H$5:$I$11,2,FALSE))</f>
        <v/>
      </c>
      <c r="AK152" s="226" t="str">
        <f>IF(Y152="","",VLOOKUP(Y152,テーブル!$K$5:$L$9,2,FALSE))</f>
        <v/>
      </c>
      <c r="AL152" s="226" t="str">
        <f>IF(Z152="","",VLOOKUP(Z152,テーブル!$N$4:$O$7,2,FALSE))</f>
        <v/>
      </c>
      <c r="AM152" s="226" t="str">
        <f>IF(AA152="","",VLOOKUP(AA152,テーブル!$Q$4:$R$9,2,FALSE))</f>
        <v/>
      </c>
      <c r="AN152" s="226" t="str">
        <f>IF(AB152="","",VLOOKUP(AB152,テーブル!$T$4:$U$14,2,FALSE))</f>
        <v/>
      </c>
      <c r="AO152" s="226"/>
      <c r="AP152" s="227"/>
    </row>
    <row r="153" spans="2:42" ht="18.75" customHeight="1" x14ac:dyDescent="0.15">
      <c r="B153" s="187" t="str">
        <f t="shared" si="12"/>
        <v/>
      </c>
      <c r="C153" s="203" t="str">
        <f>IF(B153="","",COUNTIF(B$14:B153,"&gt;0"))</f>
        <v/>
      </c>
      <c r="D153" s="204"/>
      <c r="E153" s="205"/>
      <c r="F153" s="206"/>
      <c r="G153" s="207"/>
      <c r="H153" s="208"/>
      <c r="I153" s="208"/>
      <c r="J153" s="209"/>
      <c r="K153" s="207"/>
      <c r="L153" s="210"/>
      <c r="M153" s="211"/>
      <c r="N153" s="212"/>
      <c r="O153" s="213"/>
      <c r="P153" s="214"/>
      <c r="Q153" s="215"/>
      <c r="R153" s="216"/>
      <c r="S153" s="216"/>
      <c r="T153" s="217"/>
      <c r="U153" s="215"/>
      <c r="V153" s="218"/>
      <c r="W153" s="219"/>
      <c r="X153" s="219"/>
      <c r="Y153" s="219"/>
      <c r="Z153" s="219"/>
      <c r="AA153" s="219"/>
      <c r="AB153" s="219"/>
      <c r="AC153" s="220"/>
      <c r="AD153" s="221"/>
      <c r="AE153" s="221"/>
      <c r="AG153" s="222" t="str">
        <f t="shared" si="13"/>
        <v/>
      </c>
      <c r="AH153" s="223" t="str">
        <f t="shared" si="14"/>
        <v/>
      </c>
      <c r="AI153" s="224" t="str">
        <f>IF(W153="","",VLOOKUP(W153,テーブル!$E$5:$F$9,2,FALSE))</f>
        <v/>
      </c>
      <c r="AJ153" s="225" t="str">
        <f>IF(X153="","",VLOOKUP(X153,テーブル!$H$5:$I$11,2,FALSE))</f>
        <v/>
      </c>
      <c r="AK153" s="226" t="str">
        <f>IF(Y153="","",VLOOKUP(Y153,テーブル!$K$5:$L$9,2,FALSE))</f>
        <v/>
      </c>
      <c r="AL153" s="226" t="str">
        <f>IF(Z153="","",VLOOKUP(Z153,テーブル!$N$4:$O$7,2,FALSE))</f>
        <v/>
      </c>
      <c r="AM153" s="226" t="str">
        <f>IF(AA153="","",VLOOKUP(AA153,テーブル!$Q$4:$R$9,2,FALSE))</f>
        <v/>
      </c>
      <c r="AN153" s="226" t="str">
        <f>IF(AB153="","",VLOOKUP(AB153,テーブル!$T$4:$U$14,2,FALSE))</f>
        <v/>
      </c>
      <c r="AO153" s="226"/>
      <c r="AP153" s="227"/>
    </row>
    <row r="154" spans="2:42" ht="18.75" customHeight="1" x14ac:dyDescent="0.15">
      <c r="B154" s="187" t="str">
        <f t="shared" si="12"/>
        <v/>
      </c>
      <c r="C154" s="203" t="str">
        <f>IF(B154="","",COUNTIF(B$14:B154,"&gt;0"))</f>
        <v/>
      </c>
      <c r="D154" s="204"/>
      <c r="E154" s="205"/>
      <c r="F154" s="206"/>
      <c r="G154" s="207"/>
      <c r="H154" s="208"/>
      <c r="I154" s="208"/>
      <c r="J154" s="209"/>
      <c r="K154" s="207"/>
      <c r="L154" s="210"/>
      <c r="M154" s="211"/>
      <c r="N154" s="212"/>
      <c r="O154" s="213"/>
      <c r="P154" s="214"/>
      <c r="Q154" s="215"/>
      <c r="R154" s="216"/>
      <c r="S154" s="216"/>
      <c r="T154" s="217"/>
      <c r="U154" s="215"/>
      <c r="V154" s="218"/>
      <c r="W154" s="219"/>
      <c r="X154" s="219"/>
      <c r="Y154" s="219"/>
      <c r="Z154" s="219"/>
      <c r="AA154" s="219"/>
      <c r="AB154" s="219"/>
      <c r="AC154" s="220"/>
      <c r="AD154" s="221"/>
      <c r="AE154" s="221"/>
      <c r="AG154" s="222" t="str">
        <f t="shared" si="13"/>
        <v/>
      </c>
      <c r="AH154" s="223" t="str">
        <f t="shared" si="14"/>
        <v/>
      </c>
      <c r="AI154" s="224" t="str">
        <f>IF(W154="","",VLOOKUP(W154,テーブル!$E$5:$F$9,2,FALSE))</f>
        <v/>
      </c>
      <c r="AJ154" s="225" t="str">
        <f>IF(X154="","",VLOOKUP(X154,テーブル!$H$5:$I$11,2,FALSE))</f>
        <v/>
      </c>
      <c r="AK154" s="226" t="str">
        <f>IF(Y154="","",VLOOKUP(Y154,テーブル!$K$5:$L$9,2,FALSE))</f>
        <v/>
      </c>
      <c r="AL154" s="226" t="str">
        <f>IF(Z154="","",VLOOKUP(Z154,テーブル!$N$4:$O$7,2,FALSE))</f>
        <v/>
      </c>
      <c r="AM154" s="226" t="str">
        <f>IF(AA154="","",VLOOKUP(AA154,テーブル!$Q$4:$R$9,2,FALSE))</f>
        <v/>
      </c>
      <c r="AN154" s="226" t="str">
        <f>IF(AB154="","",VLOOKUP(AB154,テーブル!$T$4:$U$14,2,FALSE))</f>
        <v/>
      </c>
      <c r="AO154" s="226"/>
      <c r="AP154" s="227"/>
    </row>
    <row r="155" spans="2:42" ht="18.75" customHeight="1" x14ac:dyDescent="0.15">
      <c r="B155" s="187" t="str">
        <f t="shared" si="12"/>
        <v/>
      </c>
      <c r="C155" s="203" t="str">
        <f>IF(B155="","",COUNTIF(B$14:B155,"&gt;0"))</f>
        <v/>
      </c>
      <c r="D155" s="204"/>
      <c r="E155" s="205"/>
      <c r="F155" s="206"/>
      <c r="G155" s="207"/>
      <c r="H155" s="208"/>
      <c r="I155" s="208"/>
      <c r="J155" s="209"/>
      <c r="K155" s="207"/>
      <c r="L155" s="210"/>
      <c r="M155" s="211"/>
      <c r="N155" s="212"/>
      <c r="O155" s="213"/>
      <c r="P155" s="214"/>
      <c r="Q155" s="215"/>
      <c r="R155" s="216"/>
      <c r="S155" s="216"/>
      <c r="T155" s="217"/>
      <c r="U155" s="215"/>
      <c r="V155" s="218"/>
      <c r="W155" s="219"/>
      <c r="X155" s="219"/>
      <c r="Y155" s="219"/>
      <c r="Z155" s="219"/>
      <c r="AA155" s="219"/>
      <c r="AB155" s="219"/>
      <c r="AC155" s="220"/>
      <c r="AD155" s="221"/>
      <c r="AE155" s="221"/>
      <c r="AG155" s="222" t="str">
        <f t="shared" si="13"/>
        <v/>
      </c>
      <c r="AH155" s="223" t="str">
        <f t="shared" si="14"/>
        <v/>
      </c>
      <c r="AI155" s="224" t="str">
        <f>IF(W155="","",VLOOKUP(W155,テーブル!$E$5:$F$9,2,FALSE))</f>
        <v/>
      </c>
      <c r="AJ155" s="225" t="str">
        <f>IF(X155="","",VLOOKUP(X155,テーブル!$H$5:$I$11,2,FALSE))</f>
        <v/>
      </c>
      <c r="AK155" s="226" t="str">
        <f>IF(Y155="","",VLOOKUP(Y155,テーブル!$K$5:$L$9,2,FALSE))</f>
        <v/>
      </c>
      <c r="AL155" s="226" t="str">
        <f>IF(Z155="","",VLOOKUP(Z155,テーブル!$N$4:$O$7,2,FALSE))</f>
        <v/>
      </c>
      <c r="AM155" s="226" t="str">
        <f>IF(AA155="","",VLOOKUP(AA155,テーブル!$Q$4:$R$9,2,FALSE))</f>
        <v/>
      </c>
      <c r="AN155" s="226" t="str">
        <f>IF(AB155="","",VLOOKUP(AB155,テーブル!$T$4:$U$14,2,FALSE))</f>
        <v/>
      </c>
      <c r="AO155" s="226"/>
      <c r="AP155" s="227"/>
    </row>
    <row r="156" spans="2:42" ht="18.75" customHeight="1" x14ac:dyDescent="0.15">
      <c r="B156" s="187" t="str">
        <f t="shared" si="12"/>
        <v/>
      </c>
      <c r="C156" s="203" t="str">
        <f>IF(B156="","",COUNTIF(B$14:B156,"&gt;0"))</f>
        <v/>
      </c>
      <c r="D156" s="204"/>
      <c r="E156" s="205"/>
      <c r="F156" s="206"/>
      <c r="G156" s="207"/>
      <c r="H156" s="208"/>
      <c r="I156" s="208"/>
      <c r="J156" s="209"/>
      <c r="K156" s="207"/>
      <c r="L156" s="210"/>
      <c r="M156" s="211"/>
      <c r="N156" s="212"/>
      <c r="O156" s="213"/>
      <c r="P156" s="214"/>
      <c r="Q156" s="215"/>
      <c r="R156" s="216"/>
      <c r="S156" s="216"/>
      <c r="T156" s="217"/>
      <c r="U156" s="215"/>
      <c r="V156" s="218"/>
      <c r="W156" s="219"/>
      <c r="X156" s="219"/>
      <c r="Y156" s="219"/>
      <c r="Z156" s="219"/>
      <c r="AA156" s="219"/>
      <c r="AB156" s="219"/>
      <c r="AC156" s="220"/>
      <c r="AD156" s="221"/>
      <c r="AE156" s="221"/>
      <c r="AG156" s="222" t="str">
        <f t="shared" si="13"/>
        <v/>
      </c>
      <c r="AH156" s="223" t="str">
        <f t="shared" si="14"/>
        <v/>
      </c>
      <c r="AI156" s="224" t="str">
        <f>IF(W156="","",VLOOKUP(W156,テーブル!$E$5:$F$9,2,FALSE))</f>
        <v/>
      </c>
      <c r="AJ156" s="225" t="str">
        <f>IF(X156="","",VLOOKUP(X156,テーブル!$H$5:$I$11,2,FALSE))</f>
        <v/>
      </c>
      <c r="AK156" s="226" t="str">
        <f>IF(Y156="","",VLOOKUP(Y156,テーブル!$K$5:$L$9,2,FALSE))</f>
        <v/>
      </c>
      <c r="AL156" s="226" t="str">
        <f>IF(Z156="","",VLOOKUP(Z156,テーブル!$N$4:$O$7,2,FALSE))</f>
        <v/>
      </c>
      <c r="AM156" s="226" t="str">
        <f>IF(AA156="","",VLOOKUP(AA156,テーブル!$Q$4:$R$9,2,FALSE))</f>
        <v/>
      </c>
      <c r="AN156" s="226" t="str">
        <f>IF(AB156="","",VLOOKUP(AB156,テーブル!$T$4:$U$14,2,FALSE))</f>
        <v/>
      </c>
      <c r="AO156" s="226"/>
      <c r="AP156" s="227"/>
    </row>
    <row r="157" spans="2:42" ht="18.75" customHeight="1" x14ac:dyDescent="0.15">
      <c r="B157" s="187" t="str">
        <f t="shared" si="12"/>
        <v/>
      </c>
      <c r="C157" s="203" t="str">
        <f>IF(B157="","",COUNTIF(B$14:B157,"&gt;0"))</f>
        <v/>
      </c>
      <c r="D157" s="204"/>
      <c r="E157" s="205"/>
      <c r="F157" s="206"/>
      <c r="G157" s="207"/>
      <c r="H157" s="208"/>
      <c r="I157" s="208"/>
      <c r="J157" s="209"/>
      <c r="K157" s="207"/>
      <c r="L157" s="210"/>
      <c r="M157" s="211"/>
      <c r="N157" s="212"/>
      <c r="O157" s="213"/>
      <c r="P157" s="214"/>
      <c r="Q157" s="215"/>
      <c r="R157" s="216"/>
      <c r="S157" s="216"/>
      <c r="T157" s="217"/>
      <c r="U157" s="215"/>
      <c r="V157" s="218"/>
      <c r="W157" s="219"/>
      <c r="X157" s="219"/>
      <c r="Y157" s="219"/>
      <c r="Z157" s="219"/>
      <c r="AA157" s="219"/>
      <c r="AB157" s="219"/>
      <c r="AC157" s="220"/>
      <c r="AD157" s="221"/>
      <c r="AE157" s="221"/>
      <c r="AG157" s="222" t="str">
        <f t="shared" si="13"/>
        <v/>
      </c>
      <c r="AH157" s="223" t="str">
        <f t="shared" si="14"/>
        <v/>
      </c>
      <c r="AI157" s="224" t="str">
        <f>IF(W157="","",VLOOKUP(W157,テーブル!$E$5:$F$9,2,FALSE))</f>
        <v/>
      </c>
      <c r="AJ157" s="225" t="str">
        <f>IF(X157="","",VLOOKUP(X157,テーブル!$H$5:$I$11,2,FALSE))</f>
        <v/>
      </c>
      <c r="AK157" s="226" t="str">
        <f>IF(Y157="","",VLOOKUP(Y157,テーブル!$K$5:$L$9,2,FALSE))</f>
        <v/>
      </c>
      <c r="AL157" s="226" t="str">
        <f>IF(Z157="","",VLOOKUP(Z157,テーブル!$N$4:$O$7,2,FALSE))</f>
        <v/>
      </c>
      <c r="AM157" s="226" t="str">
        <f>IF(AA157="","",VLOOKUP(AA157,テーブル!$Q$4:$R$9,2,FALSE))</f>
        <v/>
      </c>
      <c r="AN157" s="226" t="str">
        <f>IF(AB157="","",VLOOKUP(AB157,テーブル!$T$4:$U$14,2,FALSE))</f>
        <v/>
      </c>
      <c r="AO157" s="226"/>
      <c r="AP157" s="227"/>
    </row>
    <row r="158" spans="2:42" ht="18.75" customHeight="1" x14ac:dyDescent="0.15">
      <c r="B158" s="187" t="str">
        <f t="shared" si="12"/>
        <v/>
      </c>
      <c r="C158" s="203" t="str">
        <f>IF(B158="","",COUNTIF(B$14:B158,"&gt;0"))</f>
        <v/>
      </c>
      <c r="D158" s="204"/>
      <c r="E158" s="205"/>
      <c r="F158" s="206"/>
      <c r="G158" s="207"/>
      <c r="H158" s="208"/>
      <c r="I158" s="208"/>
      <c r="J158" s="209"/>
      <c r="K158" s="207"/>
      <c r="L158" s="210"/>
      <c r="M158" s="211"/>
      <c r="N158" s="212"/>
      <c r="O158" s="213"/>
      <c r="P158" s="214"/>
      <c r="Q158" s="215"/>
      <c r="R158" s="216"/>
      <c r="S158" s="216"/>
      <c r="T158" s="217"/>
      <c r="U158" s="215"/>
      <c r="V158" s="218"/>
      <c r="W158" s="219"/>
      <c r="X158" s="219"/>
      <c r="Y158" s="219"/>
      <c r="Z158" s="219"/>
      <c r="AA158" s="219"/>
      <c r="AB158" s="219"/>
      <c r="AC158" s="220"/>
      <c r="AD158" s="221"/>
      <c r="AE158" s="221"/>
      <c r="AG158" s="222" t="str">
        <f t="shared" si="13"/>
        <v/>
      </c>
      <c r="AH158" s="223" t="str">
        <f t="shared" si="14"/>
        <v/>
      </c>
      <c r="AI158" s="224" t="str">
        <f>IF(W158="","",VLOOKUP(W158,テーブル!$E$5:$F$9,2,FALSE))</f>
        <v/>
      </c>
      <c r="AJ158" s="225" t="str">
        <f>IF(X158="","",VLOOKUP(X158,テーブル!$H$5:$I$11,2,FALSE))</f>
        <v/>
      </c>
      <c r="AK158" s="226" t="str">
        <f>IF(Y158="","",VLOOKUP(Y158,テーブル!$K$5:$L$9,2,FALSE))</f>
        <v/>
      </c>
      <c r="AL158" s="226" t="str">
        <f>IF(Z158="","",VLOOKUP(Z158,テーブル!$N$4:$O$7,2,FALSE))</f>
        <v/>
      </c>
      <c r="AM158" s="226" t="str">
        <f>IF(AA158="","",VLOOKUP(AA158,テーブル!$Q$4:$R$9,2,FALSE))</f>
        <v/>
      </c>
      <c r="AN158" s="226" t="str">
        <f>IF(AB158="","",VLOOKUP(AB158,テーブル!$T$4:$U$14,2,FALSE))</f>
        <v/>
      </c>
      <c r="AO158" s="226"/>
      <c r="AP158" s="227"/>
    </row>
    <row r="159" spans="2:42" ht="18.75" customHeight="1" x14ac:dyDescent="0.15">
      <c r="B159" s="187" t="str">
        <f t="shared" si="12"/>
        <v/>
      </c>
      <c r="C159" s="203" t="str">
        <f>IF(B159="","",COUNTIF(B$14:B159,"&gt;0"))</f>
        <v/>
      </c>
      <c r="D159" s="204"/>
      <c r="E159" s="205"/>
      <c r="F159" s="206"/>
      <c r="G159" s="207"/>
      <c r="H159" s="208"/>
      <c r="I159" s="208"/>
      <c r="J159" s="209"/>
      <c r="K159" s="207"/>
      <c r="L159" s="210"/>
      <c r="M159" s="211"/>
      <c r="N159" s="212"/>
      <c r="O159" s="213"/>
      <c r="P159" s="214"/>
      <c r="Q159" s="215"/>
      <c r="R159" s="216"/>
      <c r="S159" s="216"/>
      <c r="T159" s="217"/>
      <c r="U159" s="215"/>
      <c r="V159" s="218"/>
      <c r="W159" s="219"/>
      <c r="X159" s="219"/>
      <c r="Y159" s="219"/>
      <c r="Z159" s="219"/>
      <c r="AA159" s="219"/>
      <c r="AB159" s="219"/>
      <c r="AC159" s="220"/>
      <c r="AD159" s="221"/>
      <c r="AE159" s="221"/>
      <c r="AG159" s="222" t="str">
        <f t="shared" si="13"/>
        <v/>
      </c>
      <c r="AH159" s="223" t="str">
        <f t="shared" si="14"/>
        <v/>
      </c>
      <c r="AI159" s="224" t="str">
        <f>IF(W159="","",VLOOKUP(W159,テーブル!$E$5:$F$9,2,FALSE))</f>
        <v/>
      </c>
      <c r="AJ159" s="225" t="str">
        <f>IF(X159="","",VLOOKUP(X159,テーブル!$H$5:$I$11,2,FALSE))</f>
        <v/>
      </c>
      <c r="AK159" s="226" t="str">
        <f>IF(Y159="","",VLOOKUP(Y159,テーブル!$K$5:$L$9,2,FALSE))</f>
        <v/>
      </c>
      <c r="AL159" s="226" t="str">
        <f>IF(Z159="","",VLOOKUP(Z159,テーブル!$N$4:$O$7,2,FALSE))</f>
        <v/>
      </c>
      <c r="AM159" s="226" t="str">
        <f>IF(AA159="","",VLOOKUP(AA159,テーブル!$Q$4:$R$9,2,FALSE))</f>
        <v/>
      </c>
      <c r="AN159" s="226" t="str">
        <f>IF(AB159="","",VLOOKUP(AB159,テーブル!$T$4:$U$14,2,FALSE))</f>
        <v/>
      </c>
      <c r="AO159" s="226"/>
      <c r="AP159" s="227"/>
    </row>
    <row r="160" spans="2:42" ht="18.75" customHeight="1" x14ac:dyDescent="0.15">
      <c r="B160" s="187" t="str">
        <f t="shared" si="12"/>
        <v/>
      </c>
      <c r="C160" s="203" t="str">
        <f>IF(B160="","",COUNTIF(B$14:B160,"&gt;0"))</f>
        <v/>
      </c>
      <c r="D160" s="204"/>
      <c r="E160" s="205"/>
      <c r="F160" s="206"/>
      <c r="G160" s="207"/>
      <c r="H160" s="208"/>
      <c r="I160" s="208"/>
      <c r="J160" s="209"/>
      <c r="K160" s="207"/>
      <c r="L160" s="210"/>
      <c r="M160" s="211"/>
      <c r="N160" s="212"/>
      <c r="O160" s="213"/>
      <c r="P160" s="214"/>
      <c r="Q160" s="215"/>
      <c r="R160" s="216"/>
      <c r="S160" s="216"/>
      <c r="T160" s="217"/>
      <c r="U160" s="215"/>
      <c r="V160" s="218"/>
      <c r="W160" s="219"/>
      <c r="X160" s="219"/>
      <c r="Y160" s="219"/>
      <c r="Z160" s="219"/>
      <c r="AA160" s="219"/>
      <c r="AB160" s="219"/>
      <c r="AC160" s="220"/>
      <c r="AD160" s="221"/>
      <c r="AE160" s="221"/>
      <c r="AG160" s="222" t="str">
        <f t="shared" si="13"/>
        <v/>
      </c>
      <c r="AH160" s="223" t="str">
        <f t="shared" si="14"/>
        <v/>
      </c>
      <c r="AI160" s="224" t="str">
        <f>IF(W160="","",VLOOKUP(W160,テーブル!$E$5:$F$9,2,FALSE))</f>
        <v/>
      </c>
      <c r="AJ160" s="225" t="str">
        <f>IF(X160="","",VLOOKUP(X160,テーブル!$H$5:$I$11,2,FALSE))</f>
        <v/>
      </c>
      <c r="AK160" s="226" t="str">
        <f>IF(Y160="","",VLOOKUP(Y160,テーブル!$K$5:$L$9,2,FALSE))</f>
        <v/>
      </c>
      <c r="AL160" s="226" t="str">
        <f>IF(Z160="","",VLOOKUP(Z160,テーブル!$N$4:$O$7,2,FALSE))</f>
        <v/>
      </c>
      <c r="AM160" s="226" t="str">
        <f>IF(AA160="","",VLOOKUP(AA160,テーブル!$Q$4:$R$9,2,FALSE))</f>
        <v/>
      </c>
      <c r="AN160" s="226" t="str">
        <f>IF(AB160="","",VLOOKUP(AB160,テーブル!$T$4:$U$14,2,FALSE))</f>
        <v/>
      </c>
      <c r="AO160" s="226"/>
      <c r="AP160" s="227"/>
    </row>
    <row r="161" spans="2:42" ht="18.75" customHeight="1" x14ac:dyDescent="0.15">
      <c r="B161" s="187" t="str">
        <f t="shared" si="12"/>
        <v/>
      </c>
      <c r="C161" s="203" t="str">
        <f>IF(B161="","",COUNTIF(B$14:B161,"&gt;0"))</f>
        <v/>
      </c>
      <c r="D161" s="204"/>
      <c r="E161" s="205"/>
      <c r="F161" s="206"/>
      <c r="G161" s="207"/>
      <c r="H161" s="208"/>
      <c r="I161" s="208"/>
      <c r="J161" s="209"/>
      <c r="K161" s="207"/>
      <c r="L161" s="210"/>
      <c r="M161" s="211"/>
      <c r="N161" s="212"/>
      <c r="O161" s="213"/>
      <c r="P161" s="214"/>
      <c r="Q161" s="215"/>
      <c r="R161" s="216"/>
      <c r="S161" s="216"/>
      <c r="T161" s="217"/>
      <c r="U161" s="215"/>
      <c r="V161" s="218"/>
      <c r="W161" s="219"/>
      <c r="X161" s="219"/>
      <c r="Y161" s="219"/>
      <c r="Z161" s="219"/>
      <c r="AA161" s="219"/>
      <c r="AB161" s="219"/>
      <c r="AC161" s="220"/>
      <c r="AD161" s="221"/>
      <c r="AE161" s="221"/>
      <c r="AG161" s="222" t="str">
        <f t="shared" si="13"/>
        <v/>
      </c>
      <c r="AH161" s="223" t="str">
        <f t="shared" si="14"/>
        <v/>
      </c>
      <c r="AI161" s="224" t="str">
        <f>IF(W161="","",VLOOKUP(W161,テーブル!$E$5:$F$9,2,FALSE))</f>
        <v/>
      </c>
      <c r="AJ161" s="225" t="str">
        <f>IF(X161="","",VLOOKUP(X161,テーブル!$H$5:$I$11,2,FALSE))</f>
        <v/>
      </c>
      <c r="AK161" s="226" t="str">
        <f>IF(Y161="","",VLOOKUP(Y161,テーブル!$K$5:$L$9,2,FALSE))</f>
        <v/>
      </c>
      <c r="AL161" s="226" t="str">
        <f>IF(Z161="","",VLOOKUP(Z161,テーブル!$N$4:$O$7,2,FALSE))</f>
        <v/>
      </c>
      <c r="AM161" s="226" t="str">
        <f>IF(AA161="","",VLOOKUP(AA161,テーブル!$Q$4:$R$9,2,FALSE))</f>
        <v/>
      </c>
      <c r="AN161" s="226" t="str">
        <f>IF(AB161="","",VLOOKUP(AB161,テーブル!$T$4:$U$14,2,FALSE))</f>
        <v/>
      </c>
      <c r="AO161" s="226"/>
      <c r="AP161" s="227"/>
    </row>
    <row r="162" spans="2:42" ht="18.75" customHeight="1" x14ac:dyDescent="0.15">
      <c r="B162" s="187" t="str">
        <f t="shared" si="12"/>
        <v/>
      </c>
      <c r="C162" s="203" t="str">
        <f>IF(B162="","",COUNTIF(B$14:B162,"&gt;0"))</f>
        <v/>
      </c>
      <c r="D162" s="204"/>
      <c r="E162" s="205"/>
      <c r="F162" s="206"/>
      <c r="G162" s="207"/>
      <c r="H162" s="208"/>
      <c r="I162" s="208"/>
      <c r="J162" s="209"/>
      <c r="K162" s="207"/>
      <c r="L162" s="210"/>
      <c r="M162" s="211"/>
      <c r="N162" s="212"/>
      <c r="O162" s="213"/>
      <c r="P162" s="214"/>
      <c r="Q162" s="215"/>
      <c r="R162" s="216"/>
      <c r="S162" s="216"/>
      <c r="T162" s="217"/>
      <c r="U162" s="215"/>
      <c r="V162" s="218"/>
      <c r="W162" s="219"/>
      <c r="X162" s="219"/>
      <c r="Y162" s="219"/>
      <c r="Z162" s="219"/>
      <c r="AA162" s="219"/>
      <c r="AB162" s="219"/>
      <c r="AC162" s="220"/>
      <c r="AD162" s="221"/>
      <c r="AE162" s="221"/>
      <c r="AG162" s="222" t="str">
        <f t="shared" si="13"/>
        <v/>
      </c>
      <c r="AH162" s="223" t="str">
        <f t="shared" si="14"/>
        <v/>
      </c>
      <c r="AI162" s="224" t="str">
        <f>IF(W162="","",VLOOKUP(W162,テーブル!$E$5:$F$9,2,FALSE))</f>
        <v/>
      </c>
      <c r="AJ162" s="225" t="str">
        <f>IF(X162="","",VLOOKUP(X162,テーブル!$H$5:$I$11,2,FALSE))</f>
        <v/>
      </c>
      <c r="AK162" s="226" t="str">
        <f>IF(Y162="","",VLOOKUP(Y162,テーブル!$K$5:$L$9,2,FALSE))</f>
        <v/>
      </c>
      <c r="AL162" s="226" t="str">
        <f>IF(Z162="","",VLOOKUP(Z162,テーブル!$N$4:$O$7,2,FALSE))</f>
        <v/>
      </c>
      <c r="AM162" s="226" t="str">
        <f>IF(AA162="","",VLOOKUP(AA162,テーブル!$Q$4:$R$9,2,FALSE))</f>
        <v/>
      </c>
      <c r="AN162" s="226" t="str">
        <f>IF(AB162="","",VLOOKUP(AB162,テーブル!$T$4:$U$14,2,FALSE))</f>
        <v/>
      </c>
      <c r="AO162" s="226"/>
      <c r="AP162" s="227"/>
    </row>
    <row r="163" spans="2:42" ht="18.75" customHeight="1" x14ac:dyDescent="0.15">
      <c r="B163" s="187" t="str">
        <f t="shared" si="12"/>
        <v/>
      </c>
      <c r="C163" s="203" t="str">
        <f>IF(B163="","",COUNTIF(B$14:B163,"&gt;0"))</f>
        <v/>
      </c>
      <c r="D163" s="204"/>
      <c r="E163" s="205"/>
      <c r="F163" s="206"/>
      <c r="G163" s="207"/>
      <c r="H163" s="208"/>
      <c r="I163" s="208"/>
      <c r="J163" s="209"/>
      <c r="K163" s="207"/>
      <c r="L163" s="210"/>
      <c r="M163" s="211"/>
      <c r="N163" s="212"/>
      <c r="O163" s="213"/>
      <c r="P163" s="214"/>
      <c r="Q163" s="215"/>
      <c r="R163" s="216"/>
      <c r="S163" s="216"/>
      <c r="T163" s="217"/>
      <c r="U163" s="215"/>
      <c r="V163" s="218"/>
      <c r="W163" s="219"/>
      <c r="X163" s="219"/>
      <c r="Y163" s="219"/>
      <c r="Z163" s="219"/>
      <c r="AA163" s="219"/>
      <c r="AB163" s="219"/>
      <c r="AC163" s="220"/>
      <c r="AD163" s="221"/>
      <c r="AE163" s="221"/>
      <c r="AG163" s="222" t="str">
        <f t="shared" si="13"/>
        <v/>
      </c>
      <c r="AH163" s="223" t="str">
        <f t="shared" si="14"/>
        <v/>
      </c>
      <c r="AI163" s="224" t="str">
        <f>IF(W163="","",VLOOKUP(W163,テーブル!$E$5:$F$9,2,FALSE))</f>
        <v/>
      </c>
      <c r="AJ163" s="225" t="str">
        <f>IF(X163="","",VLOOKUP(X163,テーブル!$H$5:$I$11,2,FALSE))</f>
        <v/>
      </c>
      <c r="AK163" s="226" t="str">
        <f>IF(Y163="","",VLOOKUP(Y163,テーブル!$K$5:$L$9,2,FALSE))</f>
        <v/>
      </c>
      <c r="AL163" s="226" t="str">
        <f>IF(Z163="","",VLOOKUP(Z163,テーブル!$N$4:$O$7,2,FALSE))</f>
        <v/>
      </c>
      <c r="AM163" s="226" t="str">
        <f>IF(AA163="","",VLOOKUP(AA163,テーブル!$Q$4:$R$9,2,FALSE))</f>
        <v/>
      </c>
      <c r="AN163" s="226" t="str">
        <f>IF(AB163="","",VLOOKUP(AB163,テーブル!$T$4:$U$14,2,FALSE))</f>
        <v/>
      </c>
      <c r="AO163" s="226"/>
      <c r="AP163" s="227"/>
    </row>
    <row r="164" spans="2:42" ht="18.75" customHeight="1" x14ac:dyDescent="0.15">
      <c r="B164" s="187" t="str">
        <f t="shared" si="12"/>
        <v/>
      </c>
      <c r="C164" s="203" t="str">
        <f>IF(B164="","",COUNTIF(B$14:B164,"&gt;0"))</f>
        <v/>
      </c>
      <c r="D164" s="204"/>
      <c r="E164" s="205"/>
      <c r="F164" s="206"/>
      <c r="G164" s="207"/>
      <c r="H164" s="208"/>
      <c r="I164" s="208"/>
      <c r="J164" s="209"/>
      <c r="K164" s="207"/>
      <c r="L164" s="210"/>
      <c r="M164" s="211"/>
      <c r="N164" s="212"/>
      <c r="O164" s="213"/>
      <c r="P164" s="214"/>
      <c r="Q164" s="215"/>
      <c r="R164" s="216"/>
      <c r="S164" s="216"/>
      <c r="T164" s="217"/>
      <c r="U164" s="215"/>
      <c r="V164" s="218"/>
      <c r="W164" s="219"/>
      <c r="X164" s="219"/>
      <c r="Y164" s="219"/>
      <c r="Z164" s="219"/>
      <c r="AA164" s="219"/>
      <c r="AB164" s="219"/>
      <c r="AC164" s="220"/>
      <c r="AD164" s="221"/>
      <c r="AE164" s="221"/>
      <c r="AG164" s="222" t="str">
        <f t="shared" si="13"/>
        <v/>
      </c>
      <c r="AH164" s="223" t="str">
        <f t="shared" si="14"/>
        <v/>
      </c>
      <c r="AI164" s="224" t="str">
        <f>IF(W164="","",VLOOKUP(W164,テーブル!$E$5:$F$9,2,FALSE))</f>
        <v/>
      </c>
      <c r="AJ164" s="225" t="str">
        <f>IF(X164="","",VLOOKUP(X164,テーブル!$H$5:$I$11,2,FALSE))</f>
        <v/>
      </c>
      <c r="AK164" s="226" t="str">
        <f>IF(Y164="","",VLOOKUP(Y164,テーブル!$K$5:$L$9,2,FALSE))</f>
        <v/>
      </c>
      <c r="AL164" s="226" t="str">
        <f>IF(Z164="","",VLOOKUP(Z164,テーブル!$N$4:$O$7,2,FALSE))</f>
        <v/>
      </c>
      <c r="AM164" s="226" t="str">
        <f>IF(AA164="","",VLOOKUP(AA164,テーブル!$Q$4:$R$9,2,FALSE))</f>
        <v/>
      </c>
      <c r="AN164" s="226" t="str">
        <f>IF(AB164="","",VLOOKUP(AB164,テーブル!$T$4:$U$14,2,FALSE))</f>
        <v/>
      </c>
      <c r="AO164" s="226"/>
      <c r="AP164" s="227"/>
    </row>
    <row r="165" spans="2:42" ht="18.75" customHeight="1" x14ac:dyDescent="0.15">
      <c r="B165" s="187" t="str">
        <f t="shared" si="12"/>
        <v/>
      </c>
      <c r="C165" s="203" t="str">
        <f>IF(B165="","",COUNTIF(B$14:B165,"&gt;0"))</f>
        <v/>
      </c>
      <c r="D165" s="204"/>
      <c r="E165" s="205"/>
      <c r="F165" s="206"/>
      <c r="G165" s="207"/>
      <c r="H165" s="208"/>
      <c r="I165" s="208"/>
      <c r="J165" s="209"/>
      <c r="K165" s="207"/>
      <c r="L165" s="210"/>
      <c r="M165" s="211"/>
      <c r="N165" s="212"/>
      <c r="O165" s="213"/>
      <c r="P165" s="214"/>
      <c r="Q165" s="215"/>
      <c r="R165" s="216"/>
      <c r="S165" s="216"/>
      <c r="T165" s="217"/>
      <c r="U165" s="215"/>
      <c r="V165" s="218"/>
      <c r="W165" s="219"/>
      <c r="X165" s="219"/>
      <c r="Y165" s="219"/>
      <c r="Z165" s="219"/>
      <c r="AA165" s="219"/>
      <c r="AB165" s="219"/>
      <c r="AC165" s="220"/>
      <c r="AD165" s="221"/>
      <c r="AE165" s="221"/>
      <c r="AG165" s="222" t="str">
        <f t="shared" si="13"/>
        <v/>
      </c>
      <c r="AH165" s="223" t="str">
        <f t="shared" si="14"/>
        <v/>
      </c>
      <c r="AI165" s="224" t="str">
        <f>IF(W165="","",VLOOKUP(W165,テーブル!$E$5:$F$9,2,FALSE))</f>
        <v/>
      </c>
      <c r="AJ165" s="225" t="str">
        <f>IF(X165="","",VLOOKUP(X165,テーブル!$H$5:$I$11,2,FALSE))</f>
        <v/>
      </c>
      <c r="AK165" s="226" t="str">
        <f>IF(Y165="","",VLOOKUP(Y165,テーブル!$K$5:$L$9,2,FALSE))</f>
        <v/>
      </c>
      <c r="AL165" s="226" t="str">
        <f>IF(Z165="","",VLOOKUP(Z165,テーブル!$N$4:$O$7,2,FALSE))</f>
        <v/>
      </c>
      <c r="AM165" s="226" t="str">
        <f>IF(AA165="","",VLOOKUP(AA165,テーブル!$Q$4:$R$9,2,FALSE))</f>
        <v/>
      </c>
      <c r="AN165" s="226" t="str">
        <f>IF(AB165="","",VLOOKUP(AB165,テーブル!$T$4:$U$14,2,FALSE))</f>
        <v/>
      </c>
      <c r="AO165" s="226"/>
      <c r="AP165" s="227"/>
    </row>
    <row r="166" spans="2:42" ht="18.75" customHeight="1" x14ac:dyDescent="0.15">
      <c r="B166" s="187" t="str">
        <f t="shared" si="12"/>
        <v/>
      </c>
      <c r="C166" s="203" t="str">
        <f>IF(B166="","",COUNTIF(B$14:B166,"&gt;0"))</f>
        <v/>
      </c>
      <c r="D166" s="204"/>
      <c r="E166" s="205"/>
      <c r="F166" s="206"/>
      <c r="G166" s="207"/>
      <c r="H166" s="208"/>
      <c r="I166" s="208"/>
      <c r="J166" s="209"/>
      <c r="K166" s="207"/>
      <c r="L166" s="210"/>
      <c r="M166" s="211"/>
      <c r="N166" s="212"/>
      <c r="O166" s="213"/>
      <c r="P166" s="214"/>
      <c r="Q166" s="215"/>
      <c r="R166" s="216"/>
      <c r="S166" s="216"/>
      <c r="T166" s="217"/>
      <c r="U166" s="215"/>
      <c r="V166" s="218"/>
      <c r="W166" s="219"/>
      <c r="X166" s="219"/>
      <c r="Y166" s="219"/>
      <c r="Z166" s="219"/>
      <c r="AA166" s="219"/>
      <c r="AB166" s="219"/>
      <c r="AC166" s="220"/>
      <c r="AD166" s="221"/>
      <c r="AE166" s="221"/>
      <c r="AG166" s="222" t="str">
        <f t="shared" si="13"/>
        <v/>
      </c>
      <c r="AH166" s="223" t="str">
        <f t="shared" si="14"/>
        <v/>
      </c>
      <c r="AI166" s="224" t="str">
        <f>IF(W166="","",VLOOKUP(W166,テーブル!$E$5:$F$9,2,FALSE))</f>
        <v/>
      </c>
      <c r="AJ166" s="225" t="str">
        <f>IF(X166="","",VLOOKUP(X166,テーブル!$H$5:$I$11,2,FALSE))</f>
        <v/>
      </c>
      <c r="AK166" s="226" t="str">
        <f>IF(Y166="","",VLOOKUP(Y166,テーブル!$K$5:$L$9,2,FALSE))</f>
        <v/>
      </c>
      <c r="AL166" s="226" t="str">
        <f>IF(Z166="","",VLOOKUP(Z166,テーブル!$N$4:$O$7,2,FALSE))</f>
        <v/>
      </c>
      <c r="AM166" s="226" t="str">
        <f>IF(AA166="","",VLOOKUP(AA166,テーブル!$Q$4:$R$9,2,FALSE))</f>
        <v/>
      </c>
      <c r="AN166" s="226" t="str">
        <f>IF(AB166="","",VLOOKUP(AB166,テーブル!$T$4:$U$14,2,FALSE))</f>
        <v/>
      </c>
      <c r="AO166" s="226"/>
      <c r="AP166" s="227"/>
    </row>
    <row r="167" spans="2:42" ht="18.75" customHeight="1" x14ac:dyDescent="0.15">
      <c r="B167" s="187" t="str">
        <f t="shared" si="12"/>
        <v/>
      </c>
      <c r="C167" s="203" t="str">
        <f>IF(B167="","",COUNTIF(B$14:B167,"&gt;0"))</f>
        <v/>
      </c>
      <c r="D167" s="204"/>
      <c r="E167" s="205"/>
      <c r="F167" s="206"/>
      <c r="G167" s="207"/>
      <c r="H167" s="208"/>
      <c r="I167" s="208"/>
      <c r="J167" s="209"/>
      <c r="K167" s="207"/>
      <c r="L167" s="210"/>
      <c r="M167" s="211"/>
      <c r="N167" s="212"/>
      <c r="O167" s="213"/>
      <c r="P167" s="214"/>
      <c r="Q167" s="215"/>
      <c r="R167" s="216"/>
      <c r="S167" s="216"/>
      <c r="T167" s="217"/>
      <c r="U167" s="215"/>
      <c r="V167" s="218"/>
      <c r="W167" s="219"/>
      <c r="X167" s="219"/>
      <c r="Y167" s="219"/>
      <c r="Z167" s="219"/>
      <c r="AA167" s="219"/>
      <c r="AB167" s="219"/>
      <c r="AC167" s="220"/>
      <c r="AD167" s="221"/>
      <c r="AE167" s="221"/>
      <c r="AG167" s="222" t="str">
        <f t="shared" si="13"/>
        <v/>
      </c>
      <c r="AH167" s="223" t="str">
        <f t="shared" si="14"/>
        <v/>
      </c>
      <c r="AI167" s="224" t="str">
        <f>IF(W167="","",VLOOKUP(W167,テーブル!$E$5:$F$9,2,FALSE))</f>
        <v/>
      </c>
      <c r="AJ167" s="225" t="str">
        <f>IF(X167="","",VLOOKUP(X167,テーブル!$H$5:$I$11,2,FALSE))</f>
        <v/>
      </c>
      <c r="AK167" s="226" t="str">
        <f>IF(Y167="","",VLOOKUP(Y167,テーブル!$K$5:$L$9,2,FALSE))</f>
        <v/>
      </c>
      <c r="AL167" s="226" t="str">
        <f>IF(Z167="","",VLOOKUP(Z167,テーブル!$N$4:$O$7,2,FALSE))</f>
        <v/>
      </c>
      <c r="AM167" s="226" t="str">
        <f>IF(AA167="","",VLOOKUP(AA167,テーブル!$Q$4:$R$9,2,FALSE))</f>
        <v/>
      </c>
      <c r="AN167" s="226" t="str">
        <f>IF(AB167="","",VLOOKUP(AB167,テーブル!$T$4:$U$14,2,FALSE))</f>
        <v/>
      </c>
      <c r="AO167" s="226"/>
      <c r="AP167" s="227"/>
    </row>
    <row r="168" spans="2:42" ht="18.75" customHeight="1" x14ac:dyDescent="0.15">
      <c r="B168" s="187" t="str">
        <f t="shared" si="12"/>
        <v/>
      </c>
      <c r="C168" s="203" t="str">
        <f>IF(B168="","",COUNTIF(B$14:B168,"&gt;0"))</f>
        <v/>
      </c>
      <c r="D168" s="204"/>
      <c r="E168" s="205"/>
      <c r="F168" s="206"/>
      <c r="G168" s="207"/>
      <c r="H168" s="208"/>
      <c r="I168" s="208"/>
      <c r="J168" s="209"/>
      <c r="K168" s="207"/>
      <c r="L168" s="210"/>
      <c r="M168" s="211"/>
      <c r="N168" s="212"/>
      <c r="O168" s="213"/>
      <c r="P168" s="214"/>
      <c r="Q168" s="215"/>
      <c r="R168" s="216"/>
      <c r="S168" s="216"/>
      <c r="T168" s="217"/>
      <c r="U168" s="215"/>
      <c r="V168" s="218"/>
      <c r="W168" s="219"/>
      <c r="X168" s="219"/>
      <c r="Y168" s="219"/>
      <c r="Z168" s="219"/>
      <c r="AA168" s="219"/>
      <c r="AB168" s="219"/>
      <c r="AC168" s="220"/>
      <c r="AD168" s="221"/>
      <c r="AE168" s="221"/>
      <c r="AG168" s="222" t="str">
        <f t="shared" si="13"/>
        <v/>
      </c>
      <c r="AH168" s="223" t="str">
        <f t="shared" si="14"/>
        <v/>
      </c>
      <c r="AI168" s="224" t="str">
        <f>IF(W168="","",VLOOKUP(W168,テーブル!$E$5:$F$9,2,FALSE))</f>
        <v/>
      </c>
      <c r="AJ168" s="225" t="str">
        <f>IF(X168="","",VLOOKUP(X168,テーブル!$H$5:$I$11,2,FALSE))</f>
        <v/>
      </c>
      <c r="AK168" s="226" t="str">
        <f>IF(Y168="","",VLOOKUP(Y168,テーブル!$K$5:$L$9,2,FALSE))</f>
        <v/>
      </c>
      <c r="AL168" s="226" t="str">
        <f>IF(Z168="","",VLOOKUP(Z168,テーブル!$N$4:$O$7,2,FALSE))</f>
        <v/>
      </c>
      <c r="AM168" s="226" t="str">
        <f>IF(AA168="","",VLOOKUP(AA168,テーブル!$Q$4:$R$9,2,FALSE))</f>
        <v/>
      </c>
      <c r="AN168" s="226" t="str">
        <f>IF(AB168="","",VLOOKUP(AB168,テーブル!$T$4:$U$14,2,FALSE))</f>
        <v/>
      </c>
      <c r="AO168" s="226"/>
      <c r="AP168" s="227"/>
    </row>
    <row r="169" spans="2:42" ht="18.75" customHeight="1" x14ac:dyDescent="0.15">
      <c r="B169" s="187" t="str">
        <f t="shared" si="12"/>
        <v/>
      </c>
      <c r="C169" s="203" t="str">
        <f>IF(B169="","",COUNTIF(B$14:B169,"&gt;0"))</f>
        <v/>
      </c>
      <c r="D169" s="204"/>
      <c r="E169" s="205"/>
      <c r="F169" s="206"/>
      <c r="G169" s="207"/>
      <c r="H169" s="208"/>
      <c r="I169" s="208"/>
      <c r="J169" s="209"/>
      <c r="K169" s="207"/>
      <c r="L169" s="210"/>
      <c r="M169" s="211"/>
      <c r="N169" s="212"/>
      <c r="O169" s="213"/>
      <c r="P169" s="214"/>
      <c r="Q169" s="215"/>
      <c r="R169" s="216"/>
      <c r="S169" s="216"/>
      <c r="T169" s="217"/>
      <c r="U169" s="215"/>
      <c r="V169" s="218"/>
      <c r="W169" s="219"/>
      <c r="X169" s="219"/>
      <c r="Y169" s="219"/>
      <c r="Z169" s="219"/>
      <c r="AA169" s="219"/>
      <c r="AB169" s="219"/>
      <c r="AC169" s="220"/>
      <c r="AD169" s="221"/>
      <c r="AE169" s="221"/>
      <c r="AG169" s="222" t="str">
        <f t="shared" si="13"/>
        <v/>
      </c>
      <c r="AH169" s="223" t="str">
        <f t="shared" si="14"/>
        <v/>
      </c>
      <c r="AI169" s="224" t="str">
        <f>IF(W169="","",VLOOKUP(W169,テーブル!$E$5:$F$9,2,FALSE))</f>
        <v/>
      </c>
      <c r="AJ169" s="225" t="str">
        <f>IF(X169="","",VLOOKUP(X169,テーブル!$H$5:$I$11,2,FALSE))</f>
        <v/>
      </c>
      <c r="AK169" s="226" t="str">
        <f>IF(Y169="","",VLOOKUP(Y169,テーブル!$K$5:$L$9,2,FALSE))</f>
        <v/>
      </c>
      <c r="AL169" s="226" t="str">
        <f>IF(Z169="","",VLOOKUP(Z169,テーブル!$N$4:$O$7,2,FALSE))</f>
        <v/>
      </c>
      <c r="AM169" s="226" t="str">
        <f>IF(AA169="","",VLOOKUP(AA169,テーブル!$Q$4:$R$9,2,FALSE))</f>
        <v/>
      </c>
      <c r="AN169" s="226" t="str">
        <f>IF(AB169="","",VLOOKUP(AB169,テーブル!$T$4:$U$14,2,FALSE))</f>
        <v/>
      </c>
      <c r="AO169" s="226"/>
      <c r="AP169" s="227"/>
    </row>
    <row r="170" spans="2:42" ht="18.75" customHeight="1" x14ac:dyDescent="0.15">
      <c r="B170" s="187" t="str">
        <f t="shared" si="12"/>
        <v/>
      </c>
      <c r="C170" s="203" t="str">
        <f>IF(B170="","",COUNTIF(B$14:B170,"&gt;0"))</f>
        <v/>
      </c>
      <c r="D170" s="204"/>
      <c r="E170" s="205"/>
      <c r="F170" s="206"/>
      <c r="G170" s="207"/>
      <c r="H170" s="208"/>
      <c r="I170" s="208"/>
      <c r="J170" s="209"/>
      <c r="K170" s="207"/>
      <c r="L170" s="210"/>
      <c r="M170" s="211"/>
      <c r="N170" s="212"/>
      <c r="O170" s="213"/>
      <c r="P170" s="214"/>
      <c r="Q170" s="215"/>
      <c r="R170" s="216"/>
      <c r="S170" s="216"/>
      <c r="T170" s="217"/>
      <c r="U170" s="215"/>
      <c r="V170" s="218"/>
      <c r="W170" s="219"/>
      <c r="X170" s="219"/>
      <c r="Y170" s="219"/>
      <c r="Z170" s="219"/>
      <c r="AA170" s="219"/>
      <c r="AB170" s="219"/>
      <c r="AC170" s="220"/>
      <c r="AD170" s="221"/>
      <c r="AE170" s="221"/>
      <c r="AG170" s="222" t="str">
        <f t="shared" si="13"/>
        <v/>
      </c>
      <c r="AH170" s="223" t="str">
        <f t="shared" si="14"/>
        <v/>
      </c>
      <c r="AI170" s="224" t="str">
        <f>IF(W170="","",VLOOKUP(W170,テーブル!$E$5:$F$9,2,FALSE))</f>
        <v/>
      </c>
      <c r="AJ170" s="225" t="str">
        <f>IF(X170="","",VLOOKUP(X170,テーブル!$H$5:$I$11,2,FALSE))</f>
        <v/>
      </c>
      <c r="AK170" s="226" t="str">
        <f>IF(Y170="","",VLOOKUP(Y170,テーブル!$K$5:$L$9,2,FALSE))</f>
        <v/>
      </c>
      <c r="AL170" s="226" t="str">
        <f>IF(Z170="","",VLOOKUP(Z170,テーブル!$N$4:$O$7,2,FALSE))</f>
        <v/>
      </c>
      <c r="AM170" s="226" t="str">
        <f>IF(AA170="","",VLOOKUP(AA170,テーブル!$Q$4:$R$9,2,FALSE))</f>
        <v/>
      </c>
      <c r="AN170" s="226" t="str">
        <f>IF(AB170="","",VLOOKUP(AB170,テーブル!$T$4:$U$14,2,FALSE))</f>
        <v/>
      </c>
      <c r="AO170" s="226"/>
      <c r="AP170" s="227"/>
    </row>
    <row r="171" spans="2:42" ht="18.75" customHeight="1" x14ac:dyDescent="0.15">
      <c r="B171" s="187" t="str">
        <f t="shared" si="12"/>
        <v/>
      </c>
      <c r="C171" s="203" t="str">
        <f>IF(B171="","",COUNTIF(B$14:B171,"&gt;0"))</f>
        <v/>
      </c>
      <c r="D171" s="204"/>
      <c r="E171" s="205"/>
      <c r="F171" s="206"/>
      <c r="G171" s="207"/>
      <c r="H171" s="208"/>
      <c r="I171" s="208"/>
      <c r="J171" s="209"/>
      <c r="K171" s="207"/>
      <c r="L171" s="210"/>
      <c r="M171" s="211"/>
      <c r="N171" s="212"/>
      <c r="O171" s="213"/>
      <c r="P171" s="214"/>
      <c r="Q171" s="215"/>
      <c r="R171" s="216"/>
      <c r="S171" s="216"/>
      <c r="T171" s="217"/>
      <c r="U171" s="215"/>
      <c r="V171" s="218"/>
      <c r="W171" s="219"/>
      <c r="X171" s="219"/>
      <c r="Y171" s="219"/>
      <c r="Z171" s="219"/>
      <c r="AA171" s="219"/>
      <c r="AB171" s="219"/>
      <c r="AC171" s="220"/>
      <c r="AD171" s="221"/>
      <c r="AE171" s="221"/>
      <c r="AG171" s="222" t="str">
        <f t="shared" si="13"/>
        <v/>
      </c>
      <c r="AH171" s="223" t="str">
        <f t="shared" si="14"/>
        <v/>
      </c>
      <c r="AI171" s="224" t="str">
        <f>IF(W171="","",VLOOKUP(W171,テーブル!$E$5:$F$9,2,FALSE))</f>
        <v/>
      </c>
      <c r="AJ171" s="225" t="str">
        <f>IF(X171="","",VLOOKUP(X171,テーブル!$H$5:$I$11,2,FALSE))</f>
        <v/>
      </c>
      <c r="AK171" s="226" t="str">
        <f>IF(Y171="","",VLOOKUP(Y171,テーブル!$K$5:$L$9,2,FALSE))</f>
        <v/>
      </c>
      <c r="AL171" s="226" t="str">
        <f>IF(Z171="","",VLOOKUP(Z171,テーブル!$N$4:$O$7,2,FALSE))</f>
        <v/>
      </c>
      <c r="AM171" s="226" t="str">
        <f>IF(AA171="","",VLOOKUP(AA171,テーブル!$Q$4:$R$9,2,FALSE))</f>
        <v/>
      </c>
      <c r="AN171" s="226" t="str">
        <f>IF(AB171="","",VLOOKUP(AB171,テーブル!$T$4:$U$14,2,FALSE))</f>
        <v/>
      </c>
      <c r="AO171" s="226"/>
      <c r="AP171" s="227"/>
    </row>
    <row r="172" spans="2:42" ht="18.75" customHeight="1" x14ac:dyDescent="0.15">
      <c r="B172" s="187" t="str">
        <f t="shared" si="12"/>
        <v/>
      </c>
      <c r="C172" s="203" t="str">
        <f>IF(B172="","",COUNTIF(B$14:B172,"&gt;0"))</f>
        <v/>
      </c>
      <c r="D172" s="204"/>
      <c r="E172" s="205"/>
      <c r="F172" s="206"/>
      <c r="G172" s="207"/>
      <c r="H172" s="208"/>
      <c r="I172" s="208"/>
      <c r="J172" s="209"/>
      <c r="K172" s="207"/>
      <c r="L172" s="210"/>
      <c r="M172" s="211"/>
      <c r="N172" s="212"/>
      <c r="O172" s="213"/>
      <c r="P172" s="214"/>
      <c r="Q172" s="215"/>
      <c r="R172" s="216"/>
      <c r="S172" s="216"/>
      <c r="T172" s="217"/>
      <c r="U172" s="215"/>
      <c r="V172" s="218"/>
      <c r="W172" s="219"/>
      <c r="X172" s="219"/>
      <c r="Y172" s="219"/>
      <c r="Z172" s="219"/>
      <c r="AA172" s="219"/>
      <c r="AB172" s="219"/>
      <c r="AC172" s="220"/>
      <c r="AD172" s="221"/>
      <c r="AE172" s="221"/>
      <c r="AG172" s="222" t="str">
        <f t="shared" si="13"/>
        <v/>
      </c>
      <c r="AH172" s="223" t="str">
        <f t="shared" si="14"/>
        <v/>
      </c>
      <c r="AI172" s="224" t="str">
        <f>IF(W172="","",VLOOKUP(W172,テーブル!$E$5:$F$9,2,FALSE))</f>
        <v/>
      </c>
      <c r="AJ172" s="225" t="str">
        <f>IF(X172="","",VLOOKUP(X172,テーブル!$H$5:$I$11,2,FALSE))</f>
        <v/>
      </c>
      <c r="AK172" s="226" t="str">
        <f>IF(Y172="","",VLOOKUP(Y172,テーブル!$K$5:$L$9,2,FALSE))</f>
        <v/>
      </c>
      <c r="AL172" s="226" t="str">
        <f>IF(Z172="","",VLOOKUP(Z172,テーブル!$N$4:$O$7,2,FALSE))</f>
        <v/>
      </c>
      <c r="AM172" s="226" t="str">
        <f>IF(AA172="","",VLOOKUP(AA172,テーブル!$Q$4:$R$9,2,FALSE))</f>
        <v/>
      </c>
      <c r="AN172" s="226" t="str">
        <f>IF(AB172="","",VLOOKUP(AB172,テーブル!$T$4:$U$14,2,FALSE))</f>
        <v/>
      </c>
      <c r="AO172" s="226"/>
      <c r="AP172" s="227"/>
    </row>
    <row r="173" spans="2:42" ht="18.75" customHeight="1" x14ac:dyDescent="0.15">
      <c r="B173" s="187" t="str">
        <f t="shared" si="12"/>
        <v/>
      </c>
      <c r="C173" s="203" t="str">
        <f>IF(B173="","",COUNTIF(B$14:B173,"&gt;0"))</f>
        <v/>
      </c>
      <c r="D173" s="204"/>
      <c r="E173" s="205"/>
      <c r="F173" s="206"/>
      <c r="G173" s="207"/>
      <c r="H173" s="208"/>
      <c r="I173" s="208"/>
      <c r="J173" s="209"/>
      <c r="K173" s="207"/>
      <c r="L173" s="210"/>
      <c r="M173" s="211"/>
      <c r="N173" s="212"/>
      <c r="O173" s="213"/>
      <c r="P173" s="214"/>
      <c r="Q173" s="215"/>
      <c r="R173" s="216"/>
      <c r="S173" s="216"/>
      <c r="T173" s="217"/>
      <c r="U173" s="215"/>
      <c r="V173" s="218"/>
      <c r="W173" s="219"/>
      <c r="X173" s="219"/>
      <c r="Y173" s="219"/>
      <c r="Z173" s="219"/>
      <c r="AA173" s="219"/>
      <c r="AB173" s="219"/>
      <c r="AC173" s="220"/>
      <c r="AD173" s="221"/>
      <c r="AE173" s="221"/>
      <c r="AG173" s="222" t="str">
        <f t="shared" si="13"/>
        <v/>
      </c>
      <c r="AH173" s="223" t="str">
        <f t="shared" si="14"/>
        <v/>
      </c>
      <c r="AI173" s="224" t="str">
        <f>IF(W173="","",VLOOKUP(W173,テーブル!$E$5:$F$9,2,FALSE))</f>
        <v/>
      </c>
      <c r="AJ173" s="225" t="str">
        <f>IF(X173="","",VLOOKUP(X173,テーブル!$H$5:$I$11,2,FALSE))</f>
        <v/>
      </c>
      <c r="AK173" s="226" t="str">
        <f>IF(Y173="","",VLOOKUP(Y173,テーブル!$K$5:$L$9,2,FALSE))</f>
        <v/>
      </c>
      <c r="AL173" s="226" t="str">
        <f>IF(Z173="","",VLOOKUP(Z173,テーブル!$N$4:$O$7,2,FALSE))</f>
        <v/>
      </c>
      <c r="AM173" s="226" t="str">
        <f>IF(AA173="","",VLOOKUP(AA173,テーブル!$Q$4:$R$9,2,FALSE))</f>
        <v/>
      </c>
      <c r="AN173" s="226" t="str">
        <f>IF(AB173="","",VLOOKUP(AB173,テーブル!$T$4:$U$14,2,FALSE))</f>
        <v/>
      </c>
      <c r="AO173" s="226"/>
      <c r="AP173" s="227"/>
    </row>
    <row r="174" spans="2:42" ht="18.75" customHeight="1" x14ac:dyDescent="0.15">
      <c r="B174" s="187" t="str">
        <f t="shared" ref="B174:B205" si="15">IF(OR(D174&gt;0,N174&gt;0),1,"")</f>
        <v/>
      </c>
      <c r="C174" s="203" t="str">
        <f>IF(B174="","",COUNTIF(B$14:B174,"&gt;0"))</f>
        <v/>
      </c>
      <c r="D174" s="204"/>
      <c r="E174" s="205"/>
      <c r="F174" s="206"/>
      <c r="G174" s="207"/>
      <c r="H174" s="208"/>
      <c r="I174" s="208"/>
      <c r="J174" s="209"/>
      <c r="K174" s="207"/>
      <c r="L174" s="210"/>
      <c r="M174" s="211"/>
      <c r="N174" s="212"/>
      <c r="O174" s="213"/>
      <c r="P174" s="214"/>
      <c r="Q174" s="215"/>
      <c r="R174" s="216"/>
      <c r="S174" s="216"/>
      <c r="T174" s="217"/>
      <c r="U174" s="215"/>
      <c r="V174" s="218"/>
      <c r="W174" s="219"/>
      <c r="X174" s="219"/>
      <c r="Y174" s="219"/>
      <c r="Z174" s="219"/>
      <c r="AA174" s="219"/>
      <c r="AB174" s="219"/>
      <c r="AC174" s="220"/>
      <c r="AD174" s="221"/>
      <c r="AE174" s="221"/>
      <c r="AG174" s="222" t="str">
        <f t="shared" ref="AG174:AG205" si="16">IF(C174="","",
IF(AND(T174="",V174=""),J174+L174,
IF(T174="",J174+V174,
IF(V174="",T174+L174,
IF(OR(AB174="",AB174="退職取消し"),T174+V174,"")))))</f>
        <v/>
      </c>
      <c r="AH174" s="223" t="str">
        <f t="shared" ref="AH174:AH205" si="17">IF(C174="","",
IFERROR(ROUNDDOWN(AG174*10/1000,0),0))</f>
        <v/>
      </c>
      <c r="AI174" s="224" t="str">
        <f>IF(W174="","",VLOOKUP(W174,テーブル!$E$5:$F$9,2,FALSE))</f>
        <v/>
      </c>
      <c r="AJ174" s="225" t="str">
        <f>IF(X174="","",VLOOKUP(X174,テーブル!$H$5:$I$11,2,FALSE))</f>
        <v/>
      </c>
      <c r="AK174" s="226" t="str">
        <f>IF(Y174="","",VLOOKUP(Y174,テーブル!$K$5:$L$9,2,FALSE))</f>
        <v/>
      </c>
      <c r="AL174" s="226" t="str">
        <f>IF(Z174="","",VLOOKUP(Z174,テーブル!$N$4:$O$7,2,FALSE))</f>
        <v/>
      </c>
      <c r="AM174" s="226" t="str">
        <f>IF(AA174="","",VLOOKUP(AA174,テーブル!$Q$4:$R$9,2,FALSE))</f>
        <v/>
      </c>
      <c r="AN174" s="226" t="str">
        <f>IF(AB174="","",VLOOKUP(AB174,テーブル!$T$4:$U$14,2,FALSE))</f>
        <v/>
      </c>
      <c r="AO174" s="226"/>
      <c r="AP174" s="227"/>
    </row>
    <row r="175" spans="2:42" ht="18.75" customHeight="1" x14ac:dyDescent="0.15">
      <c r="B175" s="187" t="str">
        <f t="shared" si="15"/>
        <v/>
      </c>
      <c r="C175" s="203" t="str">
        <f>IF(B175="","",COUNTIF(B$14:B175,"&gt;0"))</f>
        <v/>
      </c>
      <c r="D175" s="204"/>
      <c r="E175" s="205"/>
      <c r="F175" s="206"/>
      <c r="G175" s="207"/>
      <c r="H175" s="208"/>
      <c r="I175" s="208"/>
      <c r="J175" s="209"/>
      <c r="K175" s="207"/>
      <c r="L175" s="210"/>
      <c r="M175" s="211"/>
      <c r="N175" s="212"/>
      <c r="O175" s="213"/>
      <c r="P175" s="214"/>
      <c r="Q175" s="215"/>
      <c r="R175" s="216"/>
      <c r="S175" s="216"/>
      <c r="T175" s="217"/>
      <c r="U175" s="215"/>
      <c r="V175" s="218"/>
      <c r="W175" s="219"/>
      <c r="X175" s="219"/>
      <c r="Y175" s="219"/>
      <c r="Z175" s="219"/>
      <c r="AA175" s="219"/>
      <c r="AB175" s="219"/>
      <c r="AC175" s="220"/>
      <c r="AD175" s="221"/>
      <c r="AE175" s="221"/>
      <c r="AG175" s="222" t="str">
        <f t="shared" si="16"/>
        <v/>
      </c>
      <c r="AH175" s="223" t="str">
        <f t="shared" si="17"/>
        <v/>
      </c>
      <c r="AI175" s="224" t="str">
        <f>IF(W175="","",VLOOKUP(W175,テーブル!$E$5:$F$9,2,FALSE))</f>
        <v/>
      </c>
      <c r="AJ175" s="225" t="str">
        <f>IF(X175="","",VLOOKUP(X175,テーブル!$H$5:$I$11,2,FALSE))</f>
        <v/>
      </c>
      <c r="AK175" s="226" t="str">
        <f>IF(Y175="","",VLOOKUP(Y175,テーブル!$K$5:$L$9,2,FALSE))</f>
        <v/>
      </c>
      <c r="AL175" s="226" t="str">
        <f>IF(Z175="","",VLOOKUP(Z175,テーブル!$N$4:$O$7,2,FALSE))</f>
        <v/>
      </c>
      <c r="AM175" s="226" t="str">
        <f>IF(AA175="","",VLOOKUP(AA175,テーブル!$Q$4:$R$9,2,FALSE))</f>
        <v/>
      </c>
      <c r="AN175" s="226" t="str">
        <f>IF(AB175="","",VLOOKUP(AB175,テーブル!$T$4:$U$14,2,FALSE))</f>
        <v/>
      </c>
      <c r="AO175" s="226"/>
      <c r="AP175" s="227"/>
    </row>
    <row r="176" spans="2:42" ht="18.75" customHeight="1" x14ac:dyDescent="0.15">
      <c r="B176" s="187" t="str">
        <f t="shared" si="15"/>
        <v/>
      </c>
      <c r="C176" s="203" t="str">
        <f>IF(B176="","",COUNTIF(B$14:B176,"&gt;0"))</f>
        <v/>
      </c>
      <c r="D176" s="204"/>
      <c r="E176" s="205"/>
      <c r="F176" s="206"/>
      <c r="G176" s="207"/>
      <c r="H176" s="208"/>
      <c r="I176" s="208"/>
      <c r="J176" s="209"/>
      <c r="K176" s="207"/>
      <c r="L176" s="210"/>
      <c r="M176" s="211"/>
      <c r="N176" s="212"/>
      <c r="O176" s="213"/>
      <c r="P176" s="214"/>
      <c r="Q176" s="215"/>
      <c r="R176" s="216"/>
      <c r="S176" s="216"/>
      <c r="T176" s="217"/>
      <c r="U176" s="215"/>
      <c r="V176" s="218"/>
      <c r="W176" s="219"/>
      <c r="X176" s="219"/>
      <c r="Y176" s="219"/>
      <c r="Z176" s="219"/>
      <c r="AA176" s="219"/>
      <c r="AB176" s="219"/>
      <c r="AC176" s="220"/>
      <c r="AD176" s="221"/>
      <c r="AE176" s="221"/>
      <c r="AG176" s="222" t="str">
        <f t="shared" si="16"/>
        <v/>
      </c>
      <c r="AH176" s="223" t="str">
        <f t="shared" si="17"/>
        <v/>
      </c>
      <c r="AI176" s="224" t="str">
        <f>IF(W176="","",VLOOKUP(W176,テーブル!$E$5:$F$9,2,FALSE))</f>
        <v/>
      </c>
      <c r="AJ176" s="225" t="str">
        <f>IF(X176="","",VLOOKUP(X176,テーブル!$H$5:$I$11,2,FALSE))</f>
        <v/>
      </c>
      <c r="AK176" s="226" t="str">
        <f>IF(Y176="","",VLOOKUP(Y176,テーブル!$K$5:$L$9,2,FALSE))</f>
        <v/>
      </c>
      <c r="AL176" s="226" t="str">
        <f>IF(Z176="","",VLOOKUP(Z176,テーブル!$N$4:$O$7,2,FALSE))</f>
        <v/>
      </c>
      <c r="AM176" s="226" t="str">
        <f>IF(AA176="","",VLOOKUP(AA176,テーブル!$Q$4:$R$9,2,FALSE))</f>
        <v/>
      </c>
      <c r="AN176" s="226" t="str">
        <f>IF(AB176="","",VLOOKUP(AB176,テーブル!$T$4:$U$14,2,FALSE))</f>
        <v/>
      </c>
      <c r="AO176" s="226"/>
      <c r="AP176" s="227"/>
    </row>
    <row r="177" spans="2:42" ht="18.75" customHeight="1" x14ac:dyDescent="0.15">
      <c r="B177" s="187" t="str">
        <f t="shared" si="15"/>
        <v/>
      </c>
      <c r="C177" s="203" t="str">
        <f>IF(B177="","",COUNTIF(B$14:B177,"&gt;0"))</f>
        <v/>
      </c>
      <c r="D177" s="204"/>
      <c r="E177" s="205"/>
      <c r="F177" s="206"/>
      <c r="G177" s="207"/>
      <c r="H177" s="208"/>
      <c r="I177" s="208"/>
      <c r="J177" s="209"/>
      <c r="K177" s="207"/>
      <c r="L177" s="210"/>
      <c r="M177" s="211"/>
      <c r="N177" s="212"/>
      <c r="O177" s="213"/>
      <c r="P177" s="214"/>
      <c r="Q177" s="215"/>
      <c r="R177" s="216"/>
      <c r="S177" s="216"/>
      <c r="T177" s="217"/>
      <c r="U177" s="215"/>
      <c r="V177" s="218"/>
      <c r="W177" s="219"/>
      <c r="X177" s="219"/>
      <c r="Y177" s="219"/>
      <c r="Z177" s="219"/>
      <c r="AA177" s="219"/>
      <c r="AB177" s="219"/>
      <c r="AC177" s="220"/>
      <c r="AD177" s="221"/>
      <c r="AE177" s="221"/>
      <c r="AG177" s="222" t="str">
        <f t="shared" si="16"/>
        <v/>
      </c>
      <c r="AH177" s="223" t="str">
        <f t="shared" si="17"/>
        <v/>
      </c>
      <c r="AI177" s="224" t="str">
        <f>IF(W177="","",VLOOKUP(W177,テーブル!$E$5:$F$9,2,FALSE))</f>
        <v/>
      </c>
      <c r="AJ177" s="225" t="str">
        <f>IF(X177="","",VLOOKUP(X177,テーブル!$H$5:$I$11,2,FALSE))</f>
        <v/>
      </c>
      <c r="AK177" s="226" t="str">
        <f>IF(Y177="","",VLOOKUP(Y177,テーブル!$K$5:$L$9,2,FALSE))</f>
        <v/>
      </c>
      <c r="AL177" s="226" t="str">
        <f>IF(Z177="","",VLOOKUP(Z177,テーブル!$N$4:$O$7,2,FALSE))</f>
        <v/>
      </c>
      <c r="AM177" s="226" t="str">
        <f>IF(AA177="","",VLOOKUP(AA177,テーブル!$Q$4:$R$9,2,FALSE))</f>
        <v/>
      </c>
      <c r="AN177" s="226" t="str">
        <f>IF(AB177="","",VLOOKUP(AB177,テーブル!$T$4:$U$14,2,FALSE))</f>
        <v/>
      </c>
      <c r="AO177" s="226"/>
      <c r="AP177" s="227"/>
    </row>
    <row r="178" spans="2:42" ht="18.75" customHeight="1" x14ac:dyDescent="0.15">
      <c r="B178" s="187" t="str">
        <f t="shared" si="15"/>
        <v/>
      </c>
      <c r="C178" s="203" t="str">
        <f>IF(B178="","",COUNTIF(B$14:B178,"&gt;0"))</f>
        <v/>
      </c>
      <c r="D178" s="204"/>
      <c r="E178" s="205"/>
      <c r="F178" s="206"/>
      <c r="G178" s="207"/>
      <c r="H178" s="208"/>
      <c r="I178" s="208"/>
      <c r="J178" s="209"/>
      <c r="K178" s="207"/>
      <c r="L178" s="210"/>
      <c r="M178" s="211"/>
      <c r="N178" s="212"/>
      <c r="O178" s="213"/>
      <c r="P178" s="214"/>
      <c r="Q178" s="215"/>
      <c r="R178" s="216"/>
      <c r="S178" s="216"/>
      <c r="T178" s="217"/>
      <c r="U178" s="215"/>
      <c r="V178" s="218"/>
      <c r="W178" s="219"/>
      <c r="X178" s="219"/>
      <c r="Y178" s="219"/>
      <c r="Z178" s="219"/>
      <c r="AA178" s="219"/>
      <c r="AB178" s="219"/>
      <c r="AC178" s="220"/>
      <c r="AD178" s="221"/>
      <c r="AE178" s="221"/>
      <c r="AG178" s="222" t="str">
        <f t="shared" si="16"/>
        <v/>
      </c>
      <c r="AH178" s="223" t="str">
        <f t="shared" si="17"/>
        <v/>
      </c>
      <c r="AI178" s="224" t="str">
        <f>IF(W178="","",VLOOKUP(W178,テーブル!$E$5:$F$9,2,FALSE))</f>
        <v/>
      </c>
      <c r="AJ178" s="225" t="str">
        <f>IF(X178="","",VLOOKUP(X178,テーブル!$H$5:$I$11,2,FALSE))</f>
        <v/>
      </c>
      <c r="AK178" s="226" t="str">
        <f>IF(Y178="","",VLOOKUP(Y178,テーブル!$K$5:$L$9,2,FALSE))</f>
        <v/>
      </c>
      <c r="AL178" s="226" t="str">
        <f>IF(Z178="","",VLOOKUP(Z178,テーブル!$N$4:$O$7,2,FALSE))</f>
        <v/>
      </c>
      <c r="AM178" s="226" t="str">
        <f>IF(AA178="","",VLOOKUP(AA178,テーブル!$Q$4:$R$9,2,FALSE))</f>
        <v/>
      </c>
      <c r="AN178" s="226" t="str">
        <f>IF(AB178="","",VLOOKUP(AB178,テーブル!$T$4:$U$14,2,FALSE))</f>
        <v/>
      </c>
      <c r="AO178" s="226"/>
      <c r="AP178" s="227"/>
    </row>
    <row r="179" spans="2:42" ht="18.75" customHeight="1" x14ac:dyDescent="0.15">
      <c r="B179" s="187" t="str">
        <f t="shared" si="15"/>
        <v/>
      </c>
      <c r="C179" s="203" t="str">
        <f>IF(B179="","",COUNTIF(B$14:B179,"&gt;0"))</f>
        <v/>
      </c>
      <c r="D179" s="204"/>
      <c r="E179" s="205"/>
      <c r="F179" s="206"/>
      <c r="G179" s="207"/>
      <c r="H179" s="208"/>
      <c r="I179" s="208"/>
      <c r="J179" s="209"/>
      <c r="K179" s="207"/>
      <c r="L179" s="210"/>
      <c r="M179" s="211"/>
      <c r="N179" s="212"/>
      <c r="O179" s="213"/>
      <c r="P179" s="214"/>
      <c r="Q179" s="215"/>
      <c r="R179" s="216"/>
      <c r="S179" s="216"/>
      <c r="T179" s="217"/>
      <c r="U179" s="215"/>
      <c r="V179" s="218"/>
      <c r="W179" s="219"/>
      <c r="X179" s="219"/>
      <c r="Y179" s="219"/>
      <c r="Z179" s="219"/>
      <c r="AA179" s="219"/>
      <c r="AB179" s="219"/>
      <c r="AC179" s="220"/>
      <c r="AD179" s="221"/>
      <c r="AE179" s="221"/>
      <c r="AG179" s="222" t="str">
        <f t="shared" si="16"/>
        <v/>
      </c>
      <c r="AH179" s="223" t="str">
        <f t="shared" si="17"/>
        <v/>
      </c>
      <c r="AI179" s="224" t="str">
        <f>IF(W179="","",VLOOKUP(W179,テーブル!$E$5:$F$9,2,FALSE))</f>
        <v/>
      </c>
      <c r="AJ179" s="225" t="str">
        <f>IF(X179="","",VLOOKUP(X179,テーブル!$H$5:$I$11,2,FALSE))</f>
        <v/>
      </c>
      <c r="AK179" s="226" t="str">
        <f>IF(Y179="","",VLOOKUP(Y179,テーブル!$K$5:$L$9,2,FALSE))</f>
        <v/>
      </c>
      <c r="AL179" s="226" t="str">
        <f>IF(Z179="","",VLOOKUP(Z179,テーブル!$N$4:$O$7,2,FALSE))</f>
        <v/>
      </c>
      <c r="AM179" s="226" t="str">
        <f>IF(AA179="","",VLOOKUP(AA179,テーブル!$Q$4:$R$9,2,FALSE))</f>
        <v/>
      </c>
      <c r="AN179" s="226" t="str">
        <f>IF(AB179="","",VLOOKUP(AB179,テーブル!$T$4:$U$14,2,FALSE))</f>
        <v/>
      </c>
      <c r="AO179" s="226"/>
      <c r="AP179" s="227"/>
    </row>
    <row r="180" spans="2:42" ht="18.75" customHeight="1" x14ac:dyDescent="0.15">
      <c r="B180" s="187" t="str">
        <f t="shared" si="15"/>
        <v/>
      </c>
      <c r="C180" s="203" t="str">
        <f>IF(B180="","",COUNTIF(B$14:B180,"&gt;0"))</f>
        <v/>
      </c>
      <c r="D180" s="204"/>
      <c r="E180" s="205"/>
      <c r="F180" s="206"/>
      <c r="G180" s="207"/>
      <c r="H180" s="208"/>
      <c r="I180" s="208"/>
      <c r="J180" s="209"/>
      <c r="K180" s="207"/>
      <c r="L180" s="210"/>
      <c r="M180" s="211"/>
      <c r="N180" s="212"/>
      <c r="O180" s="213"/>
      <c r="P180" s="214"/>
      <c r="Q180" s="215"/>
      <c r="R180" s="216"/>
      <c r="S180" s="216"/>
      <c r="T180" s="217"/>
      <c r="U180" s="215"/>
      <c r="V180" s="218"/>
      <c r="W180" s="219"/>
      <c r="X180" s="219"/>
      <c r="Y180" s="219"/>
      <c r="Z180" s="219"/>
      <c r="AA180" s="219"/>
      <c r="AB180" s="219"/>
      <c r="AC180" s="220"/>
      <c r="AD180" s="221"/>
      <c r="AE180" s="221"/>
      <c r="AG180" s="222" t="str">
        <f t="shared" si="16"/>
        <v/>
      </c>
      <c r="AH180" s="223" t="str">
        <f t="shared" si="17"/>
        <v/>
      </c>
      <c r="AI180" s="224" t="str">
        <f>IF(W180="","",VLOOKUP(W180,テーブル!$E$5:$F$9,2,FALSE))</f>
        <v/>
      </c>
      <c r="AJ180" s="225" t="str">
        <f>IF(X180="","",VLOOKUP(X180,テーブル!$H$5:$I$11,2,FALSE))</f>
        <v/>
      </c>
      <c r="AK180" s="226" t="str">
        <f>IF(Y180="","",VLOOKUP(Y180,テーブル!$K$5:$L$9,2,FALSE))</f>
        <v/>
      </c>
      <c r="AL180" s="226" t="str">
        <f>IF(Z180="","",VLOOKUP(Z180,テーブル!$N$4:$O$7,2,FALSE))</f>
        <v/>
      </c>
      <c r="AM180" s="226" t="str">
        <f>IF(AA180="","",VLOOKUP(AA180,テーブル!$Q$4:$R$9,2,FALSE))</f>
        <v/>
      </c>
      <c r="AN180" s="226" t="str">
        <f>IF(AB180="","",VLOOKUP(AB180,テーブル!$T$4:$U$14,2,FALSE))</f>
        <v/>
      </c>
      <c r="AO180" s="226"/>
      <c r="AP180" s="227"/>
    </row>
    <row r="181" spans="2:42" ht="18.75" customHeight="1" x14ac:dyDescent="0.15">
      <c r="B181" s="187" t="str">
        <f t="shared" si="15"/>
        <v/>
      </c>
      <c r="C181" s="203" t="str">
        <f>IF(B181="","",COUNTIF(B$14:B181,"&gt;0"))</f>
        <v/>
      </c>
      <c r="D181" s="204"/>
      <c r="E181" s="205"/>
      <c r="F181" s="206"/>
      <c r="G181" s="207"/>
      <c r="H181" s="208"/>
      <c r="I181" s="208"/>
      <c r="J181" s="209"/>
      <c r="K181" s="207"/>
      <c r="L181" s="210"/>
      <c r="M181" s="211"/>
      <c r="N181" s="212"/>
      <c r="O181" s="213"/>
      <c r="P181" s="214"/>
      <c r="Q181" s="215"/>
      <c r="R181" s="216"/>
      <c r="S181" s="216"/>
      <c r="T181" s="217"/>
      <c r="U181" s="215"/>
      <c r="V181" s="218"/>
      <c r="W181" s="219"/>
      <c r="X181" s="219"/>
      <c r="Y181" s="219"/>
      <c r="Z181" s="219"/>
      <c r="AA181" s="219"/>
      <c r="AB181" s="219"/>
      <c r="AC181" s="220"/>
      <c r="AD181" s="221"/>
      <c r="AE181" s="221"/>
      <c r="AG181" s="222" t="str">
        <f t="shared" si="16"/>
        <v/>
      </c>
      <c r="AH181" s="223" t="str">
        <f t="shared" si="17"/>
        <v/>
      </c>
      <c r="AI181" s="224" t="str">
        <f>IF(W181="","",VLOOKUP(W181,テーブル!$E$5:$F$9,2,FALSE))</f>
        <v/>
      </c>
      <c r="AJ181" s="225" t="str">
        <f>IF(X181="","",VLOOKUP(X181,テーブル!$H$5:$I$11,2,FALSE))</f>
        <v/>
      </c>
      <c r="AK181" s="226" t="str">
        <f>IF(Y181="","",VLOOKUP(Y181,テーブル!$K$5:$L$9,2,FALSE))</f>
        <v/>
      </c>
      <c r="AL181" s="226" t="str">
        <f>IF(Z181="","",VLOOKUP(Z181,テーブル!$N$4:$O$7,2,FALSE))</f>
        <v/>
      </c>
      <c r="AM181" s="226" t="str">
        <f>IF(AA181="","",VLOOKUP(AA181,テーブル!$Q$4:$R$9,2,FALSE))</f>
        <v/>
      </c>
      <c r="AN181" s="226" t="str">
        <f>IF(AB181="","",VLOOKUP(AB181,テーブル!$T$4:$U$14,2,FALSE))</f>
        <v/>
      </c>
      <c r="AO181" s="226"/>
      <c r="AP181" s="227"/>
    </row>
    <row r="182" spans="2:42" ht="18.75" customHeight="1" x14ac:dyDescent="0.15">
      <c r="B182" s="187" t="str">
        <f t="shared" si="15"/>
        <v/>
      </c>
      <c r="C182" s="203" t="str">
        <f>IF(B182="","",COUNTIF(B$14:B182,"&gt;0"))</f>
        <v/>
      </c>
      <c r="D182" s="204"/>
      <c r="E182" s="205"/>
      <c r="F182" s="206"/>
      <c r="G182" s="207"/>
      <c r="H182" s="208"/>
      <c r="I182" s="208"/>
      <c r="J182" s="209"/>
      <c r="K182" s="207"/>
      <c r="L182" s="210"/>
      <c r="M182" s="211"/>
      <c r="N182" s="212"/>
      <c r="O182" s="213"/>
      <c r="P182" s="214"/>
      <c r="Q182" s="215"/>
      <c r="R182" s="216"/>
      <c r="S182" s="216"/>
      <c r="T182" s="217"/>
      <c r="U182" s="215"/>
      <c r="V182" s="218"/>
      <c r="W182" s="219"/>
      <c r="X182" s="219"/>
      <c r="Y182" s="219"/>
      <c r="Z182" s="219"/>
      <c r="AA182" s="219"/>
      <c r="AB182" s="219"/>
      <c r="AC182" s="220"/>
      <c r="AD182" s="221"/>
      <c r="AE182" s="221"/>
      <c r="AG182" s="222" t="str">
        <f t="shared" si="16"/>
        <v/>
      </c>
      <c r="AH182" s="223" t="str">
        <f t="shared" si="17"/>
        <v/>
      </c>
      <c r="AI182" s="224" t="str">
        <f>IF(W182="","",VLOOKUP(W182,テーブル!$E$5:$F$9,2,FALSE))</f>
        <v/>
      </c>
      <c r="AJ182" s="225" t="str">
        <f>IF(X182="","",VLOOKUP(X182,テーブル!$H$5:$I$11,2,FALSE))</f>
        <v/>
      </c>
      <c r="AK182" s="226" t="str">
        <f>IF(Y182="","",VLOOKUP(Y182,テーブル!$K$5:$L$9,2,FALSE))</f>
        <v/>
      </c>
      <c r="AL182" s="226" t="str">
        <f>IF(Z182="","",VLOOKUP(Z182,テーブル!$N$4:$O$7,2,FALSE))</f>
        <v/>
      </c>
      <c r="AM182" s="226" t="str">
        <f>IF(AA182="","",VLOOKUP(AA182,テーブル!$Q$4:$R$9,2,FALSE))</f>
        <v/>
      </c>
      <c r="AN182" s="226" t="str">
        <f>IF(AB182="","",VLOOKUP(AB182,テーブル!$T$4:$U$14,2,FALSE))</f>
        <v/>
      </c>
      <c r="AO182" s="226"/>
      <c r="AP182" s="227"/>
    </row>
    <row r="183" spans="2:42" ht="18.75" customHeight="1" x14ac:dyDescent="0.15">
      <c r="B183" s="187" t="str">
        <f t="shared" si="15"/>
        <v/>
      </c>
      <c r="C183" s="203" t="str">
        <f>IF(B183="","",COUNTIF(B$14:B183,"&gt;0"))</f>
        <v/>
      </c>
      <c r="D183" s="204"/>
      <c r="E183" s="205"/>
      <c r="F183" s="206"/>
      <c r="G183" s="207"/>
      <c r="H183" s="208"/>
      <c r="I183" s="208"/>
      <c r="J183" s="209"/>
      <c r="K183" s="207"/>
      <c r="L183" s="210"/>
      <c r="M183" s="211"/>
      <c r="N183" s="212"/>
      <c r="O183" s="213"/>
      <c r="P183" s="214"/>
      <c r="Q183" s="215"/>
      <c r="R183" s="216"/>
      <c r="S183" s="216"/>
      <c r="T183" s="217"/>
      <c r="U183" s="215"/>
      <c r="V183" s="218"/>
      <c r="W183" s="219"/>
      <c r="X183" s="219"/>
      <c r="Y183" s="219"/>
      <c r="Z183" s="219"/>
      <c r="AA183" s="219"/>
      <c r="AB183" s="219"/>
      <c r="AC183" s="220"/>
      <c r="AD183" s="221"/>
      <c r="AE183" s="221"/>
      <c r="AG183" s="222" t="str">
        <f t="shared" si="16"/>
        <v/>
      </c>
      <c r="AH183" s="223" t="str">
        <f t="shared" si="17"/>
        <v/>
      </c>
      <c r="AI183" s="224" t="str">
        <f>IF(W183="","",VLOOKUP(W183,テーブル!$E$5:$F$9,2,FALSE))</f>
        <v/>
      </c>
      <c r="AJ183" s="225" t="str">
        <f>IF(X183="","",VLOOKUP(X183,テーブル!$H$5:$I$11,2,FALSE))</f>
        <v/>
      </c>
      <c r="AK183" s="226" t="str">
        <f>IF(Y183="","",VLOOKUP(Y183,テーブル!$K$5:$L$9,2,FALSE))</f>
        <v/>
      </c>
      <c r="AL183" s="226" t="str">
        <f>IF(Z183="","",VLOOKUP(Z183,テーブル!$N$4:$O$7,2,FALSE))</f>
        <v/>
      </c>
      <c r="AM183" s="226" t="str">
        <f>IF(AA183="","",VLOOKUP(AA183,テーブル!$Q$4:$R$9,2,FALSE))</f>
        <v/>
      </c>
      <c r="AN183" s="226" t="str">
        <f>IF(AB183="","",VLOOKUP(AB183,テーブル!$T$4:$U$14,2,FALSE))</f>
        <v/>
      </c>
      <c r="AO183" s="226"/>
      <c r="AP183" s="227"/>
    </row>
    <row r="184" spans="2:42" ht="18.75" customHeight="1" x14ac:dyDescent="0.15">
      <c r="B184" s="187" t="str">
        <f t="shared" si="15"/>
        <v/>
      </c>
      <c r="C184" s="203" t="str">
        <f>IF(B184="","",COUNTIF(B$14:B184,"&gt;0"))</f>
        <v/>
      </c>
      <c r="D184" s="204"/>
      <c r="E184" s="205"/>
      <c r="F184" s="206"/>
      <c r="G184" s="207"/>
      <c r="H184" s="208"/>
      <c r="I184" s="208"/>
      <c r="J184" s="209"/>
      <c r="K184" s="207"/>
      <c r="L184" s="210"/>
      <c r="M184" s="211"/>
      <c r="N184" s="212"/>
      <c r="O184" s="213"/>
      <c r="P184" s="214"/>
      <c r="Q184" s="215"/>
      <c r="R184" s="216"/>
      <c r="S184" s="216"/>
      <c r="T184" s="217"/>
      <c r="U184" s="215"/>
      <c r="V184" s="218"/>
      <c r="W184" s="219"/>
      <c r="X184" s="219"/>
      <c r="Y184" s="219"/>
      <c r="Z184" s="219"/>
      <c r="AA184" s="219"/>
      <c r="AB184" s="219"/>
      <c r="AC184" s="220"/>
      <c r="AD184" s="221"/>
      <c r="AE184" s="221"/>
      <c r="AG184" s="222" t="str">
        <f t="shared" si="16"/>
        <v/>
      </c>
      <c r="AH184" s="223" t="str">
        <f t="shared" si="17"/>
        <v/>
      </c>
      <c r="AI184" s="224" t="str">
        <f>IF(W184="","",VLOOKUP(W184,テーブル!$E$5:$F$9,2,FALSE))</f>
        <v/>
      </c>
      <c r="AJ184" s="225" t="str">
        <f>IF(X184="","",VLOOKUP(X184,テーブル!$H$5:$I$11,2,FALSE))</f>
        <v/>
      </c>
      <c r="AK184" s="226" t="str">
        <f>IF(Y184="","",VLOOKUP(Y184,テーブル!$K$5:$L$9,2,FALSE))</f>
        <v/>
      </c>
      <c r="AL184" s="226" t="str">
        <f>IF(Z184="","",VLOOKUP(Z184,テーブル!$N$4:$O$7,2,FALSE))</f>
        <v/>
      </c>
      <c r="AM184" s="226" t="str">
        <f>IF(AA184="","",VLOOKUP(AA184,テーブル!$Q$4:$R$9,2,FALSE))</f>
        <v/>
      </c>
      <c r="AN184" s="226" t="str">
        <f>IF(AB184="","",VLOOKUP(AB184,テーブル!$T$4:$U$14,2,FALSE))</f>
        <v/>
      </c>
      <c r="AO184" s="226"/>
      <c r="AP184" s="227"/>
    </row>
    <row r="185" spans="2:42" ht="18.75" customHeight="1" x14ac:dyDescent="0.15">
      <c r="B185" s="187" t="str">
        <f t="shared" si="15"/>
        <v/>
      </c>
      <c r="C185" s="203" t="str">
        <f>IF(B185="","",COUNTIF(B$14:B185,"&gt;0"))</f>
        <v/>
      </c>
      <c r="D185" s="204"/>
      <c r="E185" s="205"/>
      <c r="F185" s="206"/>
      <c r="G185" s="207"/>
      <c r="H185" s="208"/>
      <c r="I185" s="208"/>
      <c r="J185" s="209"/>
      <c r="K185" s="207"/>
      <c r="L185" s="210"/>
      <c r="M185" s="211"/>
      <c r="N185" s="212"/>
      <c r="O185" s="213"/>
      <c r="P185" s="214"/>
      <c r="Q185" s="215"/>
      <c r="R185" s="216"/>
      <c r="S185" s="216"/>
      <c r="T185" s="217"/>
      <c r="U185" s="215"/>
      <c r="V185" s="218"/>
      <c r="W185" s="219"/>
      <c r="X185" s="219"/>
      <c r="Y185" s="219"/>
      <c r="Z185" s="219"/>
      <c r="AA185" s="219"/>
      <c r="AB185" s="219"/>
      <c r="AC185" s="220"/>
      <c r="AD185" s="221"/>
      <c r="AE185" s="221"/>
      <c r="AG185" s="222" t="str">
        <f t="shared" si="16"/>
        <v/>
      </c>
      <c r="AH185" s="223" t="str">
        <f t="shared" si="17"/>
        <v/>
      </c>
      <c r="AI185" s="224" t="str">
        <f>IF(W185="","",VLOOKUP(W185,テーブル!$E$5:$F$9,2,FALSE))</f>
        <v/>
      </c>
      <c r="AJ185" s="225" t="str">
        <f>IF(X185="","",VLOOKUP(X185,テーブル!$H$5:$I$11,2,FALSE))</f>
        <v/>
      </c>
      <c r="AK185" s="226" t="str">
        <f>IF(Y185="","",VLOOKUP(Y185,テーブル!$K$5:$L$9,2,FALSE))</f>
        <v/>
      </c>
      <c r="AL185" s="226" t="str">
        <f>IF(Z185="","",VLOOKUP(Z185,テーブル!$N$4:$O$7,2,FALSE))</f>
        <v/>
      </c>
      <c r="AM185" s="226" t="str">
        <f>IF(AA185="","",VLOOKUP(AA185,テーブル!$Q$4:$R$9,2,FALSE))</f>
        <v/>
      </c>
      <c r="AN185" s="226" t="str">
        <f>IF(AB185="","",VLOOKUP(AB185,テーブル!$T$4:$U$14,2,FALSE))</f>
        <v/>
      </c>
      <c r="AO185" s="226"/>
      <c r="AP185" s="227"/>
    </row>
    <row r="186" spans="2:42" ht="18.75" customHeight="1" x14ac:dyDescent="0.15">
      <c r="B186" s="187" t="str">
        <f t="shared" si="15"/>
        <v/>
      </c>
      <c r="C186" s="203" t="str">
        <f>IF(B186="","",COUNTIF(B$14:B186,"&gt;0"))</f>
        <v/>
      </c>
      <c r="D186" s="204"/>
      <c r="E186" s="205"/>
      <c r="F186" s="206"/>
      <c r="G186" s="207"/>
      <c r="H186" s="208"/>
      <c r="I186" s="208"/>
      <c r="J186" s="209"/>
      <c r="K186" s="207"/>
      <c r="L186" s="210"/>
      <c r="M186" s="211"/>
      <c r="N186" s="212"/>
      <c r="O186" s="213"/>
      <c r="P186" s="214"/>
      <c r="Q186" s="215"/>
      <c r="R186" s="216"/>
      <c r="S186" s="216"/>
      <c r="T186" s="217"/>
      <c r="U186" s="215"/>
      <c r="V186" s="218"/>
      <c r="W186" s="219"/>
      <c r="X186" s="219"/>
      <c r="Y186" s="219"/>
      <c r="Z186" s="219"/>
      <c r="AA186" s="219"/>
      <c r="AB186" s="219"/>
      <c r="AC186" s="220"/>
      <c r="AD186" s="221"/>
      <c r="AE186" s="221"/>
      <c r="AG186" s="222" t="str">
        <f t="shared" si="16"/>
        <v/>
      </c>
      <c r="AH186" s="223" t="str">
        <f t="shared" si="17"/>
        <v/>
      </c>
      <c r="AI186" s="224" t="str">
        <f>IF(W186="","",VLOOKUP(W186,テーブル!$E$5:$F$9,2,FALSE))</f>
        <v/>
      </c>
      <c r="AJ186" s="225" t="str">
        <f>IF(X186="","",VLOOKUP(X186,テーブル!$H$5:$I$11,2,FALSE))</f>
        <v/>
      </c>
      <c r="AK186" s="226" t="str">
        <f>IF(Y186="","",VLOOKUP(Y186,テーブル!$K$5:$L$9,2,FALSE))</f>
        <v/>
      </c>
      <c r="AL186" s="226" t="str">
        <f>IF(Z186="","",VLOOKUP(Z186,テーブル!$N$4:$O$7,2,FALSE))</f>
        <v/>
      </c>
      <c r="AM186" s="226" t="str">
        <f>IF(AA186="","",VLOOKUP(AA186,テーブル!$Q$4:$R$9,2,FALSE))</f>
        <v/>
      </c>
      <c r="AN186" s="226" t="str">
        <f>IF(AB186="","",VLOOKUP(AB186,テーブル!$T$4:$U$14,2,FALSE))</f>
        <v/>
      </c>
      <c r="AO186" s="226"/>
      <c r="AP186" s="227"/>
    </row>
    <row r="187" spans="2:42" ht="18.75" customHeight="1" x14ac:dyDescent="0.15">
      <c r="B187" s="187" t="str">
        <f t="shared" si="15"/>
        <v/>
      </c>
      <c r="C187" s="203" t="str">
        <f>IF(B187="","",COUNTIF(B$14:B187,"&gt;0"))</f>
        <v/>
      </c>
      <c r="D187" s="204"/>
      <c r="E187" s="205"/>
      <c r="F187" s="206"/>
      <c r="G187" s="207"/>
      <c r="H187" s="208"/>
      <c r="I187" s="208"/>
      <c r="J187" s="209"/>
      <c r="K187" s="207"/>
      <c r="L187" s="210"/>
      <c r="M187" s="211"/>
      <c r="N187" s="212"/>
      <c r="O187" s="213"/>
      <c r="P187" s="214"/>
      <c r="Q187" s="215"/>
      <c r="R187" s="216"/>
      <c r="S187" s="216"/>
      <c r="T187" s="217"/>
      <c r="U187" s="215"/>
      <c r="V187" s="218"/>
      <c r="W187" s="219"/>
      <c r="X187" s="219"/>
      <c r="Y187" s="219"/>
      <c r="Z187" s="219"/>
      <c r="AA187" s="219"/>
      <c r="AB187" s="219"/>
      <c r="AC187" s="220"/>
      <c r="AD187" s="221"/>
      <c r="AE187" s="221"/>
      <c r="AG187" s="222" t="str">
        <f t="shared" si="16"/>
        <v/>
      </c>
      <c r="AH187" s="223" t="str">
        <f t="shared" si="17"/>
        <v/>
      </c>
      <c r="AI187" s="224" t="str">
        <f>IF(W187="","",VLOOKUP(W187,テーブル!$E$5:$F$9,2,FALSE))</f>
        <v/>
      </c>
      <c r="AJ187" s="225" t="str">
        <f>IF(X187="","",VLOOKUP(X187,テーブル!$H$5:$I$11,2,FALSE))</f>
        <v/>
      </c>
      <c r="AK187" s="226" t="str">
        <f>IF(Y187="","",VLOOKUP(Y187,テーブル!$K$5:$L$9,2,FALSE))</f>
        <v/>
      </c>
      <c r="AL187" s="226" t="str">
        <f>IF(Z187="","",VLOOKUP(Z187,テーブル!$N$4:$O$7,2,FALSE))</f>
        <v/>
      </c>
      <c r="AM187" s="226" t="str">
        <f>IF(AA187="","",VLOOKUP(AA187,テーブル!$Q$4:$R$9,2,FALSE))</f>
        <v/>
      </c>
      <c r="AN187" s="226" t="str">
        <f>IF(AB187="","",VLOOKUP(AB187,テーブル!$T$4:$U$14,2,FALSE))</f>
        <v/>
      </c>
      <c r="AO187" s="226"/>
      <c r="AP187" s="227"/>
    </row>
    <row r="188" spans="2:42" ht="18.75" customHeight="1" x14ac:dyDescent="0.15">
      <c r="B188" s="187" t="str">
        <f t="shared" si="15"/>
        <v/>
      </c>
      <c r="C188" s="203" t="str">
        <f>IF(B188="","",COUNTIF(B$14:B188,"&gt;0"))</f>
        <v/>
      </c>
      <c r="D188" s="204"/>
      <c r="E188" s="205"/>
      <c r="F188" s="206"/>
      <c r="G188" s="207"/>
      <c r="H188" s="208"/>
      <c r="I188" s="208"/>
      <c r="J188" s="209"/>
      <c r="K188" s="207"/>
      <c r="L188" s="210"/>
      <c r="M188" s="211"/>
      <c r="N188" s="212"/>
      <c r="O188" s="213"/>
      <c r="P188" s="214"/>
      <c r="Q188" s="215"/>
      <c r="R188" s="216"/>
      <c r="S188" s="216"/>
      <c r="T188" s="217"/>
      <c r="U188" s="215"/>
      <c r="V188" s="218"/>
      <c r="W188" s="219"/>
      <c r="X188" s="219"/>
      <c r="Y188" s="219"/>
      <c r="Z188" s="219"/>
      <c r="AA188" s="219"/>
      <c r="AB188" s="219"/>
      <c r="AC188" s="220"/>
      <c r="AD188" s="221"/>
      <c r="AE188" s="221"/>
      <c r="AG188" s="222" t="str">
        <f t="shared" si="16"/>
        <v/>
      </c>
      <c r="AH188" s="223" t="str">
        <f t="shared" si="17"/>
        <v/>
      </c>
      <c r="AI188" s="224" t="str">
        <f>IF(W188="","",VLOOKUP(W188,テーブル!$E$5:$F$9,2,FALSE))</f>
        <v/>
      </c>
      <c r="AJ188" s="225" t="str">
        <f>IF(X188="","",VLOOKUP(X188,テーブル!$H$5:$I$11,2,FALSE))</f>
        <v/>
      </c>
      <c r="AK188" s="226" t="str">
        <f>IF(Y188="","",VLOOKUP(Y188,テーブル!$K$5:$L$9,2,FALSE))</f>
        <v/>
      </c>
      <c r="AL188" s="226" t="str">
        <f>IF(Z188="","",VLOOKUP(Z188,テーブル!$N$4:$O$7,2,FALSE))</f>
        <v/>
      </c>
      <c r="AM188" s="226" t="str">
        <f>IF(AA188="","",VLOOKUP(AA188,テーブル!$Q$4:$R$9,2,FALSE))</f>
        <v/>
      </c>
      <c r="AN188" s="226" t="str">
        <f>IF(AB188="","",VLOOKUP(AB188,テーブル!$T$4:$U$14,2,FALSE))</f>
        <v/>
      </c>
      <c r="AO188" s="226"/>
      <c r="AP188" s="227"/>
    </row>
    <row r="189" spans="2:42" ht="18.75" customHeight="1" x14ac:dyDescent="0.15">
      <c r="B189" s="187" t="str">
        <f t="shared" si="15"/>
        <v/>
      </c>
      <c r="C189" s="203" t="str">
        <f>IF(B189="","",COUNTIF(B$14:B189,"&gt;0"))</f>
        <v/>
      </c>
      <c r="D189" s="204"/>
      <c r="E189" s="205"/>
      <c r="F189" s="206"/>
      <c r="G189" s="207"/>
      <c r="H189" s="208"/>
      <c r="I189" s="208"/>
      <c r="J189" s="209"/>
      <c r="K189" s="207"/>
      <c r="L189" s="210"/>
      <c r="M189" s="211"/>
      <c r="N189" s="212"/>
      <c r="O189" s="213"/>
      <c r="P189" s="214"/>
      <c r="Q189" s="215"/>
      <c r="R189" s="216"/>
      <c r="S189" s="216"/>
      <c r="T189" s="217"/>
      <c r="U189" s="215"/>
      <c r="V189" s="218"/>
      <c r="W189" s="219"/>
      <c r="X189" s="219"/>
      <c r="Y189" s="219"/>
      <c r="Z189" s="219"/>
      <c r="AA189" s="219"/>
      <c r="AB189" s="219"/>
      <c r="AC189" s="220"/>
      <c r="AD189" s="221"/>
      <c r="AE189" s="221"/>
      <c r="AG189" s="222" t="str">
        <f t="shared" si="16"/>
        <v/>
      </c>
      <c r="AH189" s="223" t="str">
        <f t="shared" si="17"/>
        <v/>
      </c>
      <c r="AI189" s="224" t="str">
        <f>IF(W189="","",VLOOKUP(W189,テーブル!$E$5:$F$9,2,FALSE))</f>
        <v/>
      </c>
      <c r="AJ189" s="225" t="str">
        <f>IF(X189="","",VLOOKUP(X189,テーブル!$H$5:$I$11,2,FALSE))</f>
        <v/>
      </c>
      <c r="AK189" s="226" t="str">
        <f>IF(Y189="","",VLOOKUP(Y189,テーブル!$K$5:$L$9,2,FALSE))</f>
        <v/>
      </c>
      <c r="AL189" s="226" t="str">
        <f>IF(Z189="","",VLOOKUP(Z189,テーブル!$N$4:$O$7,2,FALSE))</f>
        <v/>
      </c>
      <c r="AM189" s="226" t="str">
        <f>IF(AA189="","",VLOOKUP(AA189,テーブル!$Q$4:$R$9,2,FALSE))</f>
        <v/>
      </c>
      <c r="AN189" s="226" t="str">
        <f>IF(AB189="","",VLOOKUP(AB189,テーブル!$T$4:$U$14,2,FALSE))</f>
        <v/>
      </c>
      <c r="AO189" s="226"/>
      <c r="AP189" s="227"/>
    </row>
    <row r="190" spans="2:42" ht="18.75" customHeight="1" x14ac:dyDescent="0.15">
      <c r="B190" s="187" t="str">
        <f t="shared" si="15"/>
        <v/>
      </c>
      <c r="C190" s="203" t="str">
        <f>IF(B190="","",COUNTIF(B$14:B190,"&gt;0"))</f>
        <v/>
      </c>
      <c r="D190" s="204"/>
      <c r="E190" s="205"/>
      <c r="F190" s="206"/>
      <c r="G190" s="207"/>
      <c r="H190" s="208"/>
      <c r="I190" s="208"/>
      <c r="J190" s="209"/>
      <c r="K190" s="207"/>
      <c r="L190" s="210"/>
      <c r="M190" s="211"/>
      <c r="N190" s="212"/>
      <c r="O190" s="213"/>
      <c r="P190" s="214"/>
      <c r="Q190" s="215"/>
      <c r="R190" s="216"/>
      <c r="S190" s="216"/>
      <c r="T190" s="217"/>
      <c r="U190" s="215"/>
      <c r="V190" s="218"/>
      <c r="W190" s="219"/>
      <c r="X190" s="219"/>
      <c r="Y190" s="219"/>
      <c r="Z190" s="219"/>
      <c r="AA190" s="219"/>
      <c r="AB190" s="219"/>
      <c r="AC190" s="220"/>
      <c r="AD190" s="221"/>
      <c r="AE190" s="221"/>
      <c r="AG190" s="222" t="str">
        <f t="shared" si="16"/>
        <v/>
      </c>
      <c r="AH190" s="223" t="str">
        <f t="shared" si="17"/>
        <v/>
      </c>
      <c r="AI190" s="224" t="str">
        <f>IF(W190="","",VLOOKUP(W190,テーブル!$E$5:$F$9,2,FALSE))</f>
        <v/>
      </c>
      <c r="AJ190" s="225" t="str">
        <f>IF(X190="","",VLOOKUP(X190,テーブル!$H$5:$I$11,2,FALSE))</f>
        <v/>
      </c>
      <c r="AK190" s="226" t="str">
        <f>IF(Y190="","",VLOOKUP(Y190,テーブル!$K$5:$L$9,2,FALSE))</f>
        <v/>
      </c>
      <c r="AL190" s="226" t="str">
        <f>IF(Z190="","",VLOOKUP(Z190,テーブル!$N$4:$O$7,2,FALSE))</f>
        <v/>
      </c>
      <c r="AM190" s="226" t="str">
        <f>IF(AA190="","",VLOOKUP(AA190,テーブル!$Q$4:$R$9,2,FALSE))</f>
        <v/>
      </c>
      <c r="AN190" s="226" t="str">
        <f>IF(AB190="","",VLOOKUP(AB190,テーブル!$T$4:$U$14,2,FALSE))</f>
        <v/>
      </c>
      <c r="AO190" s="226"/>
      <c r="AP190" s="227"/>
    </row>
    <row r="191" spans="2:42" ht="18.75" customHeight="1" x14ac:dyDescent="0.15">
      <c r="B191" s="187" t="str">
        <f t="shared" si="15"/>
        <v/>
      </c>
      <c r="C191" s="203" t="str">
        <f>IF(B191="","",COUNTIF(B$14:B191,"&gt;0"))</f>
        <v/>
      </c>
      <c r="D191" s="204"/>
      <c r="E191" s="205"/>
      <c r="F191" s="206"/>
      <c r="G191" s="207"/>
      <c r="H191" s="208"/>
      <c r="I191" s="208"/>
      <c r="J191" s="209"/>
      <c r="K191" s="207"/>
      <c r="L191" s="210"/>
      <c r="M191" s="211"/>
      <c r="N191" s="212"/>
      <c r="O191" s="213"/>
      <c r="P191" s="214"/>
      <c r="Q191" s="215"/>
      <c r="R191" s="216"/>
      <c r="S191" s="216"/>
      <c r="T191" s="217"/>
      <c r="U191" s="215"/>
      <c r="V191" s="218"/>
      <c r="W191" s="219"/>
      <c r="X191" s="219"/>
      <c r="Y191" s="219"/>
      <c r="Z191" s="219"/>
      <c r="AA191" s="219"/>
      <c r="AB191" s="219"/>
      <c r="AC191" s="220"/>
      <c r="AD191" s="221"/>
      <c r="AE191" s="221"/>
      <c r="AG191" s="222" t="str">
        <f t="shared" si="16"/>
        <v/>
      </c>
      <c r="AH191" s="223" t="str">
        <f t="shared" si="17"/>
        <v/>
      </c>
      <c r="AI191" s="224" t="str">
        <f>IF(W191="","",VLOOKUP(W191,テーブル!$E$5:$F$9,2,FALSE))</f>
        <v/>
      </c>
      <c r="AJ191" s="225" t="str">
        <f>IF(X191="","",VLOOKUP(X191,テーブル!$H$5:$I$11,2,FALSE))</f>
        <v/>
      </c>
      <c r="AK191" s="226" t="str">
        <f>IF(Y191="","",VLOOKUP(Y191,テーブル!$K$5:$L$9,2,FALSE))</f>
        <v/>
      </c>
      <c r="AL191" s="226" t="str">
        <f>IF(Z191="","",VLOOKUP(Z191,テーブル!$N$4:$O$7,2,FALSE))</f>
        <v/>
      </c>
      <c r="AM191" s="226" t="str">
        <f>IF(AA191="","",VLOOKUP(AA191,テーブル!$Q$4:$R$9,2,FALSE))</f>
        <v/>
      </c>
      <c r="AN191" s="226" t="str">
        <f>IF(AB191="","",VLOOKUP(AB191,テーブル!$T$4:$U$14,2,FALSE))</f>
        <v/>
      </c>
      <c r="AO191" s="226"/>
      <c r="AP191" s="227"/>
    </row>
    <row r="192" spans="2:42" ht="18.75" customHeight="1" x14ac:dyDescent="0.15">
      <c r="B192" s="187" t="str">
        <f t="shared" si="15"/>
        <v/>
      </c>
      <c r="C192" s="203" t="str">
        <f>IF(B192="","",COUNTIF(B$14:B192,"&gt;0"))</f>
        <v/>
      </c>
      <c r="D192" s="204"/>
      <c r="E192" s="205"/>
      <c r="F192" s="206"/>
      <c r="G192" s="207"/>
      <c r="H192" s="208"/>
      <c r="I192" s="208"/>
      <c r="J192" s="209"/>
      <c r="K192" s="207"/>
      <c r="L192" s="210"/>
      <c r="M192" s="211"/>
      <c r="N192" s="212"/>
      <c r="O192" s="213"/>
      <c r="P192" s="214"/>
      <c r="Q192" s="215"/>
      <c r="R192" s="216"/>
      <c r="S192" s="216"/>
      <c r="T192" s="217"/>
      <c r="U192" s="215"/>
      <c r="V192" s="218"/>
      <c r="W192" s="219"/>
      <c r="X192" s="219"/>
      <c r="Y192" s="219"/>
      <c r="Z192" s="219"/>
      <c r="AA192" s="219"/>
      <c r="AB192" s="219"/>
      <c r="AC192" s="220"/>
      <c r="AD192" s="221"/>
      <c r="AE192" s="221"/>
      <c r="AG192" s="222" t="str">
        <f t="shared" si="16"/>
        <v/>
      </c>
      <c r="AH192" s="223" t="str">
        <f t="shared" si="17"/>
        <v/>
      </c>
      <c r="AI192" s="224" t="str">
        <f>IF(W192="","",VLOOKUP(W192,テーブル!$E$5:$F$9,2,FALSE))</f>
        <v/>
      </c>
      <c r="AJ192" s="225" t="str">
        <f>IF(X192="","",VLOOKUP(X192,テーブル!$H$5:$I$11,2,FALSE))</f>
        <v/>
      </c>
      <c r="AK192" s="226" t="str">
        <f>IF(Y192="","",VLOOKUP(Y192,テーブル!$K$5:$L$9,2,FALSE))</f>
        <v/>
      </c>
      <c r="AL192" s="226" t="str">
        <f>IF(Z192="","",VLOOKUP(Z192,テーブル!$N$4:$O$7,2,FALSE))</f>
        <v/>
      </c>
      <c r="AM192" s="226" t="str">
        <f>IF(AA192="","",VLOOKUP(AA192,テーブル!$Q$4:$R$9,2,FALSE))</f>
        <v/>
      </c>
      <c r="AN192" s="226" t="str">
        <f>IF(AB192="","",VLOOKUP(AB192,テーブル!$T$4:$U$14,2,FALSE))</f>
        <v/>
      </c>
      <c r="AO192" s="226"/>
      <c r="AP192" s="227"/>
    </row>
    <row r="193" spans="2:42" ht="18.75" customHeight="1" x14ac:dyDescent="0.15">
      <c r="B193" s="187" t="str">
        <f t="shared" si="15"/>
        <v/>
      </c>
      <c r="C193" s="203" t="str">
        <f>IF(B193="","",COUNTIF(B$14:B193,"&gt;0"))</f>
        <v/>
      </c>
      <c r="D193" s="204"/>
      <c r="E193" s="205"/>
      <c r="F193" s="206"/>
      <c r="G193" s="207"/>
      <c r="H193" s="208"/>
      <c r="I193" s="208"/>
      <c r="J193" s="209"/>
      <c r="K193" s="207"/>
      <c r="L193" s="210"/>
      <c r="M193" s="211"/>
      <c r="N193" s="212"/>
      <c r="O193" s="213"/>
      <c r="P193" s="214"/>
      <c r="Q193" s="215"/>
      <c r="R193" s="216"/>
      <c r="S193" s="216"/>
      <c r="T193" s="217"/>
      <c r="U193" s="215"/>
      <c r="V193" s="218"/>
      <c r="W193" s="219"/>
      <c r="X193" s="219"/>
      <c r="Y193" s="219"/>
      <c r="Z193" s="219"/>
      <c r="AA193" s="219"/>
      <c r="AB193" s="219"/>
      <c r="AC193" s="220"/>
      <c r="AD193" s="221"/>
      <c r="AE193" s="221"/>
      <c r="AG193" s="222" t="str">
        <f t="shared" si="16"/>
        <v/>
      </c>
      <c r="AH193" s="223" t="str">
        <f t="shared" si="17"/>
        <v/>
      </c>
      <c r="AI193" s="224" t="str">
        <f>IF(W193="","",VLOOKUP(W193,テーブル!$E$5:$F$9,2,FALSE))</f>
        <v/>
      </c>
      <c r="AJ193" s="225" t="str">
        <f>IF(X193="","",VLOOKUP(X193,テーブル!$H$5:$I$11,2,FALSE))</f>
        <v/>
      </c>
      <c r="AK193" s="226" t="str">
        <f>IF(Y193="","",VLOOKUP(Y193,テーブル!$K$5:$L$9,2,FALSE))</f>
        <v/>
      </c>
      <c r="AL193" s="226" t="str">
        <f>IF(Z193="","",VLOOKUP(Z193,テーブル!$N$4:$O$7,2,FALSE))</f>
        <v/>
      </c>
      <c r="AM193" s="226" t="str">
        <f>IF(AA193="","",VLOOKUP(AA193,テーブル!$Q$4:$R$9,2,FALSE))</f>
        <v/>
      </c>
      <c r="AN193" s="226" t="str">
        <f>IF(AB193="","",VLOOKUP(AB193,テーブル!$T$4:$U$14,2,FALSE))</f>
        <v/>
      </c>
      <c r="AO193" s="226"/>
      <c r="AP193" s="227"/>
    </row>
    <row r="194" spans="2:42" ht="18.75" customHeight="1" x14ac:dyDescent="0.15">
      <c r="B194" s="187" t="str">
        <f t="shared" si="15"/>
        <v/>
      </c>
      <c r="C194" s="203" t="str">
        <f>IF(B194="","",COUNTIF(B$14:B194,"&gt;0"))</f>
        <v/>
      </c>
      <c r="D194" s="204"/>
      <c r="E194" s="205"/>
      <c r="F194" s="206"/>
      <c r="G194" s="207"/>
      <c r="H194" s="208"/>
      <c r="I194" s="208"/>
      <c r="J194" s="209"/>
      <c r="K194" s="207"/>
      <c r="L194" s="210"/>
      <c r="M194" s="211"/>
      <c r="N194" s="212"/>
      <c r="O194" s="213"/>
      <c r="P194" s="214"/>
      <c r="Q194" s="215"/>
      <c r="R194" s="216"/>
      <c r="S194" s="216"/>
      <c r="T194" s="217"/>
      <c r="U194" s="215"/>
      <c r="V194" s="218"/>
      <c r="W194" s="219"/>
      <c r="X194" s="219"/>
      <c r="Y194" s="219"/>
      <c r="Z194" s="219"/>
      <c r="AA194" s="219"/>
      <c r="AB194" s="219"/>
      <c r="AC194" s="220"/>
      <c r="AD194" s="221"/>
      <c r="AE194" s="221"/>
      <c r="AG194" s="222" t="str">
        <f t="shared" si="16"/>
        <v/>
      </c>
      <c r="AH194" s="223" t="str">
        <f t="shared" si="17"/>
        <v/>
      </c>
      <c r="AI194" s="224" t="str">
        <f>IF(W194="","",VLOOKUP(W194,テーブル!$E$5:$F$9,2,FALSE))</f>
        <v/>
      </c>
      <c r="AJ194" s="225" t="str">
        <f>IF(X194="","",VLOOKUP(X194,テーブル!$H$5:$I$11,2,FALSE))</f>
        <v/>
      </c>
      <c r="AK194" s="226" t="str">
        <f>IF(Y194="","",VLOOKUP(Y194,テーブル!$K$5:$L$9,2,FALSE))</f>
        <v/>
      </c>
      <c r="AL194" s="226" t="str">
        <f>IF(Z194="","",VLOOKUP(Z194,テーブル!$N$4:$O$7,2,FALSE))</f>
        <v/>
      </c>
      <c r="AM194" s="226" t="str">
        <f>IF(AA194="","",VLOOKUP(AA194,テーブル!$Q$4:$R$9,2,FALSE))</f>
        <v/>
      </c>
      <c r="AN194" s="226" t="str">
        <f>IF(AB194="","",VLOOKUP(AB194,テーブル!$T$4:$U$14,2,FALSE))</f>
        <v/>
      </c>
      <c r="AO194" s="226"/>
      <c r="AP194" s="227"/>
    </row>
    <row r="195" spans="2:42" ht="18.75" customHeight="1" x14ac:dyDescent="0.15">
      <c r="B195" s="187" t="str">
        <f t="shared" si="15"/>
        <v/>
      </c>
      <c r="C195" s="203" t="str">
        <f>IF(B195="","",COUNTIF(B$14:B195,"&gt;0"))</f>
        <v/>
      </c>
      <c r="D195" s="204"/>
      <c r="E195" s="205"/>
      <c r="F195" s="206"/>
      <c r="G195" s="207"/>
      <c r="H195" s="208"/>
      <c r="I195" s="208"/>
      <c r="J195" s="209"/>
      <c r="K195" s="207"/>
      <c r="L195" s="210"/>
      <c r="M195" s="211"/>
      <c r="N195" s="212"/>
      <c r="O195" s="213"/>
      <c r="P195" s="214"/>
      <c r="Q195" s="215"/>
      <c r="R195" s="216"/>
      <c r="S195" s="216"/>
      <c r="T195" s="217"/>
      <c r="U195" s="215"/>
      <c r="V195" s="218"/>
      <c r="W195" s="219"/>
      <c r="X195" s="219"/>
      <c r="Y195" s="219"/>
      <c r="Z195" s="219"/>
      <c r="AA195" s="219"/>
      <c r="AB195" s="219"/>
      <c r="AC195" s="220"/>
      <c r="AD195" s="221"/>
      <c r="AE195" s="221"/>
      <c r="AG195" s="222" t="str">
        <f t="shared" si="16"/>
        <v/>
      </c>
      <c r="AH195" s="223" t="str">
        <f t="shared" si="17"/>
        <v/>
      </c>
      <c r="AI195" s="224" t="str">
        <f>IF(W195="","",VLOOKUP(W195,テーブル!$E$5:$F$9,2,FALSE))</f>
        <v/>
      </c>
      <c r="AJ195" s="225" t="str">
        <f>IF(X195="","",VLOOKUP(X195,テーブル!$H$5:$I$11,2,FALSE))</f>
        <v/>
      </c>
      <c r="AK195" s="226" t="str">
        <f>IF(Y195="","",VLOOKUP(Y195,テーブル!$K$5:$L$9,2,FALSE))</f>
        <v/>
      </c>
      <c r="AL195" s="226" t="str">
        <f>IF(Z195="","",VLOOKUP(Z195,テーブル!$N$4:$O$7,2,FALSE))</f>
        <v/>
      </c>
      <c r="AM195" s="226" t="str">
        <f>IF(AA195="","",VLOOKUP(AA195,テーブル!$Q$4:$R$9,2,FALSE))</f>
        <v/>
      </c>
      <c r="AN195" s="226" t="str">
        <f>IF(AB195="","",VLOOKUP(AB195,テーブル!$T$4:$U$14,2,FALSE))</f>
        <v/>
      </c>
      <c r="AO195" s="226"/>
      <c r="AP195" s="227"/>
    </row>
    <row r="196" spans="2:42" ht="18.75" customHeight="1" x14ac:dyDescent="0.15">
      <c r="B196" s="187" t="str">
        <f t="shared" si="15"/>
        <v/>
      </c>
      <c r="C196" s="203" t="str">
        <f>IF(B196="","",COUNTIF(B$14:B196,"&gt;0"))</f>
        <v/>
      </c>
      <c r="D196" s="204"/>
      <c r="E196" s="205"/>
      <c r="F196" s="206"/>
      <c r="G196" s="207"/>
      <c r="H196" s="208"/>
      <c r="I196" s="208"/>
      <c r="J196" s="209"/>
      <c r="K196" s="207"/>
      <c r="L196" s="210"/>
      <c r="M196" s="211"/>
      <c r="N196" s="212"/>
      <c r="O196" s="213"/>
      <c r="P196" s="214"/>
      <c r="Q196" s="215"/>
      <c r="R196" s="216"/>
      <c r="S196" s="216"/>
      <c r="T196" s="217"/>
      <c r="U196" s="215"/>
      <c r="V196" s="218"/>
      <c r="W196" s="219"/>
      <c r="X196" s="219"/>
      <c r="Y196" s="219"/>
      <c r="Z196" s="219"/>
      <c r="AA196" s="219"/>
      <c r="AB196" s="219"/>
      <c r="AC196" s="220"/>
      <c r="AD196" s="221"/>
      <c r="AE196" s="221"/>
      <c r="AG196" s="222" t="str">
        <f t="shared" si="16"/>
        <v/>
      </c>
      <c r="AH196" s="223" t="str">
        <f t="shared" si="17"/>
        <v/>
      </c>
      <c r="AI196" s="224" t="str">
        <f>IF(W196="","",VLOOKUP(W196,テーブル!$E$5:$F$9,2,FALSE))</f>
        <v/>
      </c>
      <c r="AJ196" s="225" t="str">
        <f>IF(X196="","",VLOOKUP(X196,テーブル!$H$5:$I$11,2,FALSE))</f>
        <v/>
      </c>
      <c r="AK196" s="226" t="str">
        <f>IF(Y196="","",VLOOKUP(Y196,テーブル!$K$5:$L$9,2,FALSE))</f>
        <v/>
      </c>
      <c r="AL196" s="226" t="str">
        <f>IF(Z196="","",VLOOKUP(Z196,テーブル!$N$4:$O$7,2,FALSE))</f>
        <v/>
      </c>
      <c r="AM196" s="226" t="str">
        <f>IF(AA196="","",VLOOKUP(AA196,テーブル!$Q$4:$R$9,2,FALSE))</f>
        <v/>
      </c>
      <c r="AN196" s="226" t="str">
        <f>IF(AB196="","",VLOOKUP(AB196,テーブル!$T$4:$U$14,2,FALSE))</f>
        <v/>
      </c>
      <c r="AO196" s="226"/>
      <c r="AP196" s="227"/>
    </row>
    <row r="197" spans="2:42" ht="18.75" customHeight="1" x14ac:dyDescent="0.15">
      <c r="B197" s="187" t="str">
        <f t="shared" si="15"/>
        <v/>
      </c>
      <c r="C197" s="203" t="str">
        <f>IF(B197="","",COUNTIF(B$14:B197,"&gt;0"))</f>
        <v/>
      </c>
      <c r="D197" s="204"/>
      <c r="E197" s="205"/>
      <c r="F197" s="206"/>
      <c r="G197" s="207"/>
      <c r="H197" s="208"/>
      <c r="I197" s="208"/>
      <c r="J197" s="209"/>
      <c r="K197" s="207"/>
      <c r="L197" s="210"/>
      <c r="M197" s="211"/>
      <c r="N197" s="212"/>
      <c r="O197" s="213"/>
      <c r="P197" s="214"/>
      <c r="Q197" s="215"/>
      <c r="R197" s="216"/>
      <c r="S197" s="216"/>
      <c r="T197" s="217"/>
      <c r="U197" s="215"/>
      <c r="V197" s="218"/>
      <c r="W197" s="219"/>
      <c r="X197" s="219"/>
      <c r="Y197" s="219"/>
      <c r="Z197" s="219"/>
      <c r="AA197" s="219"/>
      <c r="AB197" s="219"/>
      <c r="AC197" s="220"/>
      <c r="AD197" s="221"/>
      <c r="AE197" s="221"/>
      <c r="AG197" s="222" t="str">
        <f t="shared" si="16"/>
        <v/>
      </c>
      <c r="AH197" s="223" t="str">
        <f t="shared" si="17"/>
        <v/>
      </c>
      <c r="AI197" s="224" t="str">
        <f>IF(W197="","",VLOOKUP(W197,テーブル!$E$5:$F$9,2,FALSE))</f>
        <v/>
      </c>
      <c r="AJ197" s="225" t="str">
        <f>IF(X197="","",VLOOKUP(X197,テーブル!$H$5:$I$11,2,FALSE))</f>
        <v/>
      </c>
      <c r="AK197" s="226" t="str">
        <f>IF(Y197="","",VLOOKUP(Y197,テーブル!$K$5:$L$9,2,FALSE))</f>
        <v/>
      </c>
      <c r="AL197" s="226" t="str">
        <f>IF(Z197="","",VLOOKUP(Z197,テーブル!$N$4:$O$7,2,FALSE))</f>
        <v/>
      </c>
      <c r="AM197" s="226" t="str">
        <f>IF(AA197="","",VLOOKUP(AA197,テーブル!$Q$4:$R$9,2,FALSE))</f>
        <v/>
      </c>
      <c r="AN197" s="226" t="str">
        <f>IF(AB197="","",VLOOKUP(AB197,テーブル!$T$4:$U$14,2,FALSE))</f>
        <v/>
      </c>
      <c r="AO197" s="226"/>
      <c r="AP197" s="227"/>
    </row>
    <row r="198" spans="2:42" ht="18.75" customHeight="1" x14ac:dyDescent="0.15">
      <c r="B198" s="187" t="str">
        <f t="shared" si="15"/>
        <v/>
      </c>
      <c r="C198" s="203" t="str">
        <f>IF(B198="","",COUNTIF(B$14:B198,"&gt;0"))</f>
        <v/>
      </c>
      <c r="D198" s="204"/>
      <c r="E198" s="205"/>
      <c r="F198" s="206"/>
      <c r="G198" s="207"/>
      <c r="H198" s="208"/>
      <c r="I198" s="208"/>
      <c r="J198" s="209"/>
      <c r="K198" s="207"/>
      <c r="L198" s="210"/>
      <c r="M198" s="211"/>
      <c r="N198" s="212"/>
      <c r="O198" s="213"/>
      <c r="P198" s="214"/>
      <c r="Q198" s="215"/>
      <c r="R198" s="216"/>
      <c r="S198" s="216"/>
      <c r="T198" s="217"/>
      <c r="U198" s="215"/>
      <c r="V198" s="218"/>
      <c r="W198" s="219"/>
      <c r="X198" s="219"/>
      <c r="Y198" s="219"/>
      <c r="Z198" s="219"/>
      <c r="AA198" s="219"/>
      <c r="AB198" s="219"/>
      <c r="AC198" s="220"/>
      <c r="AD198" s="221"/>
      <c r="AE198" s="221"/>
      <c r="AG198" s="222" t="str">
        <f t="shared" si="16"/>
        <v/>
      </c>
      <c r="AH198" s="223" t="str">
        <f t="shared" si="17"/>
        <v/>
      </c>
      <c r="AI198" s="224" t="str">
        <f>IF(W198="","",VLOOKUP(W198,テーブル!$E$5:$F$9,2,FALSE))</f>
        <v/>
      </c>
      <c r="AJ198" s="225" t="str">
        <f>IF(X198="","",VLOOKUP(X198,テーブル!$H$5:$I$11,2,FALSE))</f>
        <v/>
      </c>
      <c r="AK198" s="226" t="str">
        <f>IF(Y198="","",VLOOKUP(Y198,テーブル!$K$5:$L$9,2,FALSE))</f>
        <v/>
      </c>
      <c r="AL198" s="226" t="str">
        <f>IF(Z198="","",VLOOKUP(Z198,テーブル!$N$4:$O$7,2,FALSE))</f>
        <v/>
      </c>
      <c r="AM198" s="226" t="str">
        <f>IF(AA198="","",VLOOKUP(AA198,テーブル!$Q$4:$R$9,2,FALSE))</f>
        <v/>
      </c>
      <c r="AN198" s="226" t="str">
        <f>IF(AB198="","",VLOOKUP(AB198,テーブル!$T$4:$U$14,2,FALSE))</f>
        <v/>
      </c>
      <c r="AO198" s="226"/>
      <c r="AP198" s="227"/>
    </row>
    <row r="199" spans="2:42" ht="18.75" customHeight="1" x14ac:dyDescent="0.15">
      <c r="B199" s="187" t="str">
        <f t="shared" si="15"/>
        <v/>
      </c>
      <c r="C199" s="203" t="str">
        <f>IF(B199="","",COUNTIF(B$14:B199,"&gt;0"))</f>
        <v/>
      </c>
      <c r="D199" s="204"/>
      <c r="E199" s="205"/>
      <c r="F199" s="206"/>
      <c r="G199" s="207"/>
      <c r="H199" s="208"/>
      <c r="I199" s="208"/>
      <c r="J199" s="209"/>
      <c r="K199" s="207"/>
      <c r="L199" s="210"/>
      <c r="M199" s="211"/>
      <c r="N199" s="212"/>
      <c r="O199" s="213"/>
      <c r="P199" s="214"/>
      <c r="Q199" s="215"/>
      <c r="R199" s="216"/>
      <c r="S199" s="216"/>
      <c r="T199" s="217"/>
      <c r="U199" s="215"/>
      <c r="V199" s="218"/>
      <c r="W199" s="219"/>
      <c r="X199" s="219"/>
      <c r="Y199" s="219"/>
      <c r="Z199" s="219"/>
      <c r="AA199" s="219"/>
      <c r="AB199" s="219"/>
      <c r="AC199" s="220"/>
      <c r="AD199" s="221"/>
      <c r="AE199" s="221"/>
      <c r="AG199" s="222" t="str">
        <f t="shared" si="16"/>
        <v/>
      </c>
      <c r="AH199" s="223" t="str">
        <f t="shared" si="17"/>
        <v/>
      </c>
      <c r="AI199" s="224" t="str">
        <f>IF(W199="","",VLOOKUP(W199,テーブル!$E$5:$F$9,2,FALSE))</f>
        <v/>
      </c>
      <c r="AJ199" s="225" t="str">
        <f>IF(X199="","",VLOOKUP(X199,テーブル!$H$5:$I$11,2,FALSE))</f>
        <v/>
      </c>
      <c r="AK199" s="226" t="str">
        <f>IF(Y199="","",VLOOKUP(Y199,テーブル!$K$5:$L$9,2,FALSE))</f>
        <v/>
      </c>
      <c r="AL199" s="226" t="str">
        <f>IF(Z199="","",VLOOKUP(Z199,テーブル!$N$4:$O$7,2,FALSE))</f>
        <v/>
      </c>
      <c r="AM199" s="226" t="str">
        <f>IF(AA199="","",VLOOKUP(AA199,テーブル!$Q$4:$R$9,2,FALSE))</f>
        <v/>
      </c>
      <c r="AN199" s="226" t="str">
        <f>IF(AB199="","",VLOOKUP(AB199,テーブル!$T$4:$U$14,2,FALSE))</f>
        <v/>
      </c>
      <c r="AO199" s="226"/>
      <c r="AP199" s="227"/>
    </row>
    <row r="200" spans="2:42" ht="18.75" customHeight="1" x14ac:dyDescent="0.15">
      <c r="B200" s="187" t="str">
        <f t="shared" si="15"/>
        <v/>
      </c>
      <c r="C200" s="203" t="str">
        <f>IF(B200="","",COUNTIF(B$14:B200,"&gt;0"))</f>
        <v/>
      </c>
      <c r="D200" s="204"/>
      <c r="E200" s="205"/>
      <c r="F200" s="206"/>
      <c r="G200" s="207"/>
      <c r="H200" s="208"/>
      <c r="I200" s="208"/>
      <c r="J200" s="209"/>
      <c r="K200" s="207"/>
      <c r="L200" s="210"/>
      <c r="M200" s="211"/>
      <c r="N200" s="212"/>
      <c r="O200" s="213"/>
      <c r="P200" s="214"/>
      <c r="Q200" s="215"/>
      <c r="R200" s="216"/>
      <c r="S200" s="216"/>
      <c r="T200" s="217"/>
      <c r="U200" s="215"/>
      <c r="V200" s="218"/>
      <c r="W200" s="219"/>
      <c r="X200" s="219"/>
      <c r="Y200" s="219"/>
      <c r="Z200" s="219"/>
      <c r="AA200" s="219"/>
      <c r="AB200" s="219"/>
      <c r="AC200" s="220"/>
      <c r="AD200" s="221"/>
      <c r="AE200" s="221"/>
      <c r="AG200" s="222" t="str">
        <f t="shared" si="16"/>
        <v/>
      </c>
      <c r="AH200" s="223" t="str">
        <f t="shared" si="17"/>
        <v/>
      </c>
      <c r="AI200" s="224" t="str">
        <f>IF(W200="","",VLOOKUP(W200,テーブル!$E$5:$F$9,2,FALSE))</f>
        <v/>
      </c>
      <c r="AJ200" s="225" t="str">
        <f>IF(X200="","",VLOOKUP(X200,テーブル!$H$5:$I$11,2,FALSE))</f>
        <v/>
      </c>
      <c r="AK200" s="226" t="str">
        <f>IF(Y200="","",VLOOKUP(Y200,テーブル!$K$5:$L$9,2,FALSE))</f>
        <v/>
      </c>
      <c r="AL200" s="226" t="str">
        <f>IF(Z200="","",VLOOKUP(Z200,テーブル!$N$4:$O$7,2,FALSE))</f>
        <v/>
      </c>
      <c r="AM200" s="226" t="str">
        <f>IF(AA200="","",VLOOKUP(AA200,テーブル!$Q$4:$R$9,2,FALSE))</f>
        <v/>
      </c>
      <c r="AN200" s="226" t="str">
        <f>IF(AB200="","",VLOOKUP(AB200,テーブル!$T$4:$U$14,2,FALSE))</f>
        <v/>
      </c>
      <c r="AO200" s="226"/>
      <c r="AP200" s="227"/>
    </row>
    <row r="201" spans="2:42" ht="18.75" customHeight="1" x14ac:dyDescent="0.15">
      <c r="B201" s="187" t="str">
        <f t="shared" si="15"/>
        <v/>
      </c>
      <c r="C201" s="203" t="str">
        <f>IF(B201="","",COUNTIF(B$14:B201,"&gt;0"))</f>
        <v/>
      </c>
      <c r="D201" s="204"/>
      <c r="E201" s="205"/>
      <c r="F201" s="206"/>
      <c r="G201" s="207"/>
      <c r="H201" s="208"/>
      <c r="I201" s="208"/>
      <c r="J201" s="209"/>
      <c r="K201" s="207"/>
      <c r="L201" s="210"/>
      <c r="M201" s="211"/>
      <c r="N201" s="212"/>
      <c r="O201" s="213"/>
      <c r="P201" s="214"/>
      <c r="Q201" s="215"/>
      <c r="R201" s="216"/>
      <c r="S201" s="216"/>
      <c r="T201" s="217"/>
      <c r="U201" s="215"/>
      <c r="V201" s="218"/>
      <c r="W201" s="219"/>
      <c r="X201" s="219"/>
      <c r="Y201" s="219"/>
      <c r="Z201" s="219"/>
      <c r="AA201" s="219"/>
      <c r="AB201" s="219"/>
      <c r="AC201" s="220"/>
      <c r="AD201" s="221"/>
      <c r="AE201" s="221"/>
      <c r="AG201" s="222" t="str">
        <f t="shared" si="16"/>
        <v/>
      </c>
      <c r="AH201" s="223" t="str">
        <f t="shared" si="17"/>
        <v/>
      </c>
      <c r="AI201" s="224" t="str">
        <f>IF(W201="","",VLOOKUP(W201,テーブル!$E$5:$F$9,2,FALSE))</f>
        <v/>
      </c>
      <c r="AJ201" s="225" t="str">
        <f>IF(X201="","",VLOOKUP(X201,テーブル!$H$5:$I$11,2,FALSE))</f>
        <v/>
      </c>
      <c r="AK201" s="226" t="str">
        <f>IF(Y201="","",VLOOKUP(Y201,テーブル!$K$5:$L$9,2,FALSE))</f>
        <v/>
      </c>
      <c r="AL201" s="226" t="str">
        <f>IF(Z201="","",VLOOKUP(Z201,テーブル!$N$4:$O$7,2,FALSE))</f>
        <v/>
      </c>
      <c r="AM201" s="226" t="str">
        <f>IF(AA201="","",VLOOKUP(AA201,テーブル!$Q$4:$R$9,2,FALSE))</f>
        <v/>
      </c>
      <c r="AN201" s="226" t="str">
        <f>IF(AB201="","",VLOOKUP(AB201,テーブル!$T$4:$U$14,2,FALSE))</f>
        <v/>
      </c>
      <c r="AO201" s="226"/>
      <c r="AP201" s="227"/>
    </row>
    <row r="202" spans="2:42" ht="18.75" customHeight="1" x14ac:dyDescent="0.15">
      <c r="B202" s="187" t="str">
        <f t="shared" si="15"/>
        <v/>
      </c>
      <c r="C202" s="203" t="str">
        <f>IF(B202="","",COUNTIF(B$14:B202,"&gt;0"))</f>
        <v/>
      </c>
      <c r="D202" s="204"/>
      <c r="E202" s="205"/>
      <c r="F202" s="206"/>
      <c r="G202" s="207"/>
      <c r="H202" s="208"/>
      <c r="I202" s="208"/>
      <c r="J202" s="209"/>
      <c r="K202" s="207"/>
      <c r="L202" s="210"/>
      <c r="M202" s="211"/>
      <c r="N202" s="212"/>
      <c r="O202" s="213"/>
      <c r="P202" s="214"/>
      <c r="Q202" s="215"/>
      <c r="R202" s="216"/>
      <c r="S202" s="216"/>
      <c r="T202" s="217"/>
      <c r="U202" s="215"/>
      <c r="V202" s="218"/>
      <c r="W202" s="219"/>
      <c r="X202" s="219"/>
      <c r="Y202" s="219"/>
      <c r="Z202" s="219"/>
      <c r="AA202" s="219"/>
      <c r="AB202" s="219"/>
      <c r="AC202" s="220"/>
      <c r="AD202" s="221"/>
      <c r="AE202" s="221"/>
      <c r="AG202" s="222" t="str">
        <f t="shared" si="16"/>
        <v/>
      </c>
      <c r="AH202" s="223" t="str">
        <f t="shared" si="17"/>
        <v/>
      </c>
      <c r="AI202" s="224" t="str">
        <f>IF(W202="","",VLOOKUP(W202,テーブル!$E$5:$F$9,2,FALSE))</f>
        <v/>
      </c>
      <c r="AJ202" s="225" t="str">
        <f>IF(X202="","",VLOOKUP(X202,テーブル!$H$5:$I$11,2,FALSE))</f>
        <v/>
      </c>
      <c r="AK202" s="226" t="str">
        <f>IF(Y202="","",VLOOKUP(Y202,テーブル!$K$5:$L$9,2,FALSE))</f>
        <v/>
      </c>
      <c r="AL202" s="226" t="str">
        <f>IF(Z202="","",VLOOKUP(Z202,テーブル!$N$4:$O$7,2,FALSE))</f>
        <v/>
      </c>
      <c r="AM202" s="226" t="str">
        <f>IF(AA202="","",VLOOKUP(AA202,テーブル!$Q$4:$R$9,2,FALSE))</f>
        <v/>
      </c>
      <c r="AN202" s="226" t="str">
        <f>IF(AB202="","",VLOOKUP(AB202,テーブル!$T$4:$U$14,2,FALSE))</f>
        <v/>
      </c>
      <c r="AO202" s="226"/>
      <c r="AP202" s="227"/>
    </row>
    <row r="203" spans="2:42" ht="18.75" customHeight="1" x14ac:dyDescent="0.15">
      <c r="B203" s="187" t="str">
        <f t="shared" si="15"/>
        <v/>
      </c>
      <c r="C203" s="203" t="str">
        <f>IF(B203="","",COUNTIF(B$14:B203,"&gt;0"))</f>
        <v/>
      </c>
      <c r="D203" s="204"/>
      <c r="E203" s="205"/>
      <c r="F203" s="206"/>
      <c r="G203" s="207"/>
      <c r="H203" s="208"/>
      <c r="I203" s="208"/>
      <c r="J203" s="209"/>
      <c r="K203" s="207"/>
      <c r="L203" s="210"/>
      <c r="M203" s="211"/>
      <c r="N203" s="212"/>
      <c r="O203" s="213"/>
      <c r="P203" s="214"/>
      <c r="Q203" s="215"/>
      <c r="R203" s="216"/>
      <c r="S203" s="216"/>
      <c r="T203" s="217"/>
      <c r="U203" s="215"/>
      <c r="V203" s="218"/>
      <c r="W203" s="219"/>
      <c r="X203" s="219"/>
      <c r="Y203" s="219"/>
      <c r="Z203" s="219"/>
      <c r="AA203" s="219"/>
      <c r="AB203" s="219"/>
      <c r="AC203" s="220"/>
      <c r="AD203" s="221"/>
      <c r="AE203" s="221"/>
      <c r="AG203" s="222" t="str">
        <f t="shared" si="16"/>
        <v/>
      </c>
      <c r="AH203" s="223" t="str">
        <f t="shared" si="17"/>
        <v/>
      </c>
      <c r="AI203" s="224" t="str">
        <f>IF(W203="","",VLOOKUP(W203,テーブル!$E$5:$F$9,2,FALSE))</f>
        <v/>
      </c>
      <c r="AJ203" s="225" t="str">
        <f>IF(X203="","",VLOOKUP(X203,テーブル!$H$5:$I$11,2,FALSE))</f>
        <v/>
      </c>
      <c r="AK203" s="226" t="str">
        <f>IF(Y203="","",VLOOKUP(Y203,テーブル!$K$5:$L$9,2,FALSE))</f>
        <v/>
      </c>
      <c r="AL203" s="226" t="str">
        <f>IF(Z203="","",VLOOKUP(Z203,テーブル!$N$4:$O$7,2,FALSE))</f>
        <v/>
      </c>
      <c r="AM203" s="226" t="str">
        <f>IF(AA203="","",VLOOKUP(AA203,テーブル!$Q$4:$R$9,2,FALSE))</f>
        <v/>
      </c>
      <c r="AN203" s="226" t="str">
        <f>IF(AB203="","",VLOOKUP(AB203,テーブル!$T$4:$U$14,2,FALSE))</f>
        <v/>
      </c>
      <c r="AO203" s="226"/>
      <c r="AP203" s="227"/>
    </row>
    <row r="204" spans="2:42" ht="18.75" customHeight="1" x14ac:dyDescent="0.15">
      <c r="B204" s="187" t="str">
        <f t="shared" si="15"/>
        <v/>
      </c>
      <c r="C204" s="203" t="str">
        <f>IF(B204="","",COUNTIF(B$14:B204,"&gt;0"))</f>
        <v/>
      </c>
      <c r="D204" s="204"/>
      <c r="E204" s="205"/>
      <c r="F204" s="206"/>
      <c r="G204" s="207"/>
      <c r="H204" s="208"/>
      <c r="I204" s="208"/>
      <c r="J204" s="209"/>
      <c r="K204" s="207"/>
      <c r="L204" s="210"/>
      <c r="M204" s="211"/>
      <c r="N204" s="212"/>
      <c r="O204" s="213"/>
      <c r="P204" s="214"/>
      <c r="Q204" s="215"/>
      <c r="R204" s="216"/>
      <c r="S204" s="216"/>
      <c r="T204" s="217"/>
      <c r="U204" s="215"/>
      <c r="V204" s="218"/>
      <c r="W204" s="219"/>
      <c r="X204" s="219"/>
      <c r="Y204" s="219"/>
      <c r="Z204" s="219"/>
      <c r="AA204" s="219"/>
      <c r="AB204" s="219"/>
      <c r="AC204" s="220"/>
      <c r="AD204" s="221"/>
      <c r="AE204" s="221"/>
      <c r="AG204" s="222" t="str">
        <f t="shared" si="16"/>
        <v/>
      </c>
      <c r="AH204" s="223" t="str">
        <f t="shared" si="17"/>
        <v/>
      </c>
      <c r="AI204" s="224" t="str">
        <f>IF(W204="","",VLOOKUP(W204,テーブル!$E$5:$F$9,2,FALSE))</f>
        <v/>
      </c>
      <c r="AJ204" s="225" t="str">
        <f>IF(X204="","",VLOOKUP(X204,テーブル!$H$5:$I$11,2,FALSE))</f>
        <v/>
      </c>
      <c r="AK204" s="226" t="str">
        <f>IF(Y204="","",VLOOKUP(Y204,テーブル!$K$5:$L$9,2,FALSE))</f>
        <v/>
      </c>
      <c r="AL204" s="226" t="str">
        <f>IF(Z204="","",VLOOKUP(Z204,テーブル!$N$4:$O$7,2,FALSE))</f>
        <v/>
      </c>
      <c r="AM204" s="226" t="str">
        <f>IF(AA204="","",VLOOKUP(AA204,テーブル!$Q$4:$R$9,2,FALSE))</f>
        <v/>
      </c>
      <c r="AN204" s="226" t="str">
        <f>IF(AB204="","",VLOOKUP(AB204,テーブル!$T$4:$U$14,2,FALSE))</f>
        <v/>
      </c>
      <c r="AO204" s="226"/>
      <c r="AP204" s="227"/>
    </row>
    <row r="205" spans="2:42" ht="18.75" customHeight="1" x14ac:dyDescent="0.15">
      <c r="B205" s="187" t="str">
        <f t="shared" si="15"/>
        <v/>
      </c>
      <c r="C205" s="203" t="str">
        <f>IF(B205="","",COUNTIF(B$14:B205,"&gt;0"))</f>
        <v/>
      </c>
      <c r="D205" s="204"/>
      <c r="E205" s="205"/>
      <c r="F205" s="206"/>
      <c r="G205" s="207"/>
      <c r="H205" s="208"/>
      <c r="I205" s="208"/>
      <c r="J205" s="209"/>
      <c r="K205" s="207"/>
      <c r="L205" s="210"/>
      <c r="M205" s="211"/>
      <c r="N205" s="212"/>
      <c r="O205" s="213"/>
      <c r="P205" s="214"/>
      <c r="Q205" s="215"/>
      <c r="R205" s="216"/>
      <c r="S205" s="216"/>
      <c r="T205" s="217"/>
      <c r="U205" s="215"/>
      <c r="V205" s="218"/>
      <c r="W205" s="219"/>
      <c r="X205" s="219"/>
      <c r="Y205" s="219"/>
      <c r="Z205" s="219"/>
      <c r="AA205" s="219"/>
      <c r="AB205" s="219"/>
      <c r="AC205" s="220"/>
      <c r="AD205" s="221"/>
      <c r="AE205" s="221"/>
      <c r="AG205" s="222" t="str">
        <f t="shared" si="16"/>
        <v/>
      </c>
      <c r="AH205" s="223" t="str">
        <f t="shared" si="17"/>
        <v/>
      </c>
      <c r="AI205" s="224" t="str">
        <f>IF(W205="","",VLOOKUP(W205,テーブル!$E$5:$F$9,2,FALSE))</f>
        <v/>
      </c>
      <c r="AJ205" s="225" t="str">
        <f>IF(X205="","",VLOOKUP(X205,テーブル!$H$5:$I$11,2,FALSE))</f>
        <v/>
      </c>
      <c r="AK205" s="226" t="str">
        <f>IF(Y205="","",VLOOKUP(Y205,テーブル!$K$5:$L$9,2,FALSE))</f>
        <v/>
      </c>
      <c r="AL205" s="226" t="str">
        <f>IF(Z205="","",VLOOKUP(Z205,テーブル!$N$4:$O$7,2,FALSE))</f>
        <v/>
      </c>
      <c r="AM205" s="226" t="str">
        <f>IF(AA205="","",VLOOKUP(AA205,テーブル!$Q$4:$R$9,2,FALSE))</f>
        <v/>
      </c>
      <c r="AN205" s="226" t="str">
        <f>IF(AB205="","",VLOOKUP(AB205,テーブル!$T$4:$U$14,2,FALSE))</f>
        <v/>
      </c>
      <c r="AO205" s="226"/>
      <c r="AP205" s="227"/>
    </row>
    <row r="206" spans="2:42" ht="18.75" customHeight="1" x14ac:dyDescent="0.15">
      <c r="B206" s="187" t="str">
        <f t="shared" ref="B206:B213" si="18">IF(OR(D206&gt;0,N206&gt;0),1,"")</f>
        <v/>
      </c>
      <c r="C206" s="203" t="str">
        <f>IF(B206="","",COUNTIF(B$14:B206,"&gt;0"))</f>
        <v/>
      </c>
      <c r="D206" s="204"/>
      <c r="E206" s="205"/>
      <c r="F206" s="206"/>
      <c r="G206" s="207"/>
      <c r="H206" s="208"/>
      <c r="I206" s="208"/>
      <c r="J206" s="209"/>
      <c r="K206" s="207"/>
      <c r="L206" s="210"/>
      <c r="M206" s="211"/>
      <c r="N206" s="212"/>
      <c r="O206" s="213"/>
      <c r="P206" s="214"/>
      <c r="Q206" s="215"/>
      <c r="R206" s="216"/>
      <c r="S206" s="216"/>
      <c r="T206" s="217"/>
      <c r="U206" s="215"/>
      <c r="V206" s="218"/>
      <c r="W206" s="219"/>
      <c r="X206" s="219"/>
      <c r="Y206" s="219"/>
      <c r="Z206" s="219"/>
      <c r="AA206" s="219"/>
      <c r="AB206" s="219"/>
      <c r="AC206" s="220"/>
      <c r="AD206" s="221"/>
      <c r="AE206" s="221"/>
      <c r="AG206" s="222" t="str">
        <f t="shared" ref="AG206:AG213" si="19">IF(C206="","",
IF(AND(T206="",V206=""),J206+L206,
IF(T206="",J206+V206,
IF(V206="",T206+L206,
IF(OR(AB206="",AB206="退職取消し"),T206+V206,"")))))</f>
        <v/>
      </c>
      <c r="AH206" s="223" t="str">
        <f t="shared" ref="AH206:AH207" si="20">IF(C206="","",
IFERROR(ROUNDDOWN(AG206*10/1000,0),0))</f>
        <v/>
      </c>
      <c r="AI206" s="224" t="str">
        <f>IF(W206="","",VLOOKUP(W206,テーブル!$E$5:$F$9,2,FALSE))</f>
        <v/>
      </c>
      <c r="AJ206" s="225" t="str">
        <f>IF(X206="","",VLOOKUP(X206,テーブル!$H$5:$I$11,2,FALSE))</f>
        <v/>
      </c>
      <c r="AK206" s="226" t="str">
        <f>IF(Y206="","",VLOOKUP(Y206,テーブル!$K$5:$L$9,2,FALSE))</f>
        <v/>
      </c>
      <c r="AL206" s="226" t="str">
        <f>IF(Z206="","",VLOOKUP(Z206,テーブル!$N$4:$O$7,2,FALSE))</f>
        <v/>
      </c>
      <c r="AM206" s="226" t="str">
        <f>IF(AA206="","",VLOOKUP(AA206,テーブル!$Q$4:$R$9,2,FALSE))</f>
        <v/>
      </c>
      <c r="AN206" s="226" t="str">
        <f>IF(AB206="","",VLOOKUP(AB206,テーブル!$T$4:$U$14,2,FALSE))</f>
        <v/>
      </c>
      <c r="AO206" s="226"/>
      <c r="AP206" s="227"/>
    </row>
    <row r="207" spans="2:42" ht="18.75" customHeight="1" x14ac:dyDescent="0.15">
      <c r="B207" s="187" t="str">
        <f t="shared" si="18"/>
        <v/>
      </c>
      <c r="C207" s="203" t="str">
        <f>IF(B207="","",COUNTIF(B$14:B207,"&gt;0"))</f>
        <v/>
      </c>
      <c r="D207" s="204"/>
      <c r="E207" s="205"/>
      <c r="F207" s="206"/>
      <c r="G207" s="207"/>
      <c r="H207" s="208"/>
      <c r="I207" s="208"/>
      <c r="J207" s="209"/>
      <c r="K207" s="207"/>
      <c r="L207" s="210"/>
      <c r="M207" s="211"/>
      <c r="N207" s="212"/>
      <c r="O207" s="213"/>
      <c r="P207" s="214"/>
      <c r="Q207" s="215"/>
      <c r="R207" s="216"/>
      <c r="S207" s="216"/>
      <c r="T207" s="217"/>
      <c r="U207" s="215"/>
      <c r="V207" s="218"/>
      <c r="W207" s="219"/>
      <c r="X207" s="219"/>
      <c r="Y207" s="219"/>
      <c r="Z207" s="219"/>
      <c r="AA207" s="219"/>
      <c r="AB207" s="219"/>
      <c r="AC207" s="220"/>
      <c r="AD207" s="221"/>
      <c r="AE207" s="221"/>
      <c r="AG207" s="222" t="str">
        <f t="shared" si="19"/>
        <v/>
      </c>
      <c r="AH207" s="223" t="str">
        <f t="shared" si="20"/>
        <v/>
      </c>
      <c r="AI207" s="224" t="str">
        <f>IF(W207="","",VLOOKUP(W207,テーブル!$E$5:$F$9,2,FALSE))</f>
        <v/>
      </c>
      <c r="AJ207" s="225" t="str">
        <f>IF(X207="","",VLOOKUP(X207,テーブル!$H$5:$I$11,2,FALSE))</f>
        <v/>
      </c>
      <c r="AK207" s="226" t="str">
        <f>IF(Y207="","",VLOOKUP(Y207,テーブル!$K$5:$L$9,2,FALSE))</f>
        <v/>
      </c>
      <c r="AL207" s="226" t="str">
        <f>IF(Z207="","",VLOOKUP(Z207,テーブル!$N$4:$O$7,2,FALSE))</f>
        <v/>
      </c>
      <c r="AM207" s="226" t="str">
        <f>IF(AA207="","",VLOOKUP(AA207,テーブル!$Q$4:$R$9,2,FALSE))</f>
        <v/>
      </c>
      <c r="AN207" s="226" t="str">
        <f>IF(AB207="","",VLOOKUP(AB207,テーブル!$T$4:$U$14,2,FALSE))</f>
        <v/>
      </c>
      <c r="AO207" s="226"/>
      <c r="AP207" s="227"/>
    </row>
    <row r="208" spans="2:42" ht="18.75" customHeight="1" x14ac:dyDescent="0.15">
      <c r="B208" s="187" t="str">
        <f t="shared" si="18"/>
        <v/>
      </c>
      <c r="C208" s="203" t="str">
        <f>IF(B208="","",COUNTIF(B$14:B208,"&gt;0"))</f>
        <v/>
      </c>
      <c r="D208" s="204"/>
      <c r="E208" s="205"/>
      <c r="F208" s="206"/>
      <c r="G208" s="207"/>
      <c r="H208" s="208"/>
      <c r="I208" s="208"/>
      <c r="J208" s="209"/>
      <c r="K208" s="207"/>
      <c r="L208" s="210"/>
      <c r="M208" s="211"/>
      <c r="N208" s="212"/>
      <c r="O208" s="213"/>
      <c r="P208" s="214"/>
      <c r="Q208" s="215"/>
      <c r="R208" s="216"/>
      <c r="S208" s="216"/>
      <c r="T208" s="217"/>
      <c r="U208" s="215"/>
      <c r="V208" s="218"/>
      <c r="W208" s="219"/>
      <c r="X208" s="219"/>
      <c r="Y208" s="219"/>
      <c r="Z208" s="219"/>
      <c r="AA208" s="219"/>
      <c r="AB208" s="219"/>
      <c r="AC208" s="220"/>
      <c r="AD208" s="221"/>
      <c r="AE208" s="221"/>
      <c r="AG208" s="222" t="str">
        <f t="shared" si="19"/>
        <v/>
      </c>
      <c r="AH208" s="223">
        <f t="shared" ref="AH208:AH213" si="21">IFERROR(ROUNDDOWN(AG208*10/1000,0),0)</f>
        <v>0</v>
      </c>
      <c r="AI208" s="224" t="str">
        <f>IF(W208="","",VLOOKUP(W208,テーブル!$E$5:$F$9,2,FALSE))</f>
        <v/>
      </c>
      <c r="AJ208" s="225" t="str">
        <f>IF(X208="","",VLOOKUP(X208,テーブル!$H$5:$I$11,2,FALSE))</f>
        <v/>
      </c>
      <c r="AK208" s="226" t="str">
        <f>IF(Y208="","",VLOOKUP(Y208,テーブル!$K$5:$L$9,2,FALSE))</f>
        <v/>
      </c>
      <c r="AL208" s="226" t="str">
        <f>IF(Z208="","",VLOOKUP(Z208,テーブル!$N$4:$O$7,2,FALSE))</f>
        <v/>
      </c>
      <c r="AM208" s="226" t="str">
        <f>IF(AA208="","",VLOOKUP(AA208,テーブル!$Q$4:$R$9,2,FALSE))</f>
        <v/>
      </c>
      <c r="AN208" s="226" t="str">
        <f>IF(AB208="","",VLOOKUP(AB208,テーブル!$T$4:$U$14,2,FALSE))</f>
        <v/>
      </c>
      <c r="AO208" s="226"/>
      <c r="AP208" s="227"/>
    </row>
    <row r="209" spans="2:42" ht="18.75" customHeight="1" x14ac:dyDescent="0.15">
      <c r="B209" s="187" t="str">
        <f t="shared" si="18"/>
        <v/>
      </c>
      <c r="C209" s="203" t="str">
        <f>IF(B209="","",COUNTIF(B$14:B209,"&gt;0"))</f>
        <v/>
      </c>
      <c r="D209" s="204"/>
      <c r="E209" s="205"/>
      <c r="F209" s="206"/>
      <c r="G209" s="207"/>
      <c r="H209" s="208"/>
      <c r="I209" s="208"/>
      <c r="J209" s="209"/>
      <c r="K209" s="207"/>
      <c r="L209" s="210"/>
      <c r="M209" s="211"/>
      <c r="N209" s="212"/>
      <c r="O209" s="213"/>
      <c r="P209" s="214"/>
      <c r="Q209" s="215"/>
      <c r="R209" s="216"/>
      <c r="S209" s="216"/>
      <c r="T209" s="217"/>
      <c r="U209" s="215"/>
      <c r="V209" s="218"/>
      <c r="W209" s="219"/>
      <c r="X209" s="219"/>
      <c r="Y209" s="219"/>
      <c r="Z209" s="219"/>
      <c r="AA209" s="219"/>
      <c r="AB209" s="219"/>
      <c r="AC209" s="220"/>
      <c r="AD209" s="221"/>
      <c r="AE209" s="221"/>
      <c r="AG209" s="222" t="str">
        <f t="shared" si="19"/>
        <v/>
      </c>
      <c r="AH209" s="223">
        <f t="shared" si="21"/>
        <v>0</v>
      </c>
      <c r="AI209" s="224" t="str">
        <f>IF(W209="","",VLOOKUP(W209,テーブル!$E$5:$F$9,2,FALSE))</f>
        <v/>
      </c>
      <c r="AJ209" s="225" t="str">
        <f>IF(X209="","",VLOOKUP(X209,テーブル!$H$5:$I$11,2,FALSE))</f>
        <v/>
      </c>
      <c r="AK209" s="226" t="str">
        <f>IF(Y209="","",VLOOKUP(Y209,テーブル!$K$5:$L$9,2,FALSE))</f>
        <v/>
      </c>
      <c r="AL209" s="226" t="str">
        <f>IF(Z209="","",VLOOKUP(Z209,テーブル!$N$4:$O$7,2,FALSE))</f>
        <v/>
      </c>
      <c r="AM209" s="226" t="str">
        <f>IF(AA209="","",VLOOKUP(AA209,テーブル!$Q$4:$R$9,2,FALSE))</f>
        <v/>
      </c>
      <c r="AN209" s="226" t="str">
        <f>IF(AB209="","",VLOOKUP(AB209,テーブル!$T$4:$U$14,2,FALSE))</f>
        <v/>
      </c>
      <c r="AO209" s="226"/>
      <c r="AP209" s="227"/>
    </row>
    <row r="210" spans="2:42" ht="18.75" customHeight="1" x14ac:dyDescent="0.15">
      <c r="B210" s="187" t="str">
        <f t="shared" si="18"/>
        <v/>
      </c>
      <c r="C210" s="203" t="str">
        <f>IF(B210="","",COUNTIF(B$14:B210,"&gt;0"))</f>
        <v/>
      </c>
      <c r="D210" s="204"/>
      <c r="E210" s="205"/>
      <c r="F210" s="206"/>
      <c r="G210" s="207"/>
      <c r="H210" s="208"/>
      <c r="I210" s="208"/>
      <c r="J210" s="209"/>
      <c r="K210" s="207"/>
      <c r="L210" s="210"/>
      <c r="M210" s="211"/>
      <c r="N210" s="212"/>
      <c r="O210" s="213"/>
      <c r="P210" s="214"/>
      <c r="Q210" s="215"/>
      <c r="R210" s="216"/>
      <c r="S210" s="216"/>
      <c r="T210" s="217"/>
      <c r="U210" s="215"/>
      <c r="V210" s="218"/>
      <c r="W210" s="219"/>
      <c r="X210" s="219"/>
      <c r="Y210" s="219"/>
      <c r="Z210" s="219"/>
      <c r="AA210" s="219"/>
      <c r="AB210" s="219"/>
      <c r="AC210" s="220"/>
      <c r="AD210" s="221"/>
      <c r="AE210" s="221"/>
      <c r="AG210" s="222" t="str">
        <f t="shared" si="19"/>
        <v/>
      </c>
      <c r="AH210" s="223">
        <f t="shared" si="21"/>
        <v>0</v>
      </c>
      <c r="AI210" s="224" t="str">
        <f>IF(W210="","",VLOOKUP(W210,テーブル!$E$5:$F$9,2,FALSE))</f>
        <v/>
      </c>
      <c r="AJ210" s="225" t="str">
        <f>IF(X210="","",VLOOKUP(X210,テーブル!$H$5:$I$11,2,FALSE))</f>
        <v/>
      </c>
      <c r="AK210" s="226" t="str">
        <f>IF(Y210="","",VLOOKUP(Y210,テーブル!$K$5:$L$9,2,FALSE))</f>
        <v/>
      </c>
      <c r="AL210" s="226" t="str">
        <f>IF(Z210="","",VLOOKUP(Z210,テーブル!$N$4:$O$7,2,FALSE))</f>
        <v/>
      </c>
      <c r="AM210" s="226" t="str">
        <f>IF(AA210="","",VLOOKUP(AA210,テーブル!$Q$4:$R$9,2,FALSE))</f>
        <v/>
      </c>
      <c r="AN210" s="226" t="str">
        <f>IF(AB210="","",VLOOKUP(AB210,テーブル!$T$4:$U$14,2,FALSE))</f>
        <v/>
      </c>
      <c r="AO210" s="226"/>
      <c r="AP210" s="227"/>
    </row>
    <row r="211" spans="2:42" ht="18.75" customHeight="1" x14ac:dyDescent="0.15">
      <c r="B211" s="187" t="str">
        <f t="shared" si="18"/>
        <v/>
      </c>
      <c r="C211" s="203" t="str">
        <f>IF(B211="","",COUNTIF(B$14:B211,"&gt;0"))</f>
        <v/>
      </c>
      <c r="D211" s="204"/>
      <c r="E211" s="205"/>
      <c r="F211" s="206"/>
      <c r="G211" s="207"/>
      <c r="H211" s="208"/>
      <c r="I211" s="208"/>
      <c r="J211" s="209"/>
      <c r="K211" s="207"/>
      <c r="L211" s="210"/>
      <c r="M211" s="211"/>
      <c r="N211" s="212"/>
      <c r="O211" s="213"/>
      <c r="P211" s="214"/>
      <c r="Q211" s="215"/>
      <c r="R211" s="216"/>
      <c r="S211" s="216"/>
      <c r="T211" s="217"/>
      <c r="U211" s="215"/>
      <c r="V211" s="218"/>
      <c r="W211" s="219"/>
      <c r="X211" s="219"/>
      <c r="Y211" s="219"/>
      <c r="Z211" s="219"/>
      <c r="AA211" s="219"/>
      <c r="AB211" s="219"/>
      <c r="AC211" s="220"/>
      <c r="AD211" s="221"/>
      <c r="AE211" s="221"/>
      <c r="AG211" s="222" t="str">
        <f t="shared" si="19"/>
        <v/>
      </c>
      <c r="AH211" s="223">
        <f t="shared" si="21"/>
        <v>0</v>
      </c>
      <c r="AI211" s="224" t="str">
        <f>IF(W211="","",VLOOKUP(W211,テーブル!$E$5:$F$9,2,FALSE))</f>
        <v/>
      </c>
      <c r="AJ211" s="225" t="str">
        <f>IF(X211="","",VLOOKUP(X211,テーブル!$H$5:$I$11,2,FALSE))</f>
        <v/>
      </c>
      <c r="AK211" s="226" t="str">
        <f>IF(Y211="","",VLOOKUP(Y211,テーブル!$K$5:$L$9,2,FALSE))</f>
        <v/>
      </c>
      <c r="AL211" s="226" t="str">
        <f>IF(Z211="","",VLOOKUP(Z211,テーブル!$N$4:$O$7,2,FALSE))</f>
        <v/>
      </c>
      <c r="AM211" s="226" t="str">
        <f>IF(AA211="","",VLOOKUP(AA211,テーブル!$Q$4:$R$9,2,FALSE))</f>
        <v/>
      </c>
      <c r="AN211" s="226" t="str">
        <f>IF(AB211="","",VLOOKUP(AB211,テーブル!$T$4:$U$14,2,FALSE))</f>
        <v/>
      </c>
      <c r="AO211" s="226"/>
      <c r="AP211" s="227"/>
    </row>
    <row r="212" spans="2:42" ht="18.75" customHeight="1" x14ac:dyDescent="0.15">
      <c r="B212" s="187" t="str">
        <f t="shared" si="18"/>
        <v/>
      </c>
      <c r="C212" s="203" t="str">
        <f>IF(B212="","",COUNTIF(B$14:B212,"&gt;0"))</f>
        <v/>
      </c>
      <c r="D212" s="204"/>
      <c r="E212" s="205"/>
      <c r="F212" s="206"/>
      <c r="G212" s="207"/>
      <c r="H212" s="208"/>
      <c r="I212" s="208"/>
      <c r="J212" s="209"/>
      <c r="K212" s="207"/>
      <c r="L212" s="210"/>
      <c r="M212" s="211"/>
      <c r="N212" s="212"/>
      <c r="O212" s="213"/>
      <c r="P212" s="214"/>
      <c r="Q212" s="215"/>
      <c r="R212" s="216"/>
      <c r="S212" s="216"/>
      <c r="T212" s="217"/>
      <c r="U212" s="215"/>
      <c r="V212" s="218"/>
      <c r="W212" s="219"/>
      <c r="X212" s="219"/>
      <c r="Y212" s="219"/>
      <c r="Z212" s="219"/>
      <c r="AA212" s="219"/>
      <c r="AB212" s="219"/>
      <c r="AC212" s="220"/>
      <c r="AD212" s="221"/>
      <c r="AE212" s="221"/>
      <c r="AG212" s="222" t="str">
        <f t="shared" si="19"/>
        <v/>
      </c>
      <c r="AH212" s="223">
        <f t="shared" si="21"/>
        <v>0</v>
      </c>
      <c r="AI212" s="224" t="str">
        <f>IF(W212="","",VLOOKUP(W212,テーブル!$E$5:$F$9,2,FALSE))</f>
        <v/>
      </c>
      <c r="AJ212" s="225" t="str">
        <f>IF(X212="","",VLOOKUP(X212,テーブル!$H$5:$I$11,2,FALSE))</f>
        <v/>
      </c>
      <c r="AK212" s="226" t="str">
        <f>IF(Y212="","",VLOOKUP(Y212,テーブル!$K$5:$L$9,2,FALSE))</f>
        <v/>
      </c>
      <c r="AL212" s="226" t="str">
        <f>IF(Z212="","",VLOOKUP(Z212,テーブル!$N$4:$O$7,2,FALSE))</f>
        <v/>
      </c>
      <c r="AM212" s="226" t="str">
        <f>IF(AA212="","",VLOOKUP(AA212,テーブル!$Q$4:$R$9,2,FALSE))</f>
        <v/>
      </c>
      <c r="AN212" s="226" t="str">
        <f>IF(AB212="","",VLOOKUP(AB212,テーブル!$T$4:$U$14,2,FALSE))</f>
        <v/>
      </c>
      <c r="AO212" s="226"/>
      <c r="AP212" s="227"/>
    </row>
    <row r="213" spans="2:42" ht="18.75" customHeight="1" x14ac:dyDescent="0.15">
      <c r="B213" s="187" t="str">
        <f t="shared" si="18"/>
        <v/>
      </c>
      <c r="C213" s="203" t="str">
        <f>IF(B213="","",COUNTIF(B$14:B213,"&gt;0"))</f>
        <v/>
      </c>
      <c r="D213" s="204"/>
      <c r="E213" s="205"/>
      <c r="F213" s="206"/>
      <c r="G213" s="207"/>
      <c r="H213" s="208"/>
      <c r="I213" s="208"/>
      <c r="J213" s="209"/>
      <c r="K213" s="207"/>
      <c r="L213" s="210"/>
      <c r="M213" s="211"/>
      <c r="N213" s="212"/>
      <c r="O213" s="213"/>
      <c r="P213" s="214"/>
      <c r="Q213" s="215"/>
      <c r="R213" s="216"/>
      <c r="S213" s="216"/>
      <c r="T213" s="217"/>
      <c r="U213" s="215"/>
      <c r="V213" s="218"/>
      <c r="W213" s="219"/>
      <c r="X213" s="219"/>
      <c r="Y213" s="219"/>
      <c r="Z213" s="219"/>
      <c r="AA213" s="219"/>
      <c r="AB213" s="219"/>
      <c r="AC213" s="220"/>
      <c r="AD213" s="221"/>
      <c r="AE213" s="221"/>
      <c r="AG213" s="222" t="str">
        <f t="shared" si="19"/>
        <v/>
      </c>
      <c r="AH213" s="223">
        <f t="shared" si="21"/>
        <v>0</v>
      </c>
      <c r="AI213" s="224" t="str">
        <f>IF(W213="","",VLOOKUP(W213,テーブル!$E$5:$F$9,2,FALSE))</f>
        <v/>
      </c>
      <c r="AJ213" s="225" t="str">
        <f>IF(X213="","",VLOOKUP(X213,テーブル!$H$5:$I$11,2,FALSE))</f>
        <v/>
      </c>
      <c r="AK213" s="226" t="str">
        <f>IF(Y213="","",VLOOKUP(Y213,テーブル!$K$5:$L$9,2,FALSE))</f>
        <v/>
      </c>
      <c r="AL213" s="226" t="str">
        <f>IF(Z213="","",VLOOKUP(Z213,テーブル!$N$4:$O$7,2,FALSE))</f>
        <v/>
      </c>
      <c r="AM213" s="226" t="str">
        <f>IF(AA213="","",VLOOKUP(AA213,テーブル!$Q$4:$R$9,2,FALSE))</f>
        <v/>
      </c>
      <c r="AN213" s="226" t="str">
        <f>IF(AB213="","",VLOOKUP(AB213,テーブル!$T$4:$U$14,2,FALSE))</f>
        <v/>
      </c>
      <c r="AO213" s="226"/>
      <c r="AP213" s="227"/>
    </row>
    <row r="214" spans="2:42" x14ac:dyDescent="0.15">
      <c r="C214" s="228"/>
    </row>
    <row r="215" spans="2:42" x14ac:dyDescent="0.15">
      <c r="C215" s="228"/>
    </row>
    <row r="216" spans="2:42" x14ac:dyDescent="0.15">
      <c r="C216" s="228"/>
    </row>
    <row r="217" spans="2:42" x14ac:dyDescent="0.15">
      <c r="C217" s="228"/>
    </row>
    <row r="218" spans="2:42" x14ac:dyDescent="0.15">
      <c r="C218" s="228"/>
    </row>
    <row r="219" spans="2:42" x14ac:dyDescent="0.15">
      <c r="C219" s="228"/>
    </row>
    <row r="220" spans="2:42" x14ac:dyDescent="0.15">
      <c r="C220" s="228"/>
    </row>
    <row r="221" spans="2:42" x14ac:dyDescent="0.15">
      <c r="C221" s="228"/>
    </row>
    <row r="222" spans="2:42" x14ac:dyDescent="0.15">
      <c r="C222" s="228"/>
    </row>
    <row r="223" spans="2:42" x14ac:dyDescent="0.15">
      <c r="C223" s="228"/>
    </row>
    <row r="224" spans="2:42" x14ac:dyDescent="0.15">
      <c r="C224" s="228"/>
    </row>
  </sheetData>
  <mergeCells count="59">
    <mergeCell ref="AH8:AH13"/>
    <mergeCell ref="AG8:AG13"/>
    <mergeCell ref="AI8:AI13"/>
    <mergeCell ref="AJ9:AJ13"/>
    <mergeCell ref="AJ8:AP8"/>
    <mergeCell ref="AP9:AP13"/>
    <mergeCell ref="AO9:AO13"/>
    <mergeCell ref="AN9:AN13"/>
    <mergeCell ref="AM9:AM13"/>
    <mergeCell ref="AL9:AL13"/>
    <mergeCell ref="AK9:AK13"/>
    <mergeCell ref="Y5:AA5"/>
    <mergeCell ref="Y6:AA6"/>
    <mergeCell ref="C8:C13"/>
    <mergeCell ref="D10:D13"/>
    <mergeCell ref="F10:F13"/>
    <mergeCell ref="G12:G13"/>
    <mergeCell ref="H12:H13"/>
    <mergeCell ref="G10:G11"/>
    <mergeCell ref="H10:I11"/>
    <mergeCell ref="I12:I13"/>
    <mergeCell ref="F5:G5"/>
    <mergeCell ref="F6:G6"/>
    <mergeCell ref="H5:I5"/>
    <mergeCell ref="J10:J13"/>
    <mergeCell ref="J5:M5"/>
    <mergeCell ref="K10:L11"/>
    <mergeCell ref="AE8:AE9"/>
    <mergeCell ref="AE10:AE13"/>
    <mergeCell ref="K12:K13"/>
    <mergeCell ref="L12:L13"/>
    <mergeCell ref="AC8:AC9"/>
    <mergeCell ref="AC10:AC13"/>
    <mergeCell ref="AD10:AD13"/>
    <mergeCell ref="V12:V13"/>
    <mergeCell ref="U12:U13"/>
    <mergeCell ref="AD8:AD9"/>
    <mergeCell ref="U10:V11"/>
    <mergeCell ref="Q10:Q11"/>
    <mergeCell ref="R10:S11"/>
    <mergeCell ref="S12:S13"/>
    <mergeCell ref="R12:R13"/>
    <mergeCell ref="Q12:Q13"/>
    <mergeCell ref="W5:X5"/>
    <mergeCell ref="W6:X6"/>
    <mergeCell ref="N8:V9"/>
    <mergeCell ref="E10:E13"/>
    <mergeCell ref="J6:M6"/>
    <mergeCell ref="O10:O13"/>
    <mergeCell ref="T10:T13"/>
    <mergeCell ref="N5:P5"/>
    <mergeCell ref="N6:P6"/>
    <mergeCell ref="Q5:S5"/>
    <mergeCell ref="Q6:S6"/>
    <mergeCell ref="T5:V5"/>
    <mergeCell ref="T6:V6"/>
    <mergeCell ref="P10:P13"/>
    <mergeCell ref="N10:N13"/>
    <mergeCell ref="D8:M9"/>
  </mergeCells>
  <phoneticPr fontId="2"/>
  <dataValidations count="12">
    <dataValidation type="list" showInputMessage="1" showErrorMessage="1" sqref="C6" xr:uid="{00000000-0002-0000-0300-000000000000}">
      <formula1>"　,平成,令和,"</formula1>
    </dataValidation>
    <dataValidation type="list" showInputMessage="1" showErrorMessage="1" sqref="H6" xr:uid="{00000000-0002-0000-0300-000001000000}">
      <formula1>"　,A,D,E"</formula1>
    </dataValidation>
    <dataValidation type="list" allowBlank="1" showInputMessage="1" showErrorMessage="1" sqref="W14:W213 M14:M213" xr:uid="{00000000-0002-0000-0300-000003000000}">
      <formula1>勤務状況</formula1>
    </dataValidation>
    <dataValidation type="list" allowBlank="1" showInputMessage="1" showErrorMessage="1" sqref="X14:X213" xr:uid="{00000000-0002-0000-0300-000004000000}">
      <formula1>異動コード1</formula1>
    </dataValidation>
    <dataValidation type="list" allowBlank="1" showInputMessage="1" showErrorMessage="1" sqref="Y14:Y213" xr:uid="{00000000-0002-0000-0300-000005000000}">
      <formula1>異動コード2</formula1>
    </dataValidation>
    <dataValidation type="list" allowBlank="1" showInputMessage="1" showErrorMessage="1" sqref="Z14:Z213" xr:uid="{00000000-0002-0000-0300-000006000000}">
      <formula1>異動コード3</formula1>
    </dataValidation>
    <dataValidation type="list" allowBlank="1" showInputMessage="1" showErrorMessage="1" sqref="AA14:AA213" xr:uid="{00000000-0002-0000-0300-000007000000}">
      <formula1>異動コード4</formula1>
    </dataValidation>
    <dataValidation type="list" allowBlank="1" showInputMessage="1" showErrorMessage="1" sqref="AB14:AB213" xr:uid="{00000000-0002-0000-0300-000008000000}">
      <formula1>異動コード5</formula1>
    </dataValidation>
    <dataValidation type="list" allowBlank="1" showInputMessage="1" showErrorMessage="1" sqref="AE14:AE213" xr:uid="{00000000-0002-0000-0300-000009000000}">
      <formula1>特記事項</formula1>
    </dataValidation>
    <dataValidation imeMode="halfKatakana" allowBlank="1" showInputMessage="1" showErrorMessage="1" sqref="F14:F213 P14:P213" xr:uid="{D28F4A40-3284-472B-8D35-96959D897812}"/>
    <dataValidation imeMode="off" allowBlank="1" showInputMessage="1" showErrorMessage="1" sqref="W6:AA6 I6 D6:E6 D14:E213 G14:L213 N14:O213 Q14:V213 AC14:AC213" xr:uid="{DB9DC872-A4A3-4D90-B576-614A8AF1D344}"/>
    <dataValidation imeMode="hiragana" allowBlank="1" showInputMessage="1" showErrorMessage="1" sqref="J6:V6 F6:G6" xr:uid="{45816E53-5E91-44AB-ABBE-22957C73B02C}"/>
  </dataValidation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sheetPr>
  <dimension ref="A1:AM1616"/>
  <sheetViews>
    <sheetView showGridLines="0" zoomScaleNormal="100" workbookViewId="0">
      <pane xSplit="2" ySplit="16" topLeftCell="C17" activePane="bottomRight" state="frozen"/>
      <selection pane="topRight" activeCell="C1" sqref="C1"/>
      <selection pane="bottomLeft" activeCell="A17" sqref="A17"/>
      <selection pane="bottomRight" activeCell="E11" sqref="E11:Q12"/>
    </sheetView>
  </sheetViews>
  <sheetFormatPr defaultRowHeight="13.5" x14ac:dyDescent="0.15"/>
  <cols>
    <col min="1" max="1" width="3.375" customWidth="1"/>
    <col min="2" max="2" width="3" style="4" customWidth="1"/>
    <col min="3" max="3" width="8.25" style="15" customWidth="1"/>
    <col min="4" max="4" width="11.25" style="4" customWidth="1"/>
    <col min="5" max="5" width="2.625" style="4" customWidth="1"/>
    <col min="6" max="6" width="3.125" style="4" customWidth="1"/>
    <col min="7" max="9" width="3.5" style="4" customWidth="1"/>
    <col min="10" max="10" width="2.25" style="4" customWidth="1"/>
    <col min="11" max="11" width="3.125" style="4" customWidth="1"/>
    <col min="12" max="12" width="9.25" style="4" customWidth="1"/>
    <col min="13" max="13" width="2.625" style="4" customWidth="1"/>
    <col min="14" max="14" width="3.375" style="4" customWidth="1"/>
    <col min="15" max="15" width="3.75" style="4" customWidth="1"/>
    <col min="16" max="16" width="5.625" style="4" customWidth="1"/>
    <col min="17" max="17" width="4.75" style="4" customWidth="1"/>
    <col min="18" max="18" width="8.75" style="4" customWidth="1"/>
    <col min="19" max="19" width="1.75" style="4" customWidth="1"/>
    <col min="20" max="20" width="6.125" style="4" customWidth="1"/>
    <col min="21" max="21" width="1.75" style="4" customWidth="1"/>
    <col min="22" max="22" width="1.75" customWidth="1"/>
    <col min="23" max="23" width="5.375" customWidth="1"/>
    <col min="24" max="24" width="1.75" customWidth="1"/>
    <col min="25" max="25" width="8.75" customWidth="1"/>
    <col min="26" max="26" width="1.25" customWidth="1"/>
    <col min="27" max="27" width="8.625" customWidth="1"/>
    <col min="28" max="28" width="11.875" customWidth="1"/>
    <col min="29" max="31" width="2.625" customWidth="1"/>
    <col min="32" max="32" width="3.25" customWidth="1"/>
    <col min="33" max="33" width="3.125" customWidth="1"/>
    <col min="34" max="34" width="3.375" customWidth="1"/>
    <col min="35" max="35" width="2.625" customWidth="1"/>
    <col min="36" max="36" width="3" customWidth="1"/>
    <col min="37" max="37" width="3.125" customWidth="1"/>
    <col min="38" max="38" width="3.25" customWidth="1"/>
    <col min="39" max="39" width="1" customWidth="1"/>
  </cols>
  <sheetData>
    <row r="1" spans="1:39" ht="1.5" customHeight="1" x14ac:dyDescent="0.15">
      <c r="A1" s="5"/>
      <c r="D1" s="3"/>
      <c r="E1" s="3"/>
      <c r="F1" s="3"/>
      <c r="G1" s="3"/>
      <c r="H1" s="3"/>
      <c r="I1" s="3"/>
      <c r="J1" s="3"/>
      <c r="K1" s="3"/>
      <c r="L1" s="3"/>
      <c r="M1" s="3"/>
      <c r="N1" s="3"/>
      <c r="O1" s="3"/>
      <c r="P1" s="3"/>
      <c r="Q1" s="15"/>
      <c r="R1" s="3"/>
      <c r="S1" s="3"/>
      <c r="T1" s="3"/>
      <c r="U1" s="3"/>
      <c r="V1" s="3"/>
      <c r="W1" s="3"/>
      <c r="X1" s="3"/>
      <c r="Y1" s="5"/>
      <c r="Z1" s="5"/>
      <c r="AA1" s="5"/>
      <c r="AB1" s="5"/>
      <c r="AC1" s="5"/>
      <c r="AD1" s="5"/>
      <c r="AE1" s="5"/>
      <c r="AF1" s="5"/>
      <c r="AG1" s="5"/>
      <c r="AH1" s="5"/>
      <c r="AI1" s="5"/>
      <c r="AJ1" s="5"/>
      <c r="AK1" s="5"/>
      <c r="AL1" s="5"/>
      <c r="AM1" s="5"/>
    </row>
    <row r="2" spans="1:39" ht="15" hidden="1" customHeight="1" x14ac:dyDescent="0.15">
      <c r="A2" s="5"/>
      <c r="B2" s="15"/>
      <c r="D2" s="3"/>
      <c r="E2" s="3"/>
      <c r="F2" s="3"/>
      <c r="G2" s="3"/>
      <c r="H2" s="3"/>
      <c r="I2" s="3"/>
      <c r="J2" s="3"/>
      <c r="K2" s="3"/>
      <c r="L2" s="3"/>
      <c r="M2" s="3"/>
      <c r="N2" s="3"/>
      <c r="O2" s="3"/>
      <c r="P2" s="3"/>
      <c r="Q2" s="3"/>
      <c r="R2" s="3"/>
      <c r="S2" s="3"/>
      <c r="T2" s="3"/>
      <c r="U2" s="3"/>
      <c r="V2" s="3"/>
      <c r="W2" s="3"/>
      <c r="X2" s="3"/>
      <c r="Y2" s="5"/>
      <c r="Z2" s="5"/>
      <c r="AA2" s="5"/>
      <c r="AB2" s="5"/>
      <c r="AC2" s="5"/>
      <c r="AD2" s="5"/>
      <c r="AE2" s="5"/>
      <c r="AF2" s="5"/>
      <c r="AG2" s="5"/>
      <c r="AH2" s="5"/>
      <c r="AI2" s="5"/>
      <c r="AJ2" s="5"/>
      <c r="AK2" s="5"/>
      <c r="AL2" s="5"/>
      <c r="AM2" s="5"/>
    </row>
    <row r="3" spans="1:39" ht="21.75" customHeight="1" x14ac:dyDescent="0.15">
      <c r="A3" s="5"/>
      <c r="B3" s="3"/>
      <c r="D3" s="3"/>
      <c r="E3" s="3"/>
      <c r="F3" s="3"/>
      <c r="G3" s="3"/>
      <c r="H3" s="3"/>
      <c r="I3" s="3"/>
      <c r="J3" s="3"/>
      <c r="K3" s="3"/>
      <c r="L3" s="3"/>
      <c r="M3" s="568"/>
      <c r="N3" s="568"/>
      <c r="O3" s="568"/>
      <c r="P3" s="568"/>
      <c r="Q3" s="568"/>
      <c r="R3" s="8"/>
      <c r="T3" s="569" t="s">
        <v>97</v>
      </c>
      <c r="U3" s="570"/>
      <c r="V3" s="570"/>
      <c r="W3" s="571"/>
      <c r="X3" s="565" t="str">
        <f>IF('②　入力シート'!J6="","",'②　入力シート'!J6)</f>
        <v/>
      </c>
      <c r="Y3" s="566"/>
      <c r="Z3" s="566"/>
      <c r="AA3" s="566"/>
      <c r="AB3" s="567"/>
      <c r="AC3" s="562" t="s">
        <v>98</v>
      </c>
      <c r="AD3" s="563"/>
      <c r="AE3" s="563"/>
      <c r="AF3" s="564"/>
      <c r="AG3" s="569" t="str">
        <f>IF('②　入力シート'!N6="","",'②　入力シート'!N6)</f>
        <v/>
      </c>
      <c r="AH3" s="629"/>
      <c r="AI3" s="629"/>
      <c r="AJ3" s="629"/>
      <c r="AK3" s="629"/>
      <c r="AL3" s="630"/>
      <c r="AM3" s="76"/>
    </row>
    <row r="4" spans="1:39" ht="21" customHeight="1" x14ac:dyDescent="0.15">
      <c r="A4" s="5"/>
      <c r="B4" s="3"/>
      <c r="D4" s="29" t="str">
        <f>IF('②　入力シート'!C6="","",'②　入力シート'!C6)</f>
        <v/>
      </c>
      <c r="E4" s="517" t="str">
        <f>IF('②　入力シート'!D6="","",'②　入力シート'!D6)</f>
        <v/>
      </c>
      <c r="F4" s="517"/>
      <c r="G4" s="29" t="s">
        <v>0</v>
      </c>
      <c r="H4" s="517" t="str">
        <f>IF('②　入力シート'!E6="","",'②　入力シート'!E6)</f>
        <v/>
      </c>
      <c r="I4" s="517"/>
      <c r="J4" s="8" t="s">
        <v>17</v>
      </c>
      <c r="K4" s="3"/>
      <c r="R4" s="29"/>
      <c r="S4" s="8"/>
      <c r="T4" s="518" t="s">
        <v>99</v>
      </c>
      <c r="U4" s="519"/>
      <c r="V4" s="519"/>
      <c r="W4" s="520"/>
      <c r="X4" s="565" t="str">
        <f>IF('②　入力シート'!Q6="","",'②　入力シート'!Q6)</f>
        <v/>
      </c>
      <c r="Y4" s="566"/>
      <c r="Z4" s="566"/>
      <c r="AA4" s="566"/>
      <c r="AB4" s="567"/>
      <c r="AC4" s="562" t="s">
        <v>100</v>
      </c>
      <c r="AD4" s="563"/>
      <c r="AE4" s="563"/>
      <c r="AF4" s="564"/>
      <c r="AG4" s="569" t="str">
        <f>IF('②　入力シート'!T6="","",'②　入力シート'!T6)</f>
        <v/>
      </c>
      <c r="AH4" s="629"/>
      <c r="AI4" s="629"/>
      <c r="AJ4" s="629"/>
      <c r="AK4" s="629"/>
      <c r="AL4" s="630"/>
      <c r="AM4" s="76"/>
    </row>
    <row r="5" spans="1:39" ht="19.5" customHeight="1" x14ac:dyDescent="0.15">
      <c r="A5" s="5"/>
      <c r="B5" s="3"/>
      <c r="E5" s="5"/>
      <c r="F5" s="5"/>
      <c r="G5" s="5"/>
      <c r="I5" s="5"/>
      <c r="J5" s="29" t="s">
        <v>138</v>
      </c>
      <c r="K5" s="5"/>
      <c r="L5" s="5"/>
      <c r="M5" s="5"/>
      <c r="N5" s="5"/>
      <c r="O5" s="5"/>
      <c r="P5" s="5"/>
      <c r="Q5" s="5"/>
      <c r="R5" s="5"/>
      <c r="S5" s="3"/>
      <c r="T5" s="598" t="s">
        <v>103</v>
      </c>
      <c r="U5" s="599"/>
      <c r="V5" s="599"/>
      <c r="W5" s="600"/>
      <c r="X5" s="604" t="str">
        <f>IF('②　入力シート'!W6="","",'②　入力シート'!W6)</f>
        <v/>
      </c>
      <c r="Y5" s="605"/>
      <c r="Z5" s="605"/>
      <c r="AA5" s="605"/>
      <c r="AB5" s="606"/>
      <c r="AC5" s="574" t="s">
        <v>102</v>
      </c>
      <c r="AD5" s="575"/>
      <c r="AE5" s="575"/>
      <c r="AF5" s="576"/>
      <c r="AG5" s="631" t="str">
        <f>IF('②　入力シート'!Y6="","",'②　入力シート'!Y6)</f>
        <v/>
      </c>
      <c r="AH5" s="632"/>
      <c r="AI5" s="632"/>
      <c r="AJ5" s="632"/>
      <c r="AK5" s="632"/>
      <c r="AL5" s="633"/>
      <c r="AM5" s="76"/>
    </row>
    <row r="6" spans="1:39" ht="9" customHeight="1" x14ac:dyDescent="0.15">
      <c r="A6" s="5"/>
      <c r="B6" s="3"/>
      <c r="D6" s="3"/>
      <c r="E6" s="3"/>
      <c r="F6" s="3"/>
      <c r="G6" s="3"/>
      <c r="H6" s="3"/>
      <c r="I6" s="3"/>
      <c r="J6" s="3"/>
      <c r="K6" s="3"/>
      <c r="L6" s="3"/>
      <c r="M6" s="3"/>
      <c r="N6" s="3"/>
      <c r="O6" s="3"/>
      <c r="P6" s="3"/>
      <c r="Q6" s="3"/>
      <c r="R6" s="3"/>
      <c r="S6" s="3"/>
      <c r="T6" s="601"/>
      <c r="U6" s="602"/>
      <c r="V6" s="602"/>
      <c r="W6" s="603"/>
      <c r="X6" s="607"/>
      <c r="Y6" s="608"/>
      <c r="Z6" s="608"/>
      <c r="AA6" s="608"/>
      <c r="AB6" s="609"/>
      <c r="AC6" s="433"/>
      <c r="AD6" s="577"/>
      <c r="AE6" s="577"/>
      <c r="AF6" s="578"/>
      <c r="AG6" s="634"/>
      <c r="AH6" s="635"/>
      <c r="AI6" s="635"/>
      <c r="AJ6" s="635"/>
      <c r="AK6" s="635"/>
      <c r="AL6" s="636"/>
      <c r="AM6" s="73"/>
    </row>
    <row r="7" spans="1:39" ht="13.5" customHeight="1" x14ac:dyDescent="0.15">
      <c r="A7" s="5"/>
      <c r="B7" s="3"/>
      <c r="D7" s="616" t="str">
        <f>IF('②　入力シート'!F6="","",'②　入力シート'!F6)</f>
        <v/>
      </c>
      <c r="E7" s="617"/>
      <c r="F7" s="617"/>
      <c r="G7" s="617"/>
      <c r="H7" s="617"/>
      <c r="I7" s="617"/>
      <c r="J7" s="617"/>
      <c r="K7" s="617"/>
      <c r="L7" s="618"/>
      <c r="M7" s="622" t="str">
        <f>IF('②　入力シート'!H6="","",'②　入力シート'!H6)</f>
        <v/>
      </c>
      <c r="N7" s="575"/>
      <c r="O7" s="623" t="str">
        <f>IF('②　入力シート'!I6="","",'②　入力シート'!I6)</f>
        <v/>
      </c>
      <c r="P7" s="575"/>
      <c r="Q7" s="43"/>
      <c r="R7" s="3"/>
      <c r="S7" s="3"/>
      <c r="T7" s="14"/>
      <c r="U7" s="14"/>
      <c r="V7" s="14"/>
      <c r="W7" s="14"/>
      <c r="X7" s="5"/>
      <c r="Y7" s="5"/>
      <c r="Z7" s="5"/>
      <c r="AA7" s="5"/>
      <c r="AB7" s="30"/>
      <c r="AC7" s="30"/>
      <c r="AD7" s="35"/>
      <c r="AE7" s="35"/>
      <c r="AF7" s="35"/>
      <c r="AG7" s="35"/>
      <c r="AH7" s="35"/>
      <c r="AI7" s="35"/>
      <c r="AJ7" s="35"/>
      <c r="AK7" s="35"/>
      <c r="AL7" s="35"/>
      <c r="AM7" s="5"/>
    </row>
    <row r="8" spans="1:39" ht="10.5" customHeight="1" x14ac:dyDescent="0.15">
      <c r="A8" s="5"/>
      <c r="B8" s="3"/>
      <c r="D8" s="619"/>
      <c r="E8" s="620"/>
      <c r="F8" s="620"/>
      <c r="G8" s="620"/>
      <c r="H8" s="620"/>
      <c r="I8" s="620"/>
      <c r="J8" s="620"/>
      <c r="K8" s="620"/>
      <c r="L8" s="621"/>
      <c r="M8" s="433"/>
      <c r="N8" s="577"/>
      <c r="O8" s="577"/>
      <c r="P8" s="577"/>
      <c r="Q8" s="44"/>
      <c r="R8" s="3"/>
      <c r="S8" s="3"/>
      <c r="T8" s="3"/>
      <c r="U8" s="3"/>
      <c r="V8" s="5"/>
      <c r="W8" s="5"/>
      <c r="X8" s="5"/>
      <c r="Y8" s="5"/>
      <c r="Z8" s="5"/>
      <c r="AA8" s="5"/>
      <c r="AB8" s="5"/>
      <c r="AC8" s="5"/>
      <c r="AD8" s="579"/>
      <c r="AE8" s="580"/>
      <c r="AF8" s="580"/>
      <c r="AG8" s="580"/>
      <c r="AH8" s="580"/>
      <c r="AI8" s="580"/>
      <c r="AJ8" s="580"/>
      <c r="AK8" s="580"/>
      <c r="AL8" s="580"/>
      <c r="AM8" s="5"/>
    </row>
    <row r="9" spans="1:39" ht="6.75" customHeight="1" x14ac:dyDescent="0.15">
      <c r="A9" s="5"/>
      <c r="B9" s="3"/>
      <c r="D9" s="3"/>
      <c r="E9" s="3"/>
      <c r="F9" s="3"/>
      <c r="G9" s="3"/>
      <c r="H9" s="3"/>
      <c r="I9" s="3"/>
      <c r="J9" s="3"/>
      <c r="K9" s="3"/>
      <c r="L9" s="3"/>
      <c r="M9" s="3"/>
      <c r="N9" s="3"/>
      <c r="O9" s="3"/>
      <c r="P9" s="3"/>
      <c r="Q9" s="3"/>
      <c r="R9" s="3"/>
      <c r="S9" s="3"/>
      <c r="T9" s="3"/>
      <c r="U9" s="3"/>
      <c r="V9" s="5"/>
      <c r="W9" s="5"/>
      <c r="X9" s="5"/>
      <c r="Y9" s="5"/>
      <c r="Z9" s="5"/>
      <c r="AA9" s="5"/>
      <c r="AB9" s="5"/>
      <c r="AC9" s="5"/>
      <c r="AD9" s="580"/>
      <c r="AE9" s="580"/>
      <c r="AF9" s="580"/>
      <c r="AG9" s="580"/>
      <c r="AH9" s="580"/>
      <c r="AI9" s="580"/>
      <c r="AJ9" s="580"/>
      <c r="AK9" s="580"/>
      <c r="AL9" s="580"/>
      <c r="AM9" s="5"/>
    </row>
    <row r="10" spans="1:39" ht="5.25" customHeight="1" x14ac:dyDescent="0.15">
      <c r="A10" s="5"/>
      <c r="B10" s="6"/>
      <c r="C10" s="25"/>
      <c r="D10" s="6"/>
      <c r="E10" s="6"/>
      <c r="F10" s="6"/>
      <c r="G10" s="6"/>
      <c r="H10" s="6"/>
      <c r="I10" s="6"/>
      <c r="J10" s="6"/>
      <c r="K10" s="6"/>
      <c r="L10" s="6"/>
      <c r="M10" s="6"/>
      <c r="N10" s="6"/>
      <c r="O10" s="6"/>
      <c r="P10" s="6"/>
      <c r="Q10" s="6"/>
      <c r="R10" s="25"/>
      <c r="S10" s="6"/>
      <c r="T10" s="6"/>
      <c r="U10" s="6"/>
      <c r="V10" s="34"/>
      <c r="W10" s="34"/>
      <c r="X10" s="34"/>
      <c r="Y10" s="580"/>
      <c r="Z10" s="580"/>
      <c r="AA10" s="580"/>
      <c r="AB10" s="26"/>
      <c r="AC10" s="421"/>
      <c r="AD10" s="421"/>
      <c r="AE10" s="27"/>
      <c r="AF10" s="27"/>
      <c r="AG10" s="27"/>
      <c r="AH10" s="27"/>
      <c r="AI10" s="27"/>
      <c r="AJ10" s="27"/>
      <c r="AK10" s="26"/>
      <c r="AL10" s="26"/>
      <c r="AM10" s="5"/>
    </row>
    <row r="11" spans="1:39" ht="13.5" customHeight="1" x14ac:dyDescent="0.15">
      <c r="A11" s="512"/>
      <c r="B11" s="513" t="s">
        <v>9</v>
      </c>
      <c r="C11" s="508" t="s">
        <v>156</v>
      </c>
      <c r="D11" s="510" t="s">
        <v>310</v>
      </c>
      <c r="E11" s="521" t="s">
        <v>7</v>
      </c>
      <c r="F11" s="522"/>
      <c r="G11" s="522"/>
      <c r="H11" s="522"/>
      <c r="I11" s="522"/>
      <c r="J11" s="522"/>
      <c r="K11" s="522"/>
      <c r="L11" s="522"/>
      <c r="M11" s="522"/>
      <c r="N11" s="522"/>
      <c r="O11" s="522"/>
      <c r="P11" s="522"/>
      <c r="Q11" s="522"/>
      <c r="R11" s="539" t="s">
        <v>10</v>
      </c>
      <c r="S11" s="581"/>
      <c r="T11" s="581"/>
      <c r="U11" s="581"/>
      <c r="V11" s="539" t="s">
        <v>85</v>
      </c>
      <c r="W11" s="522"/>
      <c r="X11" s="522"/>
      <c r="Y11" s="522"/>
      <c r="Z11" s="522"/>
      <c r="AA11" s="522"/>
      <c r="AB11" s="540"/>
      <c r="AC11" s="539" t="s">
        <v>105</v>
      </c>
      <c r="AD11" s="522"/>
      <c r="AE11" s="522"/>
      <c r="AF11" s="522"/>
      <c r="AG11" s="522"/>
      <c r="AH11" s="522"/>
      <c r="AI11" s="522"/>
      <c r="AJ11" s="522"/>
      <c r="AK11" s="522"/>
      <c r="AL11" s="540"/>
      <c r="AM11" s="23"/>
    </row>
    <row r="12" spans="1:39" ht="13.5" customHeight="1" x14ac:dyDescent="0.15">
      <c r="A12" s="512"/>
      <c r="B12" s="514"/>
      <c r="C12" s="509"/>
      <c r="D12" s="511"/>
      <c r="E12" s="523"/>
      <c r="F12" s="524"/>
      <c r="G12" s="524"/>
      <c r="H12" s="524"/>
      <c r="I12" s="524"/>
      <c r="J12" s="524"/>
      <c r="K12" s="524"/>
      <c r="L12" s="524"/>
      <c r="M12" s="524"/>
      <c r="N12" s="524"/>
      <c r="O12" s="524"/>
      <c r="P12" s="524"/>
      <c r="Q12" s="524"/>
      <c r="R12" s="582"/>
      <c r="S12" s="583"/>
      <c r="T12" s="583"/>
      <c r="U12" s="583"/>
      <c r="V12" s="541"/>
      <c r="W12" s="524"/>
      <c r="X12" s="524"/>
      <c r="Y12" s="524"/>
      <c r="Z12" s="524"/>
      <c r="AA12" s="524"/>
      <c r="AB12" s="542"/>
      <c r="AC12" s="541"/>
      <c r="AD12" s="524"/>
      <c r="AE12" s="524"/>
      <c r="AF12" s="524"/>
      <c r="AG12" s="524"/>
      <c r="AH12" s="524"/>
      <c r="AI12" s="524"/>
      <c r="AJ12" s="524"/>
      <c r="AK12" s="524"/>
      <c r="AL12" s="542"/>
      <c r="AM12" s="23"/>
    </row>
    <row r="13" spans="1:39" s="47" customFormat="1" ht="15.75" customHeight="1" x14ac:dyDescent="0.15">
      <c r="A13" s="512"/>
      <c r="B13" s="514"/>
      <c r="C13" s="516" t="s">
        <v>49</v>
      </c>
      <c r="D13" s="516"/>
      <c r="E13" s="624" t="s">
        <v>3</v>
      </c>
      <c r="F13" s="573"/>
      <c r="G13" s="573"/>
      <c r="H13" s="625"/>
      <c r="I13" s="553" t="s">
        <v>73</v>
      </c>
      <c r="J13" s="554"/>
      <c r="K13" s="555"/>
      <c r="L13" s="532" t="s">
        <v>71</v>
      </c>
      <c r="M13" s="525" t="s">
        <v>5</v>
      </c>
      <c r="N13" s="526"/>
      <c r="O13" s="526"/>
      <c r="P13" s="572" t="s">
        <v>4</v>
      </c>
      <c r="Q13" s="573"/>
      <c r="R13" s="595" t="s">
        <v>11</v>
      </c>
      <c r="S13" s="614" t="s">
        <v>12</v>
      </c>
      <c r="T13" s="614"/>
      <c r="U13" s="615"/>
      <c r="V13" s="45"/>
      <c r="W13" s="33"/>
      <c r="X13" s="33"/>
      <c r="Y13" s="39" t="s">
        <v>83</v>
      </c>
      <c r="Z13" s="39"/>
      <c r="AA13" s="74"/>
      <c r="AB13" s="78" t="s">
        <v>140</v>
      </c>
      <c r="AC13" s="584" t="s">
        <v>81</v>
      </c>
      <c r="AD13" s="526"/>
      <c r="AE13" s="589" t="s">
        <v>13</v>
      </c>
      <c r="AF13" s="590"/>
      <c r="AG13" s="590"/>
      <c r="AH13" s="590"/>
      <c r="AI13" s="610" t="s">
        <v>81</v>
      </c>
      <c r="AJ13" s="610"/>
      <c r="AK13" s="543" t="s">
        <v>16</v>
      </c>
      <c r="AL13" s="544"/>
      <c r="AM13" s="46"/>
    </row>
    <row r="14" spans="1:39" s="47" customFormat="1" ht="13.5" customHeight="1" x14ac:dyDescent="0.15">
      <c r="A14" s="512"/>
      <c r="B14" s="514"/>
      <c r="C14" s="516"/>
      <c r="D14" s="516"/>
      <c r="E14" s="626"/>
      <c r="F14" s="627"/>
      <c r="G14" s="627"/>
      <c r="H14" s="628"/>
      <c r="I14" s="556"/>
      <c r="J14" s="557"/>
      <c r="K14" s="558"/>
      <c r="L14" s="533"/>
      <c r="M14" s="551" t="s">
        <v>6</v>
      </c>
      <c r="N14" s="552"/>
      <c r="O14" s="552"/>
      <c r="P14" s="527"/>
      <c r="Q14" s="528"/>
      <c r="R14" s="596"/>
      <c r="S14" s="610"/>
      <c r="T14" s="610"/>
      <c r="U14" s="525"/>
      <c r="V14" s="48"/>
      <c r="W14" s="32"/>
      <c r="X14" s="32"/>
      <c r="Y14" s="22"/>
      <c r="Z14" s="22"/>
      <c r="AA14" s="64"/>
      <c r="AB14" s="77" t="s">
        <v>141</v>
      </c>
      <c r="AC14" s="585"/>
      <c r="AD14" s="586"/>
      <c r="AE14" s="591"/>
      <c r="AF14" s="592"/>
      <c r="AG14" s="592"/>
      <c r="AH14" s="592"/>
      <c r="AI14" s="611"/>
      <c r="AJ14" s="611"/>
      <c r="AK14" s="545"/>
      <c r="AL14" s="546"/>
      <c r="AM14" s="46"/>
    </row>
    <row r="15" spans="1:39" s="47" customFormat="1" ht="13.5" customHeight="1" x14ac:dyDescent="0.15">
      <c r="A15" s="512"/>
      <c r="B15" s="514"/>
      <c r="C15" s="516"/>
      <c r="D15" s="516"/>
      <c r="E15" s="49" t="s">
        <v>0</v>
      </c>
      <c r="F15" s="531" t="s">
        <v>0</v>
      </c>
      <c r="G15" s="535" t="s">
        <v>2</v>
      </c>
      <c r="H15" s="537" t="s">
        <v>8</v>
      </c>
      <c r="I15" s="556"/>
      <c r="J15" s="557"/>
      <c r="K15" s="558"/>
      <c r="L15" s="533"/>
      <c r="M15" s="49" t="s">
        <v>0</v>
      </c>
      <c r="N15" s="531" t="s">
        <v>0</v>
      </c>
      <c r="O15" s="531" t="s">
        <v>2</v>
      </c>
      <c r="P15" s="527" t="s">
        <v>72</v>
      </c>
      <c r="Q15" s="528"/>
      <c r="R15" s="596"/>
      <c r="S15" s="613">
        <v>10</v>
      </c>
      <c r="T15" s="613"/>
      <c r="U15" s="527"/>
      <c r="V15" s="50"/>
      <c r="W15" s="31"/>
      <c r="X15" s="31"/>
      <c r="Y15" s="22" t="s">
        <v>84</v>
      </c>
      <c r="Z15" s="22"/>
      <c r="AA15" s="64"/>
      <c r="AB15" s="79" t="s">
        <v>82</v>
      </c>
      <c r="AC15" s="585"/>
      <c r="AD15" s="586"/>
      <c r="AE15" s="591"/>
      <c r="AF15" s="592"/>
      <c r="AG15" s="592"/>
      <c r="AH15" s="592"/>
      <c r="AI15" s="611"/>
      <c r="AJ15" s="611"/>
      <c r="AK15" s="547" t="s">
        <v>14</v>
      </c>
      <c r="AL15" s="549" t="s">
        <v>15</v>
      </c>
      <c r="AM15" s="46"/>
    </row>
    <row r="16" spans="1:39" s="47" customFormat="1" ht="13.5" customHeight="1" x14ac:dyDescent="0.15">
      <c r="A16" s="512"/>
      <c r="B16" s="515"/>
      <c r="C16" s="516"/>
      <c r="D16" s="516"/>
      <c r="E16" s="51" t="s">
        <v>1</v>
      </c>
      <c r="F16" s="529"/>
      <c r="G16" s="536"/>
      <c r="H16" s="538"/>
      <c r="I16" s="559"/>
      <c r="J16" s="560"/>
      <c r="K16" s="561"/>
      <c r="L16" s="534"/>
      <c r="M16" s="51" t="s">
        <v>1</v>
      </c>
      <c r="N16" s="529"/>
      <c r="O16" s="529"/>
      <c r="P16" s="529"/>
      <c r="Q16" s="530"/>
      <c r="R16" s="597"/>
      <c r="S16" s="52"/>
      <c r="T16" s="53">
        <v>1000</v>
      </c>
      <c r="U16" s="54"/>
      <c r="V16" s="55"/>
      <c r="W16" s="42"/>
      <c r="X16" s="54"/>
      <c r="Y16" s="56"/>
      <c r="Z16" s="56"/>
      <c r="AA16" s="75"/>
      <c r="AB16" s="57"/>
      <c r="AC16" s="587"/>
      <c r="AD16" s="588"/>
      <c r="AE16" s="593"/>
      <c r="AF16" s="594"/>
      <c r="AG16" s="594"/>
      <c r="AH16" s="594"/>
      <c r="AI16" s="612"/>
      <c r="AJ16" s="612"/>
      <c r="AK16" s="548"/>
      <c r="AL16" s="550"/>
      <c r="AM16" s="46"/>
    </row>
    <row r="17" spans="1:39" ht="15" customHeight="1" x14ac:dyDescent="0.15">
      <c r="A17" s="453">
        <v>1</v>
      </c>
      <c r="B17" s="456"/>
      <c r="C17" s="459" t="str">
        <f>IFERROR(IF(VLOOKUP(A17,入力データ,2,FALSE)="","",VLOOKUP(A17,入力データ,2,FALSE)),"")</f>
        <v/>
      </c>
      <c r="D17" s="461" t="str">
        <f>IFERROR(
IF(OR(VLOOKUP(A17,入力データ,34,FALSE)=1,
VLOOKUP(A17,入力データ,34,FALSE)=3,
VLOOKUP(A17,入力データ,34,FALSE)=4,
VLOOKUP(A17,入力データ,34,FALSE)=5),
IF(VLOOKUP(A17,入力データ,13,FALSE)="","",VLOOKUP(A17,入力データ,13,FALSE)),
IF(VLOOKUP(A17,入力データ,3,FALSE)="","",VLOOKUP(A17,入力データ,3,FALSE))),"")</f>
        <v/>
      </c>
      <c r="E17" s="464" t="str">
        <f>IFERROR(IF(VLOOKUP(A17,入力データ,5,FALSE)="","",IF(VLOOKUP(A17,入力データ,5,FALSE)&gt;43585,5,4)),"")</f>
        <v/>
      </c>
      <c r="F17" s="467" t="str">
        <f>IFERROR(IF(VLOOKUP(A17,入力データ,5,FALSE)="","",VLOOKUP(A17,入力データ,5,FALSE)),"")</f>
        <v/>
      </c>
      <c r="G17" s="470" t="str">
        <f>IFERROR(IF(VLOOKUP(A17,入力データ,5,FALSE)="","",VLOOKUP(A17,入力データ,5,FALSE)),"")</f>
        <v/>
      </c>
      <c r="H17" s="473" t="str">
        <f>IFERROR(IF(VLOOKUP(A17,入力データ,5,FALSE)&gt;0,1,""),"")</f>
        <v/>
      </c>
      <c r="I17" s="473" t="str">
        <f>IFERROR(IF(VLOOKUP(A17,入力データ,6,FALSE)="","",VLOOKUP(A17,入力データ,6,FALSE)),"")</f>
        <v/>
      </c>
      <c r="J17" s="475" t="str">
        <f>IFERROR(IF(VLOOKUP(A17,入力データ,7,FALSE)="","",
IF(VLOOKUP(A17,入力データ,7,FALSE)&gt;159,"G",
IF(VLOOKUP(A17,入力データ,7,FALSE)&gt;149,"F",
IF(VLOOKUP(A17,入力データ,7,FALSE)&gt;139,"E",
IF(VLOOKUP(A17,入力データ,7,FALSE)&gt;129,"D",
IF(VLOOKUP(A17,入力データ,7,FALSE)&gt;119,"C",
IF(VLOOKUP(A17,入力データ,7,FALSE)&gt;109,"B",
IF(VLOOKUP(A17,入力データ,7,FALSE)&gt;99,"A",
"")))))))),"")</f>
        <v/>
      </c>
      <c r="K17" s="478" t="str">
        <f>IFERROR(IF(VLOOKUP(A17,入力データ,7,FALSE)="","",
IF(VLOOKUP(A17,入力データ,7,FALSE)&gt;99,MOD(VLOOKUP(A17,入力データ,7,FALSE),10),VLOOKUP(A17,入力データ,7,FALSE))),"")</f>
        <v/>
      </c>
      <c r="L17" s="481" t="str">
        <f>IFERROR(IF(VLOOKUP(A17,入力データ,8,FALSE)="","",VLOOKUP(A17,入力データ,8,FALSE)),"")</f>
        <v/>
      </c>
      <c r="M17" s="483" t="str">
        <f>IFERROR(IF(VLOOKUP(A17,入力データ,9,FALSE)="","",IF(VLOOKUP(A17,入力データ,9,FALSE)&gt;43585,5,4)),"")</f>
        <v/>
      </c>
      <c r="N17" s="485" t="str">
        <f>IFERROR(IF(VLOOKUP(A17,入力データ,9,FALSE)="","",VLOOKUP(A17,入力データ,9,FALSE)),"")</f>
        <v/>
      </c>
      <c r="O17" s="470" t="str">
        <f>IFERROR(IF(VLOOKUP(A17,入力データ,9,FALSE)="","",VLOOKUP(A17,入力データ,9,FALSE)),"")</f>
        <v/>
      </c>
      <c r="P17" s="481" t="str">
        <f>IFERROR(IF(VLOOKUP(A17,入力データ,10,FALSE)="","",VLOOKUP(A17,入力データ,10,FALSE)),"")</f>
        <v/>
      </c>
      <c r="Q17" s="434"/>
      <c r="R17" s="487" t="str">
        <f>IFERROR(IF(VLOOKUP(A17,入力データ,8,FALSE)="","",VLOOKUP(A17,入力データ,8,FALSE)+VALUE(VLOOKUP(A17,入力データ,10,FALSE))),"")</f>
        <v/>
      </c>
      <c r="S17" s="434" t="str">
        <f>IF(R17="","",IF(VLOOKUP(A17,入力データ,11,FALSE)="育児休業","ｲｸｷｭｳ",IF(VLOOKUP(A17,入力データ,11,FALSE)="傷病休職","ﾑｷｭｳ",ROUNDDOWN(R17*10/1000,0))))</f>
        <v/>
      </c>
      <c r="T17" s="435"/>
      <c r="U17" s="436"/>
      <c r="V17" s="65"/>
      <c r="W17" s="39"/>
      <c r="X17" s="39"/>
      <c r="Y17" s="39" t="str">
        <f>IFERROR(IF(VLOOKUP(A17,入力データ,21,FALSE)="","",VLOOKUP(A17,入力データ,21,FALSE)),"")</f>
        <v/>
      </c>
      <c r="Z17" s="40"/>
      <c r="AA17" s="67"/>
      <c r="AB17" s="368" t="str">
        <f>IFERROR(IF(VLOOKUP(A17,入力データ,28,FALSE)&amp;"　"&amp;VLOOKUP(A17,入力データ,29,FALSE)="　","",VLOOKUP(A17,入力データ,28,FALSE)&amp;"　"&amp;VLOOKUP(A17,入力データ,29,FALSE)),"")</f>
        <v/>
      </c>
      <c r="AC17" s="443">
        <v>1</v>
      </c>
      <c r="AD17" s="444" t="str">
        <f>IFERROR(IF(VLOOKUP(A17,入力データ,34,FALSE)="","",VLOOKUP(A17,入力データ,34,FALSE)),"")</f>
        <v/>
      </c>
      <c r="AE17" s="444" t="str">
        <f>IF(AD17="","",IF(V24&gt;43585,5,4))</f>
        <v/>
      </c>
      <c r="AF17" s="445" t="str">
        <f>IF(AD17="","",V24)</f>
        <v/>
      </c>
      <c r="AG17" s="447" t="str">
        <f>IF(AD17="","",V24)</f>
        <v/>
      </c>
      <c r="AH17" s="449" t="str">
        <f>IF(AD17="","",V24)</f>
        <v/>
      </c>
      <c r="AI17" s="444">
        <v>5</v>
      </c>
      <c r="AJ17" s="451" t="str">
        <f>IFERROR(IF(OR(VLOOKUP(A17,入力データ,34,FALSE)=1,VLOOKUP(A17,入力データ,34,FALSE)=3,VLOOKUP(A17,入力データ,34,FALSE)=4,VLOOKUP(A17,入力データ,34,FALSE)=5),3,
IF(VLOOKUP(A17,入力データ,35,FALSE)="","",3)),"")</f>
        <v/>
      </c>
      <c r="AK17" s="371"/>
      <c r="AL17" s="373"/>
      <c r="AM17" s="28"/>
    </row>
    <row r="18" spans="1:39" ht="15" customHeight="1" x14ac:dyDescent="0.15">
      <c r="A18" s="454"/>
      <c r="B18" s="457"/>
      <c r="C18" s="460"/>
      <c r="D18" s="462"/>
      <c r="E18" s="465"/>
      <c r="F18" s="468"/>
      <c r="G18" s="471"/>
      <c r="H18" s="474"/>
      <c r="I18" s="474"/>
      <c r="J18" s="476"/>
      <c r="K18" s="479"/>
      <c r="L18" s="482"/>
      <c r="M18" s="484"/>
      <c r="N18" s="486"/>
      <c r="O18" s="471"/>
      <c r="P18" s="482"/>
      <c r="Q18" s="437"/>
      <c r="R18" s="488"/>
      <c r="S18" s="437"/>
      <c r="T18" s="438"/>
      <c r="U18" s="439"/>
      <c r="V18" s="41"/>
      <c r="W18" s="22"/>
      <c r="X18" s="22"/>
      <c r="Y18" s="22" t="str">
        <f>IFERROR(IF(VLOOKUP(A17,入力データ,22,FALSE)="","",VLOOKUP(A17,入力データ,22,FALSE)),"")</f>
        <v/>
      </c>
      <c r="Z18" s="22"/>
      <c r="AA18" s="64"/>
      <c r="AB18" s="369"/>
      <c r="AC18" s="378"/>
      <c r="AD18" s="380"/>
      <c r="AE18" s="380"/>
      <c r="AF18" s="446"/>
      <c r="AG18" s="448"/>
      <c r="AH18" s="450"/>
      <c r="AI18" s="380"/>
      <c r="AJ18" s="452"/>
      <c r="AK18" s="372"/>
      <c r="AL18" s="374"/>
      <c r="AM18" s="28"/>
    </row>
    <row r="19" spans="1:39" ht="15" customHeight="1" x14ac:dyDescent="0.15">
      <c r="A19" s="454"/>
      <c r="B19" s="457"/>
      <c r="C19" s="375" t="str">
        <f>IFERROR(IF(VLOOKUP(A17,入力データ,12,FALSE)="","",VLOOKUP(A17,入力データ,12,FALSE)),"")</f>
        <v/>
      </c>
      <c r="D19" s="462"/>
      <c r="E19" s="465"/>
      <c r="F19" s="468"/>
      <c r="G19" s="471"/>
      <c r="H19" s="474"/>
      <c r="I19" s="474"/>
      <c r="J19" s="476"/>
      <c r="K19" s="479"/>
      <c r="L19" s="482"/>
      <c r="M19" s="484"/>
      <c r="N19" s="486"/>
      <c r="O19" s="471"/>
      <c r="P19" s="482"/>
      <c r="Q19" s="437"/>
      <c r="R19" s="488"/>
      <c r="S19" s="437"/>
      <c r="T19" s="438"/>
      <c r="U19" s="439"/>
      <c r="V19" s="41"/>
      <c r="W19" s="22"/>
      <c r="X19" s="22"/>
      <c r="Y19" s="22" t="str">
        <f>IFERROR(IF(VLOOKUP(A17,入力データ,23,FALSE)="","",VLOOKUP(A17,入力データ,23,FALSE)),"")</f>
        <v/>
      </c>
      <c r="Z19" s="22"/>
      <c r="AA19" s="64"/>
      <c r="AB19" s="369"/>
      <c r="AC19" s="377">
        <v>2</v>
      </c>
      <c r="AD19" s="379" t="str">
        <f>IFERROR(IF(VLOOKUP(A17,入力データ,37,FALSE)="","",VLOOKUP(A17,入力データ,37,FALSE)),"")</f>
        <v/>
      </c>
      <c r="AE19" s="379" t="str">
        <f>IF(AD19="","",IF(V24&gt;43585,5,4))</f>
        <v/>
      </c>
      <c r="AF19" s="381" t="str">
        <f>IF(AD19="","",V24)</f>
        <v/>
      </c>
      <c r="AG19" s="383" t="str">
        <f>IF(AE19="","",V24)</f>
        <v/>
      </c>
      <c r="AH19" s="385" t="str">
        <f>IF(AF19="","",V24)</f>
        <v/>
      </c>
      <c r="AI19" s="387">
        <v>6</v>
      </c>
      <c r="AJ19" s="389" t="str">
        <f>IFERROR(IF(VLOOKUP(A17,入力データ,36,FALSE)="","",3),"")</f>
        <v/>
      </c>
      <c r="AK19" s="372"/>
      <c r="AL19" s="374"/>
      <c r="AM19" s="28"/>
    </row>
    <row r="20" spans="1:39" ht="15" customHeight="1" x14ac:dyDescent="0.15">
      <c r="A20" s="454"/>
      <c r="B20" s="458"/>
      <c r="C20" s="376"/>
      <c r="D20" s="463"/>
      <c r="E20" s="466"/>
      <c r="F20" s="469"/>
      <c r="G20" s="472"/>
      <c r="H20" s="466"/>
      <c r="I20" s="466"/>
      <c r="J20" s="477"/>
      <c r="K20" s="480"/>
      <c r="L20" s="466"/>
      <c r="M20" s="466"/>
      <c r="N20" s="469"/>
      <c r="O20" s="472"/>
      <c r="P20" s="466"/>
      <c r="Q20" s="477"/>
      <c r="R20" s="489"/>
      <c r="S20" s="440"/>
      <c r="T20" s="441"/>
      <c r="U20" s="442"/>
      <c r="V20" s="38"/>
      <c r="W20" s="36"/>
      <c r="X20" s="36"/>
      <c r="Y20" s="22" t="str">
        <f>IFERROR(IF(VLOOKUP(A17,入力データ,24,FALSE)="","",VLOOKUP(A17,入力データ,24,FALSE)),"")</f>
        <v/>
      </c>
      <c r="Z20" s="63"/>
      <c r="AA20" s="37"/>
      <c r="AB20" s="369"/>
      <c r="AC20" s="378"/>
      <c r="AD20" s="380"/>
      <c r="AE20" s="380"/>
      <c r="AF20" s="382"/>
      <c r="AG20" s="384"/>
      <c r="AH20" s="386"/>
      <c r="AI20" s="388"/>
      <c r="AJ20" s="390"/>
      <c r="AK20" s="372"/>
      <c r="AL20" s="374"/>
      <c r="AM20" s="28"/>
    </row>
    <row r="21" spans="1:39" ht="15" customHeight="1" x14ac:dyDescent="0.15">
      <c r="A21" s="454"/>
      <c r="B21" s="490" t="str">
        <f>IF(OR(C17&lt;&gt;"",C19&lt;&gt;""),"○","")</f>
        <v/>
      </c>
      <c r="C21" s="391" t="str">
        <f>IFERROR(IF(VLOOKUP(A17,入力データ,4,FALSE)="","",VLOOKUP(A17,入力データ,4,FALSE)),"")</f>
        <v/>
      </c>
      <c r="D21" s="392"/>
      <c r="E21" s="395" t="str">
        <f>IFERROR(IF(VLOOKUP(A17,入力データ,15,FALSE)="","",IF(VLOOKUP(A17,入力データ,15,FALSE)&gt;43585,5,4)),"")</f>
        <v/>
      </c>
      <c r="F21" s="398" t="str">
        <f>IFERROR(IF(VLOOKUP(A17,入力データ,15,FALSE)="","",VLOOKUP(A17,入力データ,15,FALSE)),"")</f>
        <v/>
      </c>
      <c r="G21" s="401" t="str">
        <f>IFERROR(IF(VLOOKUP(A17,入力データ,15,FALSE)="","",VLOOKUP(A17,入力データ,15,FALSE)),"")</f>
        <v/>
      </c>
      <c r="H21" s="404" t="str">
        <f>IFERROR(IF(VLOOKUP(A17,入力データ,15,FALSE)&gt;0,1,""),"")</f>
        <v/>
      </c>
      <c r="I21" s="404" t="str">
        <f>IFERROR(IF(VLOOKUP(A17,入力データ,16,FALSE)="","",VLOOKUP(A17,入力データ,16,FALSE)),"")</f>
        <v/>
      </c>
      <c r="J21" s="405" t="str">
        <f>IFERROR(IF(VLOOKUP(A17,入力データ,17,FALSE)="","",
IF(VLOOKUP(A17,入力データ,17,FALSE)&gt;159,"G",
IF(VLOOKUP(A17,入力データ,17,FALSE)&gt;149,"F",
IF(VLOOKUP(A17,入力データ,17,FALSE)&gt;139,"E",
IF(VLOOKUP(A17,入力データ,17,FALSE)&gt;129,"D",
IF(VLOOKUP(A17,入力データ,17,FALSE)&gt;119,"C",
IF(VLOOKUP(A17,入力データ,17,FALSE)&gt;109,"B",
IF(VLOOKUP(A17,入力データ,17,FALSE)&gt;99,"A",
"")))))))),"")</f>
        <v/>
      </c>
      <c r="K21" s="408" t="str">
        <f>IFERROR(IF(VLOOKUP(A17,入力データ,17,FALSE)="","",
IF(VLOOKUP(A17,入力データ,17,FALSE)&gt;99,MOD(VLOOKUP(A17,入力データ,17,FALSE),10),VLOOKUP(A17,入力データ,17,FALSE))),"")</f>
        <v/>
      </c>
      <c r="L21" s="411" t="str">
        <f>IFERROR(IF(VLOOKUP(A17,入力データ,18,FALSE)="","",VLOOKUP(A17,入力データ,18,FALSE)),"")</f>
        <v/>
      </c>
      <c r="M21" s="493" t="str">
        <f>IFERROR(IF(VLOOKUP(A17,入力データ,19,FALSE)="","",IF(VLOOKUP(A17,入力データ,19,FALSE)&gt;43585,5,4)),"")</f>
        <v/>
      </c>
      <c r="N21" s="398" t="str">
        <f>IFERROR(IF(VLOOKUP(A17,入力データ,19,FALSE)="","",VLOOKUP(A17,入力データ,19,FALSE)),"")</f>
        <v/>
      </c>
      <c r="O21" s="401" t="str">
        <f>IFERROR(IF(VLOOKUP(A17,入力データ,19,FALSE)="","",VLOOKUP(A17,入力データ,19,FALSE)),"")</f>
        <v/>
      </c>
      <c r="P21" s="411" t="str">
        <f>IFERROR(IF(VLOOKUP(A17,入力データ,20,FALSE)="","",VLOOKUP(A17,入力データ,20,FALSE)),"")</f>
        <v/>
      </c>
      <c r="Q21" s="500"/>
      <c r="R21" s="503" t="str">
        <f>IFERROR(IF(OR(S21="ｲｸｷｭｳ",S21="ﾑｷｭｳ",AND(L21="",P21="")),"",VLOOKUP(A17,入力データ,31,FALSE)),"")</f>
        <v/>
      </c>
      <c r="S21" s="423" t="str">
        <f>IFERROR(
IF(VLOOKUP(A17,入力データ,33,FALSE)=1,"ﾑｷｭｳ ",
IF(VLOOKUP(A17,入力データ,33,FALSE)=3,"ｲｸｷｭｳ",
IF(VLOOKUP(A17,入力データ,33,FALSE)=4,VLOOKUP(A17,入力データ,32,FALSE),
IF(VLOOKUP(A17,入力データ,33,FALSE)=5,VLOOKUP(A17,入力データ,32,FALSE),
IF(AND(VLOOKUP(A17,入力データ,38,FALSE)&gt;0,VLOOKUP(A17,入力データ,38,FALSE)&lt;9),0,
IF(AND(L21="",P21=""),"",VLOOKUP(A17,入力データ,32,FALSE))))))),"")</f>
        <v/>
      </c>
      <c r="T21" s="424"/>
      <c r="U21" s="425"/>
      <c r="V21" s="36"/>
      <c r="W21" s="36"/>
      <c r="X21" s="36"/>
      <c r="Y21" s="63" t="str">
        <f>IFERROR(IF(VLOOKUP(A17,入力データ,25,FALSE)="","",VLOOKUP(A17,入力データ,25,FALSE)),"")</f>
        <v/>
      </c>
      <c r="Z21" s="63"/>
      <c r="AA21" s="37"/>
      <c r="AB21" s="369"/>
      <c r="AC21" s="377">
        <v>3</v>
      </c>
      <c r="AD21" s="379" t="str">
        <f>IFERROR(IF(VLOOKUP(A17,入力データ,33,FALSE)="","",VLOOKUP(A17,入力データ,33,FALSE)),"")</f>
        <v/>
      </c>
      <c r="AE21" s="379" t="str">
        <f>IF(AD21="","",IF(V24&gt;43585,5,4))</f>
        <v/>
      </c>
      <c r="AF21" s="381" t="str">
        <f>IF(AD21="","",V24)</f>
        <v/>
      </c>
      <c r="AG21" s="383" t="str">
        <f>IF(AE21="","",V24)</f>
        <v/>
      </c>
      <c r="AH21" s="385" t="str">
        <f>IF(AF21="","",V24)</f>
        <v/>
      </c>
      <c r="AI21" s="379">
        <v>7</v>
      </c>
      <c r="AJ21" s="430"/>
      <c r="AK21" s="372"/>
      <c r="AL21" s="374"/>
      <c r="AM21" s="28"/>
    </row>
    <row r="22" spans="1:39" ht="15" customHeight="1" x14ac:dyDescent="0.15">
      <c r="A22" s="454"/>
      <c r="B22" s="491"/>
      <c r="C22" s="393"/>
      <c r="D22" s="394"/>
      <c r="E22" s="396"/>
      <c r="F22" s="399"/>
      <c r="G22" s="402"/>
      <c r="H22" s="396"/>
      <c r="I22" s="396"/>
      <c r="J22" s="406"/>
      <c r="K22" s="409"/>
      <c r="L22" s="396"/>
      <c r="M22" s="494"/>
      <c r="N22" s="496"/>
      <c r="O22" s="498"/>
      <c r="P22" s="494"/>
      <c r="Q22" s="501"/>
      <c r="R22" s="504"/>
      <c r="S22" s="426"/>
      <c r="T22" s="426"/>
      <c r="U22" s="427"/>
      <c r="V22" s="1"/>
      <c r="W22" s="1"/>
      <c r="X22" s="1"/>
      <c r="Y22" s="63" t="str">
        <f>IFERROR(IF(VLOOKUP(A17,入力データ,26,FALSE)="","",VLOOKUP(A17,入力データ,26,FALSE)),"")</f>
        <v/>
      </c>
      <c r="Z22" s="1"/>
      <c r="AA22" s="1"/>
      <c r="AB22" s="369"/>
      <c r="AC22" s="378"/>
      <c r="AD22" s="380"/>
      <c r="AE22" s="380"/>
      <c r="AF22" s="382"/>
      <c r="AG22" s="384"/>
      <c r="AH22" s="386"/>
      <c r="AI22" s="380"/>
      <c r="AJ22" s="431"/>
      <c r="AK22" s="372"/>
      <c r="AL22" s="374"/>
      <c r="AM22" s="28"/>
    </row>
    <row r="23" spans="1:39" ht="15" customHeight="1" x14ac:dyDescent="0.15">
      <c r="A23" s="454"/>
      <c r="B23" s="491"/>
      <c r="C23" s="432" t="str">
        <f>IFERROR(IF(VLOOKUP(A17,入力データ,14,FALSE)="","",VLOOKUP(A17,入力データ,14,FALSE)),"")</f>
        <v/>
      </c>
      <c r="D23" s="409"/>
      <c r="E23" s="396"/>
      <c r="F23" s="399"/>
      <c r="G23" s="402"/>
      <c r="H23" s="396"/>
      <c r="I23" s="396"/>
      <c r="J23" s="406"/>
      <c r="K23" s="409"/>
      <c r="L23" s="396"/>
      <c r="M23" s="494"/>
      <c r="N23" s="496"/>
      <c r="O23" s="498"/>
      <c r="P23" s="494"/>
      <c r="Q23" s="501"/>
      <c r="R23" s="504"/>
      <c r="S23" s="426"/>
      <c r="T23" s="426"/>
      <c r="U23" s="427"/>
      <c r="V23" s="22"/>
      <c r="W23" s="22"/>
      <c r="X23" s="22"/>
      <c r="Y23" s="1"/>
      <c r="Z23" s="62"/>
      <c r="AA23" s="64"/>
      <c r="AB23" s="369"/>
      <c r="AC23" s="377">
        <v>4</v>
      </c>
      <c r="AD23" s="413" t="str">
        <f>IFERROR(IF(VLOOKUP(A17,入力データ,38,FALSE)="","",VLOOKUP(A17,入力データ,38,FALSE)),"")</f>
        <v/>
      </c>
      <c r="AE23" s="379" t="str">
        <f>IF(AD23="","",IF(V24&gt;43585,5,4))</f>
        <v/>
      </c>
      <c r="AF23" s="381" t="str">
        <f>IF(AE23="","",V24)</f>
        <v/>
      </c>
      <c r="AG23" s="383" t="str">
        <f>IF(AE23="","",V24)</f>
        <v/>
      </c>
      <c r="AH23" s="385" t="str">
        <f>IF(AE23="","",V24)</f>
        <v/>
      </c>
      <c r="AI23" s="379"/>
      <c r="AJ23" s="418"/>
      <c r="AK23" s="58"/>
      <c r="AL23" s="59"/>
      <c r="AM23" s="28"/>
    </row>
    <row r="24" spans="1:39" ht="15" customHeight="1" x14ac:dyDescent="0.15">
      <c r="A24" s="455"/>
      <c r="B24" s="492"/>
      <c r="C24" s="433"/>
      <c r="D24" s="410"/>
      <c r="E24" s="397"/>
      <c r="F24" s="400"/>
      <c r="G24" s="403"/>
      <c r="H24" s="397"/>
      <c r="I24" s="397"/>
      <c r="J24" s="407"/>
      <c r="K24" s="410"/>
      <c r="L24" s="397"/>
      <c r="M24" s="495"/>
      <c r="N24" s="497"/>
      <c r="O24" s="499"/>
      <c r="P24" s="495"/>
      <c r="Q24" s="502"/>
      <c r="R24" s="505"/>
      <c r="S24" s="428"/>
      <c r="T24" s="428"/>
      <c r="U24" s="429"/>
      <c r="V24" s="420" t="str">
        <f>IFERROR(IF(VLOOKUP(A17,入力データ,27,FALSE)="","",VLOOKUP(A17,入力データ,27,FALSE)),"")</f>
        <v/>
      </c>
      <c r="W24" s="421"/>
      <c r="X24" s="421"/>
      <c r="Y24" s="421"/>
      <c r="Z24" s="421"/>
      <c r="AA24" s="422"/>
      <c r="AB24" s="370"/>
      <c r="AC24" s="412"/>
      <c r="AD24" s="414"/>
      <c r="AE24" s="414"/>
      <c r="AF24" s="415"/>
      <c r="AG24" s="416"/>
      <c r="AH24" s="417"/>
      <c r="AI24" s="414"/>
      <c r="AJ24" s="419"/>
      <c r="AK24" s="60"/>
      <c r="AL24" s="61"/>
      <c r="AM24" s="28"/>
    </row>
    <row r="25" spans="1:39" s="1" customFormat="1" ht="15" customHeight="1" x14ac:dyDescent="0.15">
      <c r="A25" s="453">
        <v>2</v>
      </c>
      <c r="B25" s="456"/>
      <c r="C25" s="459" t="str">
        <f>IFERROR(IF(VLOOKUP(A25,入力データ,2,FALSE)="","",VLOOKUP(A25,入力データ,2,FALSE)),"")</f>
        <v/>
      </c>
      <c r="D25" s="461" t="str">
        <f>IFERROR(
IF(OR(VLOOKUP(A25,入力データ,34,FALSE)=1,
VLOOKUP(A25,入力データ,34,FALSE)=3,
VLOOKUP(A25,入力データ,34,FALSE)=4,
VLOOKUP(A25,入力データ,34,FALSE)=5),
IF(VLOOKUP(A25,入力データ,13,FALSE)="","",VLOOKUP(A25,入力データ,13,FALSE)),
IF(VLOOKUP(A25,入力データ,3,FALSE)="","",VLOOKUP(A25,入力データ,3,FALSE))),"")</f>
        <v/>
      </c>
      <c r="E25" s="464" t="str">
        <f>IFERROR(IF(VLOOKUP(A25,入力データ,5,FALSE)="","",IF(VLOOKUP(A25,入力データ,5,FALSE)&gt;43585,5,4)),"")</f>
        <v/>
      </c>
      <c r="F25" s="467" t="str">
        <f>IFERROR(IF(VLOOKUP(A25,入力データ,5,FALSE)="","",VLOOKUP(A25,入力データ,5,FALSE)),"")</f>
        <v/>
      </c>
      <c r="G25" s="470" t="str">
        <f>IFERROR(IF(VLOOKUP(A25,入力データ,5,FALSE)="","",VLOOKUP(A25,入力データ,5,FALSE)),"")</f>
        <v/>
      </c>
      <c r="H25" s="473" t="str">
        <f>IFERROR(IF(VLOOKUP(A25,入力データ,5,FALSE)&gt;0,1,""),"")</f>
        <v/>
      </c>
      <c r="I25" s="473" t="str">
        <f>IFERROR(IF(VLOOKUP(A25,入力データ,6,FALSE)="","",VLOOKUP(A25,入力データ,6,FALSE)),"")</f>
        <v/>
      </c>
      <c r="J25" s="475" t="str">
        <f>IFERROR(IF(VLOOKUP(A25,入力データ,7,FALSE)="","",
IF(VLOOKUP(A25,入力データ,7,FALSE)&gt;159,"G",
IF(VLOOKUP(A25,入力データ,7,FALSE)&gt;149,"F",
IF(VLOOKUP(A25,入力データ,7,FALSE)&gt;139,"E",
IF(VLOOKUP(A25,入力データ,7,FALSE)&gt;129,"D",
IF(VLOOKUP(A25,入力データ,7,FALSE)&gt;119,"C",
IF(VLOOKUP(A25,入力データ,7,FALSE)&gt;109,"B",
IF(VLOOKUP(A25,入力データ,7,FALSE)&gt;99,"A",
"")))))))),"")</f>
        <v/>
      </c>
      <c r="K25" s="478" t="str">
        <f>IFERROR(IF(VLOOKUP(A25,入力データ,7,FALSE)="","",
IF(VLOOKUP(A25,入力データ,7,FALSE)&gt;99,MOD(VLOOKUP(A25,入力データ,7,FALSE),10),VLOOKUP(A25,入力データ,7,FALSE))),"")</f>
        <v/>
      </c>
      <c r="L25" s="481" t="str">
        <f>IFERROR(IF(VLOOKUP(A25,入力データ,8,FALSE)="","",VLOOKUP(A25,入力データ,8,FALSE)),"")</f>
        <v/>
      </c>
      <c r="M25" s="483" t="str">
        <f>IFERROR(IF(VLOOKUP(A25,入力データ,9,FALSE)="","",IF(VLOOKUP(A25,入力データ,9,FALSE)&gt;43585,5,4)),"")</f>
        <v/>
      </c>
      <c r="N25" s="485" t="str">
        <f>IFERROR(IF(VLOOKUP(A25,入力データ,9,FALSE)="","",VLOOKUP(A25,入力データ,9,FALSE)),"")</f>
        <v/>
      </c>
      <c r="O25" s="470" t="str">
        <f>IFERROR(IF(VLOOKUP(A25,入力データ,9,FALSE)="","",VLOOKUP(A25,入力データ,9,FALSE)),"")</f>
        <v/>
      </c>
      <c r="P25" s="481" t="str">
        <f>IFERROR(IF(VLOOKUP(A25,入力データ,10,FALSE)="","",VLOOKUP(A25,入力データ,10,FALSE)),"")</f>
        <v/>
      </c>
      <c r="Q25" s="434"/>
      <c r="R25" s="487" t="str">
        <f>IFERROR(IF(VLOOKUP(A25,入力データ,8,FALSE)="","",VLOOKUP(A25,入力データ,8,FALSE)+VALUE(VLOOKUP(A25,入力データ,10,FALSE))),"")</f>
        <v/>
      </c>
      <c r="S25" s="434" t="str">
        <f>IF(R25="","",IF(VLOOKUP(A25,入力データ,11,FALSE)="育児休業","ｲｸｷｭｳ",IF(VLOOKUP(A25,入力データ,11,FALSE)="傷病休職","ﾑｷｭｳ",ROUNDDOWN(R25*10/1000,0))))</f>
        <v/>
      </c>
      <c r="T25" s="435"/>
      <c r="U25" s="436"/>
      <c r="V25" s="152"/>
      <c r="W25" s="149"/>
      <c r="X25" s="149"/>
      <c r="Y25" s="149" t="str">
        <f>IFERROR(IF(VLOOKUP(A25,入力データ,21,FALSE)="","",VLOOKUP(A25,入力データ,21,FALSE)),"")</f>
        <v/>
      </c>
      <c r="Z25" s="40"/>
      <c r="AA25" s="67"/>
      <c r="AB25" s="368" t="str">
        <f>IFERROR(IF(VLOOKUP(A25,入力データ,28,FALSE)&amp;"　"&amp;VLOOKUP(A25,入力データ,29,FALSE)="　","",VLOOKUP(A25,入力データ,28,FALSE)&amp;"　"&amp;VLOOKUP(A25,入力データ,29,FALSE)),"")</f>
        <v/>
      </c>
      <c r="AC25" s="443">
        <v>1</v>
      </c>
      <c r="AD25" s="444" t="str">
        <f>IFERROR(IF(VLOOKUP(A25,入力データ,34,FALSE)="","",VLOOKUP(A25,入力データ,34,FALSE)),"")</f>
        <v/>
      </c>
      <c r="AE25" s="444" t="str">
        <f>IF(AD25="","",IF(V32&gt;43585,5,4))</f>
        <v/>
      </c>
      <c r="AF25" s="445" t="str">
        <f>IF(AD25="","",V32)</f>
        <v/>
      </c>
      <c r="AG25" s="447" t="str">
        <f>IF(AD25="","",V32)</f>
        <v/>
      </c>
      <c r="AH25" s="449" t="str">
        <f>IF(AD25="","",V32)</f>
        <v/>
      </c>
      <c r="AI25" s="444">
        <v>5</v>
      </c>
      <c r="AJ25" s="451" t="str">
        <f>IFERROR(IF(OR(VLOOKUP(A25,入力データ,34,FALSE)=1,VLOOKUP(A25,入力データ,34,FALSE)=3,VLOOKUP(A25,入力データ,34,FALSE)=4,VLOOKUP(A25,入力データ,34,FALSE)=5),3,
IF(VLOOKUP(A25,入力データ,35,FALSE)="","",3)),"")</f>
        <v/>
      </c>
      <c r="AK25" s="371"/>
      <c r="AL25" s="373"/>
      <c r="AM25" s="66"/>
    </row>
    <row r="26" spans="1:39" s="1" customFormat="1" ht="15" customHeight="1" x14ac:dyDescent="0.15">
      <c r="A26" s="454"/>
      <c r="B26" s="457"/>
      <c r="C26" s="460"/>
      <c r="D26" s="462"/>
      <c r="E26" s="465"/>
      <c r="F26" s="468"/>
      <c r="G26" s="471"/>
      <c r="H26" s="474"/>
      <c r="I26" s="474"/>
      <c r="J26" s="476"/>
      <c r="K26" s="479"/>
      <c r="L26" s="482"/>
      <c r="M26" s="484"/>
      <c r="N26" s="486"/>
      <c r="O26" s="471"/>
      <c r="P26" s="482"/>
      <c r="Q26" s="437"/>
      <c r="R26" s="488"/>
      <c r="S26" s="437"/>
      <c r="T26" s="438"/>
      <c r="U26" s="439"/>
      <c r="V26" s="41"/>
      <c r="W26" s="150"/>
      <c r="X26" s="150"/>
      <c r="Y26" s="150" t="str">
        <f>IFERROR(IF(VLOOKUP(A25,入力データ,22,FALSE)="","",VLOOKUP(A25,入力データ,22,FALSE)),"")</f>
        <v/>
      </c>
      <c r="Z26" s="150"/>
      <c r="AA26" s="151"/>
      <c r="AB26" s="369"/>
      <c r="AC26" s="378"/>
      <c r="AD26" s="380"/>
      <c r="AE26" s="380"/>
      <c r="AF26" s="446"/>
      <c r="AG26" s="448"/>
      <c r="AH26" s="450"/>
      <c r="AI26" s="380"/>
      <c r="AJ26" s="452"/>
      <c r="AK26" s="372"/>
      <c r="AL26" s="374"/>
      <c r="AM26" s="66"/>
    </row>
    <row r="27" spans="1:39" ht="15" customHeight="1" x14ac:dyDescent="0.15">
      <c r="A27" s="454"/>
      <c r="B27" s="457"/>
      <c r="C27" s="375" t="str">
        <f>IFERROR(IF(VLOOKUP(A25,入力データ,12,FALSE)="","",VLOOKUP(A25,入力データ,12,FALSE)),"")</f>
        <v/>
      </c>
      <c r="D27" s="462"/>
      <c r="E27" s="465"/>
      <c r="F27" s="468"/>
      <c r="G27" s="471"/>
      <c r="H27" s="474"/>
      <c r="I27" s="474"/>
      <c r="J27" s="476"/>
      <c r="K27" s="479"/>
      <c r="L27" s="482"/>
      <c r="M27" s="484"/>
      <c r="N27" s="486"/>
      <c r="O27" s="471"/>
      <c r="P27" s="482"/>
      <c r="Q27" s="437"/>
      <c r="R27" s="488"/>
      <c r="S27" s="437"/>
      <c r="T27" s="438"/>
      <c r="U27" s="439"/>
      <c r="V27" s="41"/>
      <c r="W27" s="150"/>
      <c r="X27" s="150"/>
      <c r="Y27" s="150" t="str">
        <f>IFERROR(IF(VLOOKUP(A25,入力データ,23,FALSE)="","",VLOOKUP(A25,入力データ,23,FALSE)),"")</f>
        <v/>
      </c>
      <c r="Z27" s="150"/>
      <c r="AA27" s="151"/>
      <c r="AB27" s="369"/>
      <c r="AC27" s="377">
        <v>2</v>
      </c>
      <c r="AD27" s="379" t="str">
        <f>IFERROR(IF(VLOOKUP(A25,入力データ,37,FALSE)="","",VLOOKUP(A25,入力データ,37,FALSE)),"")</f>
        <v/>
      </c>
      <c r="AE27" s="379" t="str">
        <f>IF(AD27="","",IF(V32&gt;43585,5,4))</f>
        <v/>
      </c>
      <c r="AF27" s="381" t="str">
        <f>IF(AD27="","",V32)</f>
        <v/>
      </c>
      <c r="AG27" s="383" t="str">
        <f>IF(AE27="","",V32)</f>
        <v/>
      </c>
      <c r="AH27" s="385" t="str">
        <f>IF(AF27="","",V32)</f>
        <v/>
      </c>
      <c r="AI27" s="387">
        <v>6</v>
      </c>
      <c r="AJ27" s="389" t="str">
        <f>IFERROR(IF(VLOOKUP(A25,入力データ,36,FALSE)="","",3),"")</f>
        <v/>
      </c>
      <c r="AK27" s="372"/>
      <c r="AL27" s="374"/>
      <c r="AM27" s="66"/>
    </row>
    <row r="28" spans="1:39" ht="15" customHeight="1" x14ac:dyDescent="0.15">
      <c r="A28" s="454"/>
      <c r="B28" s="458"/>
      <c r="C28" s="376"/>
      <c r="D28" s="463"/>
      <c r="E28" s="466"/>
      <c r="F28" s="469"/>
      <c r="G28" s="472"/>
      <c r="H28" s="466"/>
      <c r="I28" s="466"/>
      <c r="J28" s="477"/>
      <c r="K28" s="480"/>
      <c r="L28" s="466"/>
      <c r="M28" s="466"/>
      <c r="N28" s="469"/>
      <c r="O28" s="472"/>
      <c r="P28" s="466"/>
      <c r="Q28" s="477"/>
      <c r="R28" s="489"/>
      <c r="S28" s="440"/>
      <c r="T28" s="441"/>
      <c r="U28" s="442"/>
      <c r="V28" s="38"/>
      <c r="W28" s="36"/>
      <c r="X28" s="36"/>
      <c r="Y28" s="150" t="str">
        <f>IFERROR(IF(VLOOKUP(A25,入力データ,24,FALSE)="","",VLOOKUP(A25,入力データ,24,FALSE)),"")</f>
        <v/>
      </c>
      <c r="Z28" s="63"/>
      <c r="AA28" s="37"/>
      <c r="AB28" s="369"/>
      <c r="AC28" s="378"/>
      <c r="AD28" s="380"/>
      <c r="AE28" s="380"/>
      <c r="AF28" s="382"/>
      <c r="AG28" s="384"/>
      <c r="AH28" s="386"/>
      <c r="AI28" s="388"/>
      <c r="AJ28" s="390"/>
      <c r="AK28" s="372"/>
      <c r="AL28" s="374"/>
      <c r="AM28" s="66"/>
    </row>
    <row r="29" spans="1:39" ht="15" customHeight="1" x14ac:dyDescent="0.15">
      <c r="A29" s="454"/>
      <c r="B29" s="490" t="str">
        <f>IF(OR(C25&lt;&gt;"",C27&lt;&gt;""),"○","")</f>
        <v/>
      </c>
      <c r="C29" s="391" t="str">
        <f>IFERROR(IF(VLOOKUP(A25,入力データ,4,FALSE)="","",VLOOKUP(A25,入力データ,4,FALSE)),"")</f>
        <v/>
      </c>
      <c r="D29" s="392"/>
      <c r="E29" s="395" t="str">
        <f>IFERROR(IF(VLOOKUP(A25,入力データ,15,FALSE)="","",IF(VLOOKUP(A25,入力データ,15,FALSE)&gt;43585,5,4)),"")</f>
        <v/>
      </c>
      <c r="F29" s="398" t="str">
        <f>IFERROR(IF(VLOOKUP(A25,入力データ,15,FALSE)="","",VLOOKUP(A25,入力データ,15,FALSE)),"")</f>
        <v/>
      </c>
      <c r="G29" s="401" t="str">
        <f>IFERROR(IF(VLOOKUP(A25,入力データ,15,FALSE)="","",VLOOKUP(A25,入力データ,15,FALSE)),"")</f>
        <v/>
      </c>
      <c r="H29" s="404" t="str">
        <f>IFERROR(IF(VLOOKUP(A25,入力データ,15,FALSE)&gt;0,1,""),"")</f>
        <v/>
      </c>
      <c r="I29" s="404" t="str">
        <f>IFERROR(IF(VLOOKUP(A25,入力データ,16,FALSE)="","",VLOOKUP(A25,入力データ,16,FALSE)),"")</f>
        <v/>
      </c>
      <c r="J29" s="405" t="str">
        <f>IFERROR(IF(VLOOKUP(A25,入力データ,17,FALSE)="","",
IF(VLOOKUP(A25,入力データ,17,FALSE)&gt;159,"G",
IF(VLOOKUP(A25,入力データ,17,FALSE)&gt;149,"F",
IF(VLOOKUP(A25,入力データ,17,FALSE)&gt;139,"E",
IF(VLOOKUP(A25,入力データ,17,FALSE)&gt;129,"D",
IF(VLOOKUP(A25,入力データ,17,FALSE)&gt;119,"C",
IF(VLOOKUP(A25,入力データ,17,FALSE)&gt;109,"B",
IF(VLOOKUP(A25,入力データ,17,FALSE)&gt;99,"A",
"")))))))),"")</f>
        <v/>
      </c>
      <c r="K29" s="408" t="str">
        <f>IFERROR(IF(VLOOKUP(A25,入力データ,17,FALSE)="","",
IF(VLOOKUP(A25,入力データ,17,FALSE)&gt;99,MOD(VLOOKUP(A25,入力データ,17,FALSE),10),VLOOKUP(A25,入力データ,17,FALSE))),"")</f>
        <v/>
      </c>
      <c r="L29" s="411" t="str">
        <f>IFERROR(IF(VLOOKUP(A25,入力データ,18,FALSE)="","",VLOOKUP(A25,入力データ,18,FALSE)),"")</f>
        <v/>
      </c>
      <c r="M29" s="493" t="str">
        <f>IFERROR(IF(VLOOKUP(A25,入力データ,19,FALSE)="","",IF(VLOOKUP(A25,入力データ,19,FALSE)&gt;43585,5,4)),"")</f>
        <v/>
      </c>
      <c r="N29" s="398" t="str">
        <f>IFERROR(IF(VLOOKUP(A25,入力データ,19,FALSE)="","",VLOOKUP(A25,入力データ,19,FALSE)),"")</f>
        <v/>
      </c>
      <c r="O29" s="401" t="str">
        <f>IFERROR(IF(VLOOKUP(A25,入力データ,19,FALSE)="","",VLOOKUP(A25,入力データ,19,FALSE)),"")</f>
        <v/>
      </c>
      <c r="P29" s="411" t="str">
        <f>IFERROR(IF(VLOOKUP(A25,入力データ,20,FALSE)="","",VLOOKUP(A25,入力データ,20,FALSE)),"")</f>
        <v/>
      </c>
      <c r="Q29" s="500"/>
      <c r="R29" s="503" t="str">
        <f>IFERROR(IF(OR(S29="ｲｸｷｭｳ",S29="ﾑｷｭｳ",AND(L29="",P29="")),"",VLOOKUP(A25,入力データ,31,FALSE)),"")</f>
        <v/>
      </c>
      <c r="S29" s="423" t="str">
        <f>IFERROR(
IF(VLOOKUP(A25,入力データ,33,FALSE)=1,"ﾑｷｭｳ ",
IF(VLOOKUP(A25,入力データ,33,FALSE)=3,"ｲｸｷｭｳ",
IF(VLOOKUP(A25,入力データ,33,FALSE)=4,VLOOKUP(A25,入力データ,32,FALSE),
IF(VLOOKUP(A25,入力データ,33,FALSE)=5,VLOOKUP(A25,入力データ,32,FALSE),
IF(AND(VLOOKUP(A25,入力データ,38,FALSE)&gt;0,VLOOKUP(A25,入力データ,38,FALSE)&lt;9),0,
IF(AND(L29="",P29=""),"",VLOOKUP(A25,入力データ,32,FALSE))))))),"")</f>
        <v/>
      </c>
      <c r="T29" s="424"/>
      <c r="U29" s="425"/>
      <c r="V29" s="36"/>
      <c r="W29" s="36"/>
      <c r="X29" s="36"/>
      <c r="Y29" s="63" t="str">
        <f>IFERROR(IF(VLOOKUP(A25,入力データ,25,FALSE)="","",VLOOKUP(A25,入力データ,25,FALSE)),"")</f>
        <v/>
      </c>
      <c r="Z29" s="63"/>
      <c r="AA29" s="37"/>
      <c r="AB29" s="369"/>
      <c r="AC29" s="377">
        <v>3</v>
      </c>
      <c r="AD29" s="379" t="str">
        <f>IFERROR(IF(VLOOKUP(A25,入力データ,33,FALSE)="","",VLOOKUP(A25,入力データ,33,FALSE)),"")</f>
        <v/>
      </c>
      <c r="AE29" s="379" t="str">
        <f>IF(AD29="","",IF(V32&gt;43585,5,4))</f>
        <v/>
      </c>
      <c r="AF29" s="381" t="str">
        <f>IF(AD29="","",V32)</f>
        <v/>
      </c>
      <c r="AG29" s="383" t="str">
        <f>IF(AE29="","",V32)</f>
        <v/>
      </c>
      <c r="AH29" s="385" t="str">
        <f>IF(AF29="","",V32)</f>
        <v/>
      </c>
      <c r="AI29" s="379">
        <v>7</v>
      </c>
      <c r="AJ29" s="430"/>
      <c r="AK29" s="372"/>
      <c r="AL29" s="374"/>
      <c r="AM29" s="66"/>
    </row>
    <row r="30" spans="1:39" ht="15" customHeight="1" x14ac:dyDescent="0.15">
      <c r="A30" s="454"/>
      <c r="B30" s="491"/>
      <c r="C30" s="393"/>
      <c r="D30" s="394"/>
      <c r="E30" s="396"/>
      <c r="F30" s="399"/>
      <c r="G30" s="402"/>
      <c r="H30" s="396"/>
      <c r="I30" s="396"/>
      <c r="J30" s="406"/>
      <c r="K30" s="409"/>
      <c r="L30" s="396"/>
      <c r="M30" s="494"/>
      <c r="N30" s="496"/>
      <c r="O30" s="498"/>
      <c r="P30" s="494"/>
      <c r="Q30" s="501"/>
      <c r="R30" s="504"/>
      <c r="S30" s="426"/>
      <c r="T30" s="426"/>
      <c r="U30" s="427"/>
      <c r="V30" s="1"/>
      <c r="W30" s="1"/>
      <c r="X30" s="1"/>
      <c r="Y30" s="63" t="str">
        <f>IFERROR(IF(VLOOKUP(A25,入力データ,26,FALSE)="","",VLOOKUP(A25,入力データ,26,FALSE)),"")</f>
        <v/>
      </c>
      <c r="Z30" s="1"/>
      <c r="AA30" s="1"/>
      <c r="AB30" s="369"/>
      <c r="AC30" s="378"/>
      <c r="AD30" s="380"/>
      <c r="AE30" s="380"/>
      <c r="AF30" s="382"/>
      <c r="AG30" s="384"/>
      <c r="AH30" s="386"/>
      <c r="AI30" s="380"/>
      <c r="AJ30" s="431"/>
      <c r="AK30" s="372"/>
      <c r="AL30" s="374"/>
      <c r="AM30" s="66"/>
    </row>
    <row r="31" spans="1:39" ht="15" customHeight="1" x14ac:dyDescent="0.15">
      <c r="A31" s="454"/>
      <c r="B31" s="491"/>
      <c r="C31" s="432" t="str">
        <f>IFERROR(IF(VLOOKUP(A25,入力データ,14,FALSE)="","",VLOOKUP(A25,入力データ,14,FALSE)),"")</f>
        <v/>
      </c>
      <c r="D31" s="409"/>
      <c r="E31" s="396"/>
      <c r="F31" s="399"/>
      <c r="G31" s="402"/>
      <c r="H31" s="396"/>
      <c r="I31" s="396"/>
      <c r="J31" s="406"/>
      <c r="K31" s="409"/>
      <c r="L31" s="396"/>
      <c r="M31" s="494"/>
      <c r="N31" s="496"/>
      <c r="O31" s="498"/>
      <c r="P31" s="494"/>
      <c r="Q31" s="501"/>
      <c r="R31" s="504"/>
      <c r="S31" s="426"/>
      <c r="T31" s="426"/>
      <c r="U31" s="427"/>
      <c r="V31" s="150"/>
      <c r="W31" s="150"/>
      <c r="X31" s="150"/>
      <c r="Y31" s="1"/>
      <c r="Z31" s="62"/>
      <c r="AA31" s="151"/>
      <c r="AB31" s="369"/>
      <c r="AC31" s="377">
        <v>4</v>
      </c>
      <c r="AD31" s="413" t="str">
        <f>IFERROR(IF(VLOOKUP(A25,入力データ,38,FALSE)="","",VLOOKUP(A25,入力データ,38,FALSE)),"")</f>
        <v/>
      </c>
      <c r="AE31" s="379" t="str">
        <f>IF(AD31="","",IF(V32&gt;43585,5,4))</f>
        <v/>
      </c>
      <c r="AF31" s="381" t="str">
        <f>IF(AE31="","",V32)</f>
        <v/>
      </c>
      <c r="AG31" s="383" t="str">
        <f>IF(AE31="","",V32)</f>
        <v/>
      </c>
      <c r="AH31" s="385" t="str">
        <f>IF(AE31="","",V32)</f>
        <v/>
      </c>
      <c r="AI31" s="379"/>
      <c r="AJ31" s="418"/>
      <c r="AK31" s="58"/>
      <c r="AL31" s="86"/>
      <c r="AM31" s="66"/>
    </row>
    <row r="32" spans="1:39" ht="15" customHeight="1" x14ac:dyDescent="0.15">
      <c r="A32" s="455"/>
      <c r="B32" s="492"/>
      <c r="C32" s="433"/>
      <c r="D32" s="410"/>
      <c r="E32" s="397"/>
      <c r="F32" s="400"/>
      <c r="G32" s="403"/>
      <c r="H32" s="397"/>
      <c r="I32" s="397"/>
      <c r="J32" s="407"/>
      <c r="K32" s="410"/>
      <c r="L32" s="397"/>
      <c r="M32" s="495"/>
      <c r="N32" s="497"/>
      <c r="O32" s="499"/>
      <c r="P32" s="495"/>
      <c r="Q32" s="502"/>
      <c r="R32" s="505"/>
      <c r="S32" s="428"/>
      <c r="T32" s="428"/>
      <c r="U32" s="429"/>
      <c r="V32" s="420" t="str">
        <f>IFERROR(IF(VLOOKUP(A25,入力データ,27,FALSE)="","",VLOOKUP(A25,入力データ,27,FALSE)),"")</f>
        <v/>
      </c>
      <c r="W32" s="421"/>
      <c r="X32" s="421"/>
      <c r="Y32" s="421"/>
      <c r="Z32" s="421"/>
      <c r="AA32" s="422"/>
      <c r="AB32" s="370"/>
      <c r="AC32" s="412"/>
      <c r="AD32" s="414"/>
      <c r="AE32" s="414"/>
      <c r="AF32" s="415"/>
      <c r="AG32" s="416"/>
      <c r="AH32" s="417"/>
      <c r="AI32" s="414"/>
      <c r="AJ32" s="419"/>
      <c r="AK32" s="60"/>
      <c r="AL32" s="61"/>
      <c r="AM32" s="66"/>
    </row>
    <row r="33" spans="1:38" ht="15" customHeight="1" x14ac:dyDescent="0.15">
      <c r="A33" s="453">
        <v>3</v>
      </c>
      <c r="B33" s="456"/>
      <c r="C33" s="459" t="str">
        <f>IFERROR(IF(VLOOKUP(A33,入力データ,2,FALSE)="","",VLOOKUP(A33,入力データ,2,FALSE)),"")</f>
        <v/>
      </c>
      <c r="D33" s="461" t="str">
        <f>IFERROR(
IF(OR(VLOOKUP(A33,入力データ,34,FALSE)=1,
VLOOKUP(A33,入力データ,34,FALSE)=3,
VLOOKUP(A33,入力データ,34,FALSE)=4,
VLOOKUP(A33,入力データ,34,FALSE)=5),
IF(VLOOKUP(A33,入力データ,13,FALSE)="","",VLOOKUP(A33,入力データ,13,FALSE)),
IF(VLOOKUP(A33,入力データ,3,FALSE)="","",VLOOKUP(A33,入力データ,3,FALSE))),"")</f>
        <v/>
      </c>
      <c r="E33" s="464" t="str">
        <f>IFERROR(IF(VLOOKUP(A33,入力データ,5,FALSE)="","",IF(VLOOKUP(A33,入力データ,5,FALSE)&gt;43585,5,4)),"")</f>
        <v/>
      </c>
      <c r="F33" s="467" t="str">
        <f>IFERROR(IF(VLOOKUP(A33,入力データ,5,FALSE)="","",VLOOKUP(A33,入力データ,5,FALSE)),"")</f>
        <v/>
      </c>
      <c r="G33" s="470" t="str">
        <f>IFERROR(IF(VLOOKUP(A33,入力データ,5,FALSE)="","",VLOOKUP(A33,入力データ,5,FALSE)),"")</f>
        <v/>
      </c>
      <c r="H33" s="473" t="str">
        <f>IFERROR(IF(VLOOKUP(A33,入力データ,5,FALSE)&gt;0,1,""),"")</f>
        <v/>
      </c>
      <c r="I33" s="473" t="str">
        <f>IFERROR(IF(VLOOKUP(A33,入力データ,6,FALSE)="","",VLOOKUP(A33,入力データ,6,FALSE)),"")</f>
        <v/>
      </c>
      <c r="J33" s="475" t="str">
        <f>IFERROR(IF(VLOOKUP(A33,入力データ,7,FALSE)="","",
IF(VLOOKUP(A33,入力データ,7,FALSE)&gt;159,"G",
IF(VLOOKUP(A33,入力データ,7,FALSE)&gt;149,"F",
IF(VLOOKUP(A33,入力データ,7,FALSE)&gt;139,"E",
IF(VLOOKUP(A33,入力データ,7,FALSE)&gt;129,"D",
IF(VLOOKUP(A33,入力データ,7,FALSE)&gt;119,"C",
IF(VLOOKUP(A33,入力データ,7,FALSE)&gt;109,"B",
IF(VLOOKUP(A33,入力データ,7,FALSE)&gt;99,"A",
"")))))))),"")</f>
        <v/>
      </c>
      <c r="K33" s="478" t="str">
        <f>IFERROR(IF(VLOOKUP(A33,入力データ,7,FALSE)="","",
IF(VLOOKUP(A33,入力データ,7,FALSE)&gt;99,MOD(VLOOKUP(A33,入力データ,7,FALSE),10),VLOOKUP(A33,入力データ,7,FALSE))),"")</f>
        <v/>
      </c>
      <c r="L33" s="481" t="str">
        <f>IFERROR(IF(VLOOKUP(A33,入力データ,8,FALSE)="","",VLOOKUP(A33,入力データ,8,FALSE)),"")</f>
        <v/>
      </c>
      <c r="M33" s="483" t="str">
        <f>IFERROR(IF(VLOOKUP(A33,入力データ,9,FALSE)="","",IF(VLOOKUP(A33,入力データ,9,FALSE)&gt;43585,5,4)),"")</f>
        <v/>
      </c>
      <c r="N33" s="485" t="str">
        <f>IFERROR(IF(VLOOKUP(A33,入力データ,9,FALSE)="","",VLOOKUP(A33,入力データ,9,FALSE)),"")</f>
        <v/>
      </c>
      <c r="O33" s="470" t="str">
        <f>IFERROR(IF(VLOOKUP(A33,入力データ,9,FALSE)="","",VLOOKUP(A33,入力データ,9,FALSE)),"")</f>
        <v/>
      </c>
      <c r="P33" s="481" t="str">
        <f>IFERROR(IF(VLOOKUP(A33,入力データ,10,FALSE)="","",VLOOKUP(A33,入力データ,10,FALSE)),"")</f>
        <v/>
      </c>
      <c r="Q33" s="434"/>
      <c r="R33" s="487" t="str">
        <f>IFERROR(IF(VLOOKUP(A33,入力データ,8,FALSE)="","",VLOOKUP(A33,入力データ,8,FALSE)+VALUE(VLOOKUP(A33,入力データ,10,FALSE))),"")</f>
        <v/>
      </c>
      <c r="S33" s="434" t="str">
        <f>IF(R33="","",IF(VLOOKUP(A33,入力データ,11,FALSE)="育児休業","ｲｸｷｭｳ",IF(VLOOKUP(A33,入力データ,11,FALSE)="傷病休職","ﾑｷｭｳ",ROUNDDOWN(R33*10/1000,0))))</f>
        <v/>
      </c>
      <c r="T33" s="435"/>
      <c r="U33" s="436"/>
      <c r="V33" s="152"/>
      <c r="W33" s="149"/>
      <c r="X33" s="149"/>
      <c r="Y33" s="149" t="str">
        <f>IFERROR(IF(VLOOKUP(A33,入力データ,21,FALSE)="","",VLOOKUP(A33,入力データ,21,FALSE)),"")</f>
        <v/>
      </c>
      <c r="Z33" s="40"/>
      <c r="AA33" s="67"/>
      <c r="AB33" s="368" t="str">
        <f>IFERROR(IF(VLOOKUP(A33,入力データ,28,FALSE)&amp;"　"&amp;VLOOKUP(A33,入力データ,29,FALSE)="　","",VLOOKUP(A33,入力データ,28,FALSE)&amp;"　"&amp;VLOOKUP(A33,入力データ,29,FALSE)),"")</f>
        <v/>
      </c>
      <c r="AC33" s="443">
        <v>1</v>
      </c>
      <c r="AD33" s="444" t="str">
        <f>IFERROR(IF(VLOOKUP(A33,入力データ,34,FALSE)="","",VLOOKUP(A33,入力データ,34,FALSE)),"")</f>
        <v/>
      </c>
      <c r="AE33" s="444" t="str">
        <f>IF(AD33="","",IF(V40&gt;43585,5,4))</f>
        <v/>
      </c>
      <c r="AF33" s="445" t="str">
        <f>IF(AD33="","",V40)</f>
        <v/>
      </c>
      <c r="AG33" s="447" t="str">
        <f>IF(AD33="","",V40)</f>
        <v/>
      </c>
      <c r="AH33" s="449" t="str">
        <f>IF(AD33="","",V40)</f>
        <v/>
      </c>
      <c r="AI33" s="444">
        <v>5</v>
      </c>
      <c r="AJ33" s="451" t="str">
        <f>IFERROR(IF(OR(VLOOKUP(A33,入力データ,34,FALSE)=1,VLOOKUP(A33,入力データ,34,FALSE)=3,VLOOKUP(A33,入力データ,34,FALSE)=4,VLOOKUP(A33,入力データ,34,FALSE)=5),3,
IF(VLOOKUP(A33,入力データ,35,FALSE)="","",3)),"")</f>
        <v/>
      </c>
      <c r="AK33" s="371"/>
      <c r="AL33" s="373"/>
    </row>
    <row r="34" spans="1:38" ht="15" customHeight="1" x14ac:dyDescent="0.15">
      <c r="A34" s="454"/>
      <c r="B34" s="457"/>
      <c r="C34" s="460"/>
      <c r="D34" s="462"/>
      <c r="E34" s="465"/>
      <c r="F34" s="468"/>
      <c r="G34" s="471"/>
      <c r="H34" s="474"/>
      <c r="I34" s="474"/>
      <c r="J34" s="476"/>
      <c r="K34" s="479"/>
      <c r="L34" s="482"/>
      <c r="M34" s="484"/>
      <c r="N34" s="486"/>
      <c r="O34" s="471"/>
      <c r="P34" s="482"/>
      <c r="Q34" s="437"/>
      <c r="R34" s="488"/>
      <c r="S34" s="437"/>
      <c r="T34" s="438"/>
      <c r="U34" s="439"/>
      <c r="V34" s="41"/>
      <c r="W34" s="150"/>
      <c r="X34" s="150"/>
      <c r="Y34" s="150" t="str">
        <f>IFERROR(IF(VLOOKUP(A33,入力データ,22,FALSE)="","",VLOOKUP(A33,入力データ,22,FALSE)),"")</f>
        <v/>
      </c>
      <c r="Z34" s="150"/>
      <c r="AA34" s="151"/>
      <c r="AB34" s="369"/>
      <c r="AC34" s="378"/>
      <c r="AD34" s="380"/>
      <c r="AE34" s="380"/>
      <c r="AF34" s="446"/>
      <c r="AG34" s="448"/>
      <c r="AH34" s="450"/>
      <c r="AI34" s="380"/>
      <c r="AJ34" s="452"/>
      <c r="AK34" s="372"/>
      <c r="AL34" s="374"/>
    </row>
    <row r="35" spans="1:38" ht="15" customHeight="1" x14ac:dyDescent="0.15">
      <c r="A35" s="454"/>
      <c r="B35" s="457"/>
      <c r="C35" s="375" t="str">
        <f>IFERROR(IF(VLOOKUP(A33,入力データ,12,FALSE)="","",VLOOKUP(A33,入力データ,12,FALSE)),"")</f>
        <v/>
      </c>
      <c r="D35" s="462"/>
      <c r="E35" s="465"/>
      <c r="F35" s="468"/>
      <c r="G35" s="471"/>
      <c r="H35" s="474"/>
      <c r="I35" s="474"/>
      <c r="J35" s="476"/>
      <c r="K35" s="479"/>
      <c r="L35" s="482"/>
      <c r="M35" s="484"/>
      <c r="N35" s="486"/>
      <c r="O35" s="471"/>
      <c r="P35" s="482"/>
      <c r="Q35" s="437"/>
      <c r="R35" s="488"/>
      <c r="S35" s="437"/>
      <c r="T35" s="438"/>
      <c r="U35" s="439"/>
      <c r="V35" s="41"/>
      <c r="W35" s="150"/>
      <c r="X35" s="150"/>
      <c r="Y35" s="150" t="str">
        <f>IFERROR(IF(VLOOKUP(A33,入力データ,23,FALSE)="","",VLOOKUP(A33,入力データ,23,FALSE)),"")</f>
        <v/>
      </c>
      <c r="Z35" s="150"/>
      <c r="AA35" s="151"/>
      <c r="AB35" s="369"/>
      <c r="AC35" s="377">
        <v>2</v>
      </c>
      <c r="AD35" s="379" t="str">
        <f>IFERROR(IF(VLOOKUP(A33,入力データ,37,FALSE)="","",VLOOKUP(A33,入力データ,37,FALSE)),"")</f>
        <v/>
      </c>
      <c r="AE35" s="379" t="str">
        <f>IF(AD35="","",IF(V40&gt;43585,5,4))</f>
        <v/>
      </c>
      <c r="AF35" s="381" t="str">
        <f>IF(AD35="","",V40)</f>
        <v/>
      </c>
      <c r="AG35" s="383" t="str">
        <f>IF(AE35="","",V40)</f>
        <v/>
      </c>
      <c r="AH35" s="385" t="str">
        <f>IF(AF35="","",V40)</f>
        <v/>
      </c>
      <c r="AI35" s="387">
        <v>6</v>
      </c>
      <c r="AJ35" s="389" t="str">
        <f>IFERROR(IF(VLOOKUP(A33,入力データ,36,FALSE)="","",3),"")</f>
        <v/>
      </c>
      <c r="AK35" s="372"/>
      <c r="AL35" s="374"/>
    </row>
    <row r="36" spans="1:38" ht="15" customHeight="1" x14ac:dyDescent="0.15">
      <c r="A36" s="454"/>
      <c r="B36" s="458"/>
      <c r="C36" s="376"/>
      <c r="D36" s="463"/>
      <c r="E36" s="466"/>
      <c r="F36" s="469"/>
      <c r="G36" s="472"/>
      <c r="H36" s="466"/>
      <c r="I36" s="466"/>
      <c r="J36" s="477"/>
      <c r="K36" s="480"/>
      <c r="L36" s="466"/>
      <c r="M36" s="466"/>
      <c r="N36" s="469"/>
      <c r="O36" s="472"/>
      <c r="P36" s="466"/>
      <c r="Q36" s="477"/>
      <c r="R36" s="489"/>
      <c r="S36" s="440"/>
      <c r="T36" s="441"/>
      <c r="U36" s="442"/>
      <c r="V36" s="38"/>
      <c r="W36" s="36"/>
      <c r="X36" s="36"/>
      <c r="Y36" s="150" t="str">
        <f>IFERROR(IF(VLOOKUP(A33,入力データ,24,FALSE)="","",VLOOKUP(A33,入力データ,24,FALSE)),"")</f>
        <v/>
      </c>
      <c r="Z36" s="63"/>
      <c r="AA36" s="37"/>
      <c r="AB36" s="369"/>
      <c r="AC36" s="378"/>
      <c r="AD36" s="380"/>
      <c r="AE36" s="380"/>
      <c r="AF36" s="382"/>
      <c r="AG36" s="384"/>
      <c r="AH36" s="386"/>
      <c r="AI36" s="388"/>
      <c r="AJ36" s="390"/>
      <c r="AK36" s="372"/>
      <c r="AL36" s="374"/>
    </row>
    <row r="37" spans="1:38" ht="15" customHeight="1" x14ac:dyDescent="0.15">
      <c r="A37" s="454"/>
      <c r="B37" s="490" t="str">
        <f>IF(OR(C33&lt;&gt;"",C35&lt;&gt;""),"○","")</f>
        <v/>
      </c>
      <c r="C37" s="391" t="str">
        <f>IFERROR(IF(VLOOKUP(A33,入力データ,4,FALSE)="","",VLOOKUP(A33,入力データ,4,FALSE)),"")</f>
        <v/>
      </c>
      <c r="D37" s="392"/>
      <c r="E37" s="395" t="str">
        <f>IFERROR(IF(VLOOKUP(A33,入力データ,15,FALSE)="","",IF(VLOOKUP(A33,入力データ,15,FALSE)&gt;43585,5,4)),"")</f>
        <v/>
      </c>
      <c r="F37" s="398" t="str">
        <f>IFERROR(IF(VLOOKUP(A33,入力データ,15,FALSE)="","",VLOOKUP(A33,入力データ,15,FALSE)),"")</f>
        <v/>
      </c>
      <c r="G37" s="401" t="str">
        <f>IFERROR(IF(VLOOKUP(A33,入力データ,15,FALSE)="","",VLOOKUP(A33,入力データ,15,FALSE)),"")</f>
        <v/>
      </c>
      <c r="H37" s="404" t="str">
        <f>IFERROR(IF(VLOOKUP(A33,入力データ,15,FALSE)&gt;0,1,""),"")</f>
        <v/>
      </c>
      <c r="I37" s="404" t="str">
        <f>IFERROR(IF(VLOOKUP(A33,入力データ,16,FALSE)="","",VLOOKUP(A33,入力データ,16,FALSE)),"")</f>
        <v/>
      </c>
      <c r="J37" s="405" t="str">
        <f>IFERROR(IF(VLOOKUP(A33,入力データ,17,FALSE)="","",
IF(VLOOKUP(A33,入力データ,17,FALSE)&gt;159,"G",
IF(VLOOKUP(A33,入力データ,17,FALSE)&gt;149,"F",
IF(VLOOKUP(A33,入力データ,17,FALSE)&gt;139,"E",
IF(VLOOKUP(A33,入力データ,17,FALSE)&gt;129,"D",
IF(VLOOKUP(A33,入力データ,17,FALSE)&gt;119,"C",
IF(VLOOKUP(A33,入力データ,17,FALSE)&gt;109,"B",
IF(VLOOKUP(A33,入力データ,17,FALSE)&gt;99,"A",
"")))))))),"")</f>
        <v/>
      </c>
      <c r="K37" s="408" t="str">
        <f>IFERROR(IF(VLOOKUP(A33,入力データ,17,FALSE)="","",
IF(VLOOKUP(A33,入力データ,17,FALSE)&gt;99,MOD(VLOOKUP(A33,入力データ,17,FALSE),10),VLOOKUP(A33,入力データ,17,FALSE))),"")</f>
        <v/>
      </c>
      <c r="L37" s="411" t="str">
        <f>IFERROR(IF(VLOOKUP(A33,入力データ,18,FALSE)="","",VLOOKUP(A33,入力データ,18,FALSE)),"")</f>
        <v/>
      </c>
      <c r="M37" s="493" t="str">
        <f>IFERROR(IF(VLOOKUP(A33,入力データ,19,FALSE)="","",IF(VLOOKUP(A33,入力データ,19,FALSE)&gt;43585,5,4)),"")</f>
        <v/>
      </c>
      <c r="N37" s="398" t="str">
        <f>IFERROR(IF(VLOOKUP(A33,入力データ,19,FALSE)="","",VLOOKUP(A33,入力データ,19,FALSE)),"")</f>
        <v/>
      </c>
      <c r="O37" s="401" t="str">
        <f>IFERROR(IF(VLOOKUP(A33,入力データ,19,FALSE)="","",VLOOKUP(A33,入力データ,19,FALSE)),"")</f>
        <v/>
      </c>
      <c r="P37" s="411" t="str">
        <f>IFERROR(IF(VLOOKUP(A33,入力データ,20,FALSE)="","",VLOOKUP(A33,入力データ,20,FALSE)),"")</f>
        <v/>
      </c>
      <c r="Q37" s="500"/>
      <c r="R37" s="503" t="str">
        <f>IFERROR(IF(OR(S37="ｲｸｷｭｳ",S37="ﾑｷｭｳ",AND(L37="",P37="")),"",VLOOKUP(A33,入力データ,31,FALSE)),"")</f>
        <v/>
      </c>
      <c r="S37" s="423" t="str">
        <f>IFERROR(
IF(VLOOKUP(A33,入力データ,33,FALSE)=1,"ﾑｷｭｳ ",
IF(VLOOKUP(A33,入力データ,33,FALSE)=3,"ｲｸｷｭｳ",
IF(VLOOKUP(A33,入力データ,33,FALSE)=4,VLOOKUP(A33,入力データ,32,FALSE),
IF(VLOOKUP(A33,入力データ,33,FALSE)=5,VLOOKUP(A33,入力データ,32,FALSE),
IF(AND(VLOOKUP(A33,入力データ,38,FALSE)&gt;0,VLOOKUP(A33,入力データ,38,FALSE)&lt;9),0,
IF(AND(L37="",P37=""),"",VLOOKUP(A33,入力データ,32,FALSE))))))),"")</f>
        <v/>
      </c>
      <c r="T37" s="424"/>
      <c r="U37" s="425"/>
      <c r="V37" s="36"/>
      <c r="W37" s="36"/>
      <c r="X37" s="36"/>
      <c r="Y37" s="63" t="str">
        <f>IFERROR(IF(VLOOKUP(A33,入力データ,25,FALSE)="","",VLOOKUP(A33,入力データ,25,FALSE)),"")</f>
        <v/>
      </c>
      <c r="Z37" s="63"/>
      <c r="AA37" s="37"/>
      <c r="AB37" s="369"/>
      <c r="AC37" s="377">
        <v>3</v>
      </c>
      <c r="AD37" s="379" t="str">
        <f>IFERROR(IF(VLOOKUP(A33,入力データ,33,FALSE)="","",VLOOKUP(A33,入力データ,33,FALSE)),"")</f>
        <v/>
      </c>
      <c r="AE37" s="379" t="str">
        <f>IF(AD37="","",IF(V40&gt;43585,5,4))</f>
        <v/>
      </c>
      <c r="AF37" s="381" t="str">
        <f>IF(AD37="","",V40)</f>
        <v/>
      </c>
      <c r="AG37" s="383" t="str">
        <f>IF(AE37="","",V40)</f>
        <v/>
      </c>
      <c r="AH37" s="385" t="str">
        <f>IF(AF37="","",V40)</f>
        <v/>
      </c>
      <c r="AI37" s="379">
        <v>7</v>
      </c>
      <c r="AJ37" s="430"/>
      <c r="AK37" s="372"/>
      <c r="AL37" s="374"/>
    </row>
    <row r="38" spans="1:38" ht="15" customHeight="1" x14ac:dyDescent="0.15">
      <c r="A38" s="454"/>
      <c r="B38" s="491"/>
      <c r="C38" s="393"/>
      <c r="D38" s="394"/>
      <c r="E38" s="396"/>
      <c r="F38" s="399"/>
      <c r="G38" s="402"/>
      <c r="H38" s="396"/>
      <c r="I38" s="396"/>
      <c r="J38" s="406"/>
      <c r="K38" s="409"/>
      <c r="L38" s="396"/>
      <c r="M38" s="494"/>
      <c r="N38" s="496"/>
      <c r="O38" s="498"/>
      <c r="P38" s="494"/>
      <c r="Q38" s="501"/>
      <c r="R38" s="504"/>
      <c r="S38" s="426"/>
      <c r="T38" s="426"/>
      <c r="U38" s="427"/>
      <c r="V38" s="1"/>
      <c r="W38" s="1"/>
      <c r="X38" s="1"/>
      <c r="Y38" s="63" t="str">
        <f>IFERROR(IF(VLOOKUP(A33,入力データ,26,FALSE)="","",VLOOKUP(A33,入力データ,26,FALSE)),"")</f>
        <v/>
      </c>
      <c r="Z38" s="1"/>
      <c r="AA38" s="1"/>
      <c r="AB38" s="369"/>
      <c r="AC38" s="378"/>
      <c r="AD38" s="380"/>
      <c r="AE38" s="380"/>
      <c r="AF38" s="382"/>
      <c r="AG38" s="384"/>
      <c r="AH38" s="386"/>
      <c r="AI38" s="380"/>
      <c r="AJ38" s="431"/>
      <c r="AK38" s="372"/>
      <c r="AL38" s="374"/>
    </row>
    <row r="39" spans="1:38" ht="15" customHeight="1" x14ac:dyDescent="0.15">
      <c r="A39" s="454"/>
      <c r="B39" s="491"/>
      <c r="C39" s="432" t="str">
        <f>IFERROR(IF(VLOOKUP(A33,入力データ,14,FALSE)="","",VLOOKUP(A33,入力データ,14,FALSE)),"")</f>
        <v/>
      </c>
      <c r="D39" s="409"/>
      <c r="E39" s="396"/>
      <c r="F39" s="399"/>
      <c r="G39" s="402"/>
      <c r="H39" s="396"/>
      <c r="I39" s="396"/>
      <c r="J39" s="406"/>
      <c r="K39" s="409"/>
      <c r="L39" s="396"/>
      <c r="M39" s="494"/>
      <c r="N39" s="496"/>
      <c r="O39" s="498"/>
      <c r="P39" s="494"/>
      <c r="Q39" s="501"/>
      <c r="R39" s="504"/>
      <c r="S39" s="426"/>
      <c r="T39" s="426"/>
      <c r="U39" s="427"/>
      <c r="V39" s="150"/>
      <c r="W39" s="150"/>
      <c r="X39" s="150"/>
      <c r="Y39" s="1"/>
      <c r="Z39" s="62"/>
      <c r="AA39" s="151"/>
      <c r="AB39" s="369"/>
      <c r="AC39" s="377">
        <v>4</v>
      </c>
      <c r="AD39" s="413" t="str">
        <f>IFERROR(IF(VLOOKUP(A33,入力データ,38,FALSE)="","",VLOOKUP(A33,入力データ,38,FALSE)),"")</f>
        <v/>
      </c>
      <c r="AE39" s="379" t="str">
        <f>IF(AD39="","",IF(V40&gt;43585,5,4))</f>
        <v/>
      </c>
      <c r="AF39" s="381" t="str">
        <f>IF(AE39="","",V40)</f>
        <v/>
      </c>
      <c r="AG39" s="383" t="str">
        <f>IF(AE39="","",V40)</f>
        <v/>
      </c>
      <c r="AH39" s="385" t="str">
        <f>IF(AE39="","",V40)</f>
        <v/>
      </c>
      <c r="AI39" s="379"/>
      <c r="AJ39" s="418"/>
      <c r="AK39" s="58"/>
      <c r="AL39" s="86"/>
    </row>
    <row r="40" spans="1:38" ht="15" customHeight="1" x14ac:dyDescent="0.15">
      <c r="A40" s="455"/>
      <c r="B40" s="492"/>
      <c r="C40" s="433"/>
      <c r="D40" s="410"/>
      <c r="E40" s="397"/>
      <c r="F40" s="400"/>
      <c r="G40" s="403"/>
      <c r="H40" s="397"/>
      <c r="I40" s="397"/>
      <c r="J40" s="407"/>
      <c r="K40" s="410"/>
      <c r="L40" s="397"/>
      <c r="M40" s="495"/>
      <c r="N40" s="497"/>
      <c r="O40" s="499"/>
      <c r="P40" s="495"/>
      <c r="Q40" s="502"/>
      <c r="R40" s="505"/>
      <c r="S40" s="428"/>
      <c r="T40" s="428"/>
      <c r="U40" s="429"/>
      <c r="V40" s="420" t="str">
        <f>IFERROR(IF(VLOOKUP(A33,入力データ,27,FALSE)="","",VLOOKUP(A33,入力データ,27,FALSE)),"")</f>
        <v/>
      </c>
      <c r="W40" s="421"/>
      <c r="X40" s="421"/>
      <c r="Y40" s="421"/>
      <c r="Z40" s="421"/>
      <c r="AA40" s="422"/>
      <c r="AB40" s="370"/>
      <c r="AC40" s="412"/>
      <c r="AD40" s="414"/>
      <c r="AE40" s="414"/>
      <c r="AF40" s="415"/>
      <c r="AG40" s="416"/>
      <c r="AH40" s="417"/>
      <c r="AI40" s="414"/>
      <c r="AJ40" s="419"/>
      <c r="AK40" s="60"/>
      <c r="AL40" s="61"/>
    </row>
    <row r="41" spans="1:38" ht="15" customHeight="1" x14ac:dyDescent="0.15">
      <c r="A41" s="453">
        <v>4</v>
      </c>
      <c r="B41" s="456"/>
      <c r="C41" s="459" t="str">
        <f>IFERROR(IF(VLOOKUP(A41,入力データ,2,FALSE)="","",VLOOKUP(A41,入力データ,2,FALSE)),"")</f>
        <v/>
      </c>
      <c r="D41" s="461" t="str">
        <f>IFERROR(
IF(OR(VLOOKUP(A41,入力データ,34,FALSE)=1,
VLOOKUP(A41,入力データ,34,FALSE)=3,
VLOOKUP(A41,入力データ,34,FALSE)=4,
VLOOKUP(A41,入力データ,34,FALSE)=5),
IF(VLOOKUP(A41,入力データ,13,FALSE)="","",VLOOKUP(A41,入力データ,13,FALSE)),
IF(VLOOKUP(A41,入力データ,3,FALSE)="","",VLOOKUP(A41,入力データ,3,FALSE))),"")</f>
        <v/>
      </c>
      <c r="E41" s="464" t="str">
        <f>IFERROR(IF(VLOOKUP(A41,入力データ,5,FALSE)="","",IF(VLOOKUP(A41,入力データ,5,FALSE)&gt;43585,5,4)),"")</f>
        <v/>
      </c>
      <c r="F41" s="467" t="str">
        <f>IFERROR(IF(VLOOKUP(A41,入力データ,5,FALSE)="","",VLOOKUP(A41,入力データ,5,FALSE)),"")</f>
        <v/>
      </c>
      <c r="G41" s="470" t="str">
        <f>IFERROR(IF(VLOOKUP(A41,入力データ,5,FALSE)="","",VLOOKUP(A41,入力データ,5,FALSE)),"")</f>
        <v/>
      </c>
      <c r="H41" s="473" t="str">
        <f>IFERROR(IF(VLOOKUP(A41,入力データ,5,FALSE)&gt;0,1,""),"")</f>
        <v/>
      </c>
      <c r="I41" s="473" t="str">
        <f>IFERROR(IF(VLOOKUP(A41,入力データ,6,FALSE)="","",VLOOKUP(A41,入力データ,6,FALSE)),"")</f>
        <v/>
      </c>
      <c r="J41" s="475" t="str">
        <f>IFERROR(IF(VLOOKUP(A41,入力データ,7,FALSE)="","",
IF(VLOOKUP(A41,入力データ,7,FALSE)&gt;159,"G",
IF(VLOOKUP(A41,入力データ,7,FALSE)&gt;149,"F",
IF(VLOOKUP(A41,入力データ,7,FALSE)&gt;139,"E",
IF(VLOOKUP(A41,入力データ,7,FALSE)&gt;129,"D",
IF(VLOOKUP(A41,入力データ,7,FALSE)&gt;119,"C",
IF(VLOOKUP(A41,入力データ,7,FALSE)&gt;109,"B",
IF(VLOOKUP(A41,入力データ,7,FALSE)&gt;99,"A",
"")))))))),"")</f>
        <v/>
      </c>
      <c r="K41" s="478" t="str">
        <f>IFERROR(IF(VLOOKUP(A41,入力データ,7,FALSE)="","",
IF(VLOOKUP(A41,入力データ,7,FALSE)&gt;99,MOD(VLOOKUP(A41,入力データ,7,FALSE),10),VLOOKUP(A41,入力データ,7,FALSE))),"")</f>
        <v/>
      </c>
      <c r="L41" s="481" t="str">
        <f>IFERROR(IF(VLOOKUP(A41,入力データ,8,FALSE)="","",VLOOKUP(A41,入力データ,8,FALSE)),"")</f>
        <v/>
      </c>
      <c r="M41" s="483" t="str">
        <f>IFERROR(IF(VLOOKUP(A41,入力データ,9,FALSE)="","",IF(VLOOKUP(A41,入力データ,9,FALSE)&gt;43585,5,4)),"")</f>
        <v/>
      </c>
      <c r="N41" s="485" t="str">
        <f>IFERROR(IF(VLOOKUP(A41,入力データ,9,FALSE)="","",VLOOKUP(A41,入力データ,9,FALSE)),"")</f>
        <v/>
      </c>
      <c r="O41" s="470" t="str">
        <f>IFERROR(IF(VLOOKUP(A41,入力データ,9,FALSE)="","",VLOOKUP(A41,入力データ,9,FALSE)),"")</f>
        <v/>
      </c>
      <c r="P41" s="481" t="str">
        <f>IFERROR(IF(VLOOKUP(A41,入力データ,10,FALSE)="","",VLOOKUP(A41,入力データ,10,FALSE)),"")</f>
        <v/>
      </c>
      <c r="Q41" s="434"/>
      <c r="R41" s="487" t="str">
        <f>IFERROR(IF(VLOOKUP(A41,入力データ,8,FALSE)="","",VLOOKUP(A41,入力データ,8,FALSE)+VALUE(VLOOKUP(A41,入力データ,10,FALSE))),"")</f>
        <v/>
      </c>
      <c r="S41" s="434" t="str">
        <f>IF(R41="","",IF(VLOOKUP(A41,入力データ,11,FALSE)="育児休業","ｲｸｷｭｳ",IF(VLOOKUP(A41,入力データ,11,FALSE)="傷病休職","ﾑｷｭｳ",ROUNDDOWN(R41*10/1000,0))))</f>
        <v/>
      </c>
      <c r="T41" s="435"/>
      <c r="U41" s="436"/>
      <c r="V41" s="152"/>
      <c r="W41" s="149"/>
      <c r="X41" s="149"/>
      <c r="Y41" s="149" t="str">
        <f>IFERROR(IF(VLOOKUP(A41,入力データ,21,FALSE)="","",VLOOKUP(A41,入力データ,21,FALSE)),"")</f>
        <v/>
      </c>
      <c r="Z41" s="40"/>
      <c r="AA41" s="67"/>
      <c r="AB41" s="368" t="str">
        <f>IFERROR(IF(VLOOKUP(A41,入力データ,28,FALSE)&amp;"　"&amp;VLOOKUP(A41,入力データ,29,FALSE)="　","",VLOOKUP(A41,入力データ,28,FALSE)&amp;"　"&amp;VLOOKUP(A41,入力データ,29,FALSE)),"")</f>
        <v/>
      </c>
      <c r="AC41" s="443">
        <v>1</v>
      </c>
      <c r="AD41" s="444" t="str">
        <f>IFERROR(IF(VLOOKUP(A41,入力データ,34,FALSE)="","",VLOOKUP(A41,入力データ,34,FALSE)),"")</f>
        <v/>
      </c>
      <c r="AE41" s="444" t="str">
        <f>IF(AD41="","",IF(V48&gt;43585,5,4))</f>
        <v/>
      </c>
      <c r="AF41" s="445" t="str">
        <f>IF(AD41="","",V48)</f>
        <v/>
      </c>
      <c r="AG41" s="447" t="str">
        <f>IF(AD41="","",V48)</f>
        <v/>
      </c>
      <c r="AH41" s="449" t="str">
        <f>IF(AD41="","",V48)</f>
        <v/>
      </c>
      <c r="AI41" s="444">
        <v>5</v>
      </c>
      <c r="AJ41" s="451" t="str">
        <f>IFERROR(IF(OR(VLOOKUP(A41,入力データ,34,FALSE)=1,VLOOKUP(A41,入力データ,34,FALSE)=3,VLOOKUP(A41,入力データ,34,FALSE)=4,VLOOKUP(A41,入力データ,34,FALSE)=5),3,
IF(VLOOKUP(A41,入力データ,35,FALSE)="","",3)),"")</f>
        <v/>
      </c>
      <c r="AK41" s="371"/>
      <c r="AL41" s="373"/>
    </row>
    <row r="42" spans="1:38" ht="15" customHeight="1" x14ac:dyDescent="0.15">
      <c r="A42" s="454"/>
      <c r="B42" s="457"/>
      <c r="C42" s="460"/>
      <c r="D42" s="462"/>
      <c r="E42" s="465"/>
      <c r="F42" s="468"/>
      <c r="G42" s="471"/>
      <c r="H42" s="474"/>
      <c r="I42" s="474"/>
      <c r="J42" s="476"/>
      <c r="K42" s="479"/>
      <c r="L42" s="482"/>
      <c r="M42" s="484"/>
      <c r="N42" s="486"/>
      <c r="O42" s="471"/>
      <c r="P42" s="482"/>
      <c r="Q42" s="437"/>
      <c r="R42" s="488"/>
      <c r="S42" s="437"/>
      <c r="T42" s="438"/>
      <c r="U42" s="439"/>
      <c r="V42" s="41"/>
      <c r="W42" s="150"/>
      <c r="X42" s="150"/>
      <c r="Y42" s="150" t="str">
        <f>IFERROR(IF(VLOOKUP(A41,入力データ,22,FALSE)="","",VLOOKUP(A41,入力データ,22,FALSE)),"")</f>
        <v/>
      </c>
      <c r="Z42" s="150"/>
      <c r="AA42" s="151"/>
      <c r="AB42" s="369"/>
      <c r="AC42" s="378"/>
      <c r="AD42" s="380"/>
      <c r="AE42" s="380"/>
      <c r="AF42" s="446"/>
      <c r="AG42" s="448"/>
      <c r="AH42" s="450"/>
      <c r="AI42" s="380"/>
      <c r="AJ42" s="452"/>
      <c r="AK42" s="372"/>
      <c r="AL42" s="374"/>
    </row>
    <row r="43" spans="1:38" ht="15" customHeight="1" x14ac:dyDescent="0.15">
      <c r="A43" s="454"/>
      <c r="B43" s="457"/>
      <c r="C43" s="375" t="str">
        <f>IFERROR(IF(VLOOKUP(A41,入力データ,12,FALSE)="","",VLOOKUP(A41,入力データ,12,FALSE)),"")</f>
        <v/>
      </c>
      <c r="D43" s="462"/>
      <c r="E43" s="465"/>
      <c r="F43" s="468"/>
      <c r="G43" s="471"/>
      <c r="H43" s="474"/>
      <c r="I43" s="474"/>
      <c r="J43" s="476"/>
      <c r="K43" s="479"/>
      <c r="L43" s="482"/>
      <c r="M43" s="484"/>
      <c r="N43" s="486"/>
      <c r="O43" s="471"/>
      <c r="P43" s="482"/>
      <c r="Q43" s="437"/>
      <c r="R43" s="488"/>
      <c r="S43" s="437"/>
      <c r="T43" s="438"/>
      <c r="U43" s="439"/>
      <c r="V43" s="41"/>
      <c r="W43" s="150"/>
      <c r="X43" s="150"/>
      <c r="Y43" s="150" t="str">
        <f>IFERROR(IF(VLOOKUP(A41,入力データ,23,FALSE)="","",VLOOKUP(A41,入力データ,23,FALSE)),"")</f>
        <v/>
      </c>
      <c r="Z43" s="150"/>
      <c r="AA43" s="151"/>
      <c r="AB43" s="369"/>
      <c r="AC43" s="377">
        <v>2</v>
      </c>
      <c r="AD43" s="379" t="str">
        <f>IFERROR(IF(VLOOKUP(A41,入力データ,37,FALSE)="","",VLOOKUP(A41,入力データ,37,FALSE)),"")</f>
        <v/>
      </c>
      <c r="AE43" s="379" t="str">
        <f>IF(AD43="","",IF(V48&gt;43585,5,4))</f>
        <v/>
      </c>
      <c r="AF43" s="381" t="str">
        <f>IF(AD43="","",V48)</f>
        <v/>
      </c>
      <c r="AG43" s="383" t="str">
        <f>IF(AE43="","",V48)</f>
        <v/>
      </c>
      <c r="AH43" s="385" t="str">
        <f>IF(AF43="","",V48)</f>
        <v/>
      </c>
      <c r="AI43" s="387">
        <v>6</v>
      </c>
      <c r="AJ43" s="389" t="str">
        <f>IFERROR(IF(VLOOKUP(A41,入力データ,36,FALSE)="","",3),"")</f>
        <v/>
      </c>
      <c r="AK43" s="372"/>
      <c r="AL43" s="374"/>
    </row>
    <row r="44" spans="1:38" ht="15" customHeight="1" x14ac:dyDescent="0.15">
      <c r="A44" s="454"/>
      <c r="B44" s="458"/>
      <c r="C44" s="376"/>
      <c r="D44" s="463"/>
      <c r="E44" s="466"/>
      <c r="F44" s="469"/>
      <c r="G44" s="472"/>
      <c r="H44" s="466"/>
      <c r="I44" s="466"/>
      <c r="J44" s="477"/>
      <c r="K44" s="480"/>
      <c r="L44" s="466"/>
      <c r="M44" s="466"/>
      <c r="N44" s="469"/>
      <c r="O44" s="472"/>
      <c r="P44" s="466"/>
      <c r="Q44" s="477"/>
      <c r="R44" s="489"/>
      <c r="S44" s="440"/>
      <c r="T44" s="441"/>
      <c r="U44" s="442"/>
      <c r="V44" s="38"/>
      <c r="W44" s="36"/>
      <c r="X44" s="36"/>
      <c r="Y44" s="150" t="str">
        <f>IFERROR(IF(VLOOKUP(A41,入力データ,24,FALSE)="","",VLOOKUP(A41,入力データ,24,FALSE)),"")</f>
        <v/>
      </c>
      <c r="Z44" s="63"/>
      <c r="AA44" s="37"/>
      <c r="AB44" s="369"/>
      <c r="AC44" s="378"/>
      <c r="AD44" s="380"/>
      <c r="AE44" s="380"/>
      <c r="AF44" s="382"/>
      <c r="AG44" s="384"/>
      <c r="AH44" s="386"/>
      <c r="AI44" s="388"/>
      <c r="AJ44" s="390"/>
      <c r="AK44" s="372"/>
      <c r="AL44" s="374"/>
    </row>
    <row r="45" spans="1:38" ht="15" customHeight="1" x14ac:dyDescent="0.15">
      <c r="A45" s="454"/>
      <c r="B45" s="490" t="str">
        <f>IF(OR(C41&lt;&gt;"",C43&lt;&gt;""),"○","")</f>
        <v/>
      </c>
      <c r="C45" s="391" t="str">
        <f>IFERROR(IF(VLOOKUP(A41,入力データ,4,FALSE)="","",VLOOKUP(A41,入力データ,4,FALSE)),"")</f>
        <v/>
      </c>
      <c r="D45" s="392"/>
      <c r="E45" s="395" t="str">
        <f>IFERROR(IF(VLOOKUP(A41,入力データ,15,FALSE)="","",IF(VLOOKUP(A41,入力データ,15,FALSE)&gt;43585,5,4)),"")</f>
        <v/>
      </c>
      <c r="F45" s="398" t="str">
        <f>IFERROR(IF(VLOOKUP(A41,入力データ,15,FALSE)="","",VLOOKUP(A41,入力データ,15,FALSE)),"")</f>
        <v/>
      </c>
      <c r="G45" s="401" t="str">
        <f>IFERROR(IF(VLOOKUP(A41,入力データ,15,FALSE)="","",VLOOKUP(A41,入力データ,15,FALSE)),"")</f>
        <v/>
      </c>
      <c r="H45" s="404" t="str">
        <f>IFERROR(IF(VLOOKUP(A41,入力データ,15,FALSE)&gt;0,1,""),"")</f>
        <v/>
      </c>
      <c r="I45" s="404" t="str">
        <f>IFERROR(IF(VLOOKUP(A41,入力データ,16,FALSE)="","",VLOOKUP(A41,入力データ,16,FALSE)),"")</f>
        <v/>
      </c>
      <c r="J45" s="405" t="str">
        <f>IFERROR(IF(VLOOKUP(A41,入力データ,17,FALSE)="","",
IF(VLOOKUP(A41,入力データ,17,FALSE)&gt;159,"G",
IF(VLOOKUP(A41,入力データ,17,FALSE)&gt;149,"F",
IF(VLOOKUP(A41,入力データ,17,FALSE)&gt;139,"E",
IF(VLOOKUP(A41,入力データ,17,FALSE)&gt;129,"D",
IF(VLOOKUP(A41,入力データ,17,FALSE)&gt;119,"C",
IF(VLOOKUP(A41,入力データ,17,FALSE)&gt;109,"B",
IF(VLOOKUP(A41,入力データ,17,FALSE)&gt;99,"A",
"")))))))),"")</f>
        <v/>
      </c>
      <c r="K45" s="408" t="str">
        <f>IFERROR(IF(VLOOKUP(A41,入力データ,17,FALSE)="","",
IF(VLOOKUP(A41,入力データ,17,FALSE)&gt;99,MOD(VLOOKUP(A41,入力データ,17,FALSE),10),VLOOKUP(A41,入力データ,17,FALSE))),"")</f>
        <v/>
      </c>
      <c r="L45" s="411" t="str">
        <f>IFERROR(IF(VLOOKUP(A41,入力データ,18,FALSE)="","",VLOOKUP(A41,入力データ,18,FALSE)),"")</f>
        <v/>
      </c>
      <c r="M45" s="493" t="str">
        <f>IFERROR(IF(VLOOKUP(A41,入力データ,19,FALSE)="","",IF(VLOOKUP(A41,入力データ,19,FALSE)&gt;43585,5,4)),"")</f>
        <v/>
      </c>
      <c r="N45" s="398" t="str">
        <f>IFERROR(IF(VLOOKUP(A41,入力データ,19,FALSE)="","",VLOOKUP(A41,入力データ,19,FALSE)),"")</f>
        <v/>
      </c>
      <c r="O45" s="401" t="str">
        <f>IFERROR(IF(VLOOKUP(A41,入力データ,19,FALSE)="","",VLOOKUP(A41,入力データ,19,FALSE)),"")</f>
        <v/>
      </c>
      <c r="P45" s="411" t="str">
        <f>IFERROR(IF(VLOOKUP(A41,入力データ,20,FALSE)="","",VLOOKUP(A41,入力データ,20,FALSE)),"")</f>
        <v/>
      </c>
      <c r="Q45" s="500"/>
      <c r="R45" s="503" t="str">
        <f>IFERROR(IF(OR(S45="ｲｸｷｭｳ",S45="ﾑｷｭｳ",AND(L45="",P45="")),"",VLOOKUP(A41,入力データ,31,FALSE)),"")</f>
        <v/>
      </c>
      <c r="S45" s="423" t="str">
        <f>IFERROR(
IF(VLOOKUP(A41,入力データ,33,FALSE)=1,"ﾑｷｭｳ ",
IF(VLOOKUP(A41,入力データ,33,FALSE)=3,"ｲｸｷｭｳ",
IF(VLOOKUP(A41,入力データ,33,FALSE)=4,VLOOKUP(A41,入力データ,32,FALSE),
IF(VLOOKUP(A41,入力データ,33,FALSE)=5,VLOOKUP(A41,入力データ,32,FALSE),
IF(AND(VLOOKUP(A41,入力データ,38,FALSE)&gt;0,VLOOKUP(A41,入力データ,38,FALSE)&lt;9),0,
IF(AND(L45="",P45=""),"",VLOOKUP(A41,入力データ,32,FALSE))))))),"")</f>
        <v/>
      </c>
      <c r="T45" s="424"/>
      <c r="U45" s="425"/>
      <c r="V45" s="36"/>
      <c r="W45" s="36"/>
      <c r="X45" s="36"/>
      <c r="Y45" s="63" t="str">
        <f>IFERROR(IF(VLOOKUP(A41,入力データ,25,FALSE)="","",VLOOKUP(A41,入力データ,25,FALSE)),"")</f>
        <v/>
      </c>
      <c r="Z45" s="63"/>
      <c r="AA45" s="37"/>
      <c r="AB45" s="369"/>
      <c r="AC45" s="377">
        <v>3</v>
      </c>
      <c r="AD45" s="379" t="str">
        <f>IFERROR(IF(VLOOKUP(A41,入力データ,33,FALSE)="","",VLOOKUP(A41,入力データ,33,FALSE)),"")</f>
        <v/>
      </c>
      <c r="AE45" s="379" t="str">
        <f>IF(AD45="","",IF(V48&gt;43585,5,4))</f>
        <v/>
      </c>
      <c r="AF45" s="381" t="str">
        <f>IF(AD45="","",V48)</f>
        <v/>
      </c>
      <c r="AG45" s="383" t="str">
        <f>IF(AE45="","",V48)</f>
        <v/>
      </c>
      <c r="AH45" s="385" t="str">
        <f>IF(AF45="","",V48)</f>
        <v/>
      </c>
      <c r="AI45" s="379">
        <v>7</v>
      </c>
      <c r="AJ45" s="430"/>
      <c r="AK45" s="372"/>
      <c r="AL45" s="374"/>
    </row>
    <row r="46" spans="1:38" ht="15" customHeight="1" x14ac:dyDescent="0.15">
      <c r="A46" s="454"/>
      <c r="B46" s="491"/>
      <c r="C46" s="393"/>
      <c r="D46" s="394"/>
      <c r="E46" s="396"/>
      <c r="F46" s="399"/>
      <c r="G46" s="402"/>
      <c r="H46" s="396"/>
      <c r="I46" s="396"/>
      <c r="J46" s="406"/>
      <c r="K46" s="409"/>
      <c r="L46" s="396"/>
      <c r="M46" s="494"/>
      <c r="N46" s="496"/>
      <c r="O46" s="498"/>
      <c r="P46" s="494"/>
      <c r="Q46" s="501"/>
      <c r="R46" s="504"/>
      <c r="S46" s="426"/>
      <c r="T46" s="426"/>
      <c r="U46" s="427"/>
      <c r="V46" s="1"/>
      <c r="W46" s="1"/>
      <c r="X46" s="1"/>
      <c r="Y46" s="63" t="str">
        <f>IFERROR(IF(VLOOKUP(A41,入力データ,26,FALSE)="","",VLOOKUP(A41,入力データ,26,FALSE)),"")</f>
        <v/>
      </c>
      <c r="Z46" s="1"/>
      <c r="AA46" s="1"/>
      <c r="AB46" s="369"/>
      <c r="AC46" s="378"/>
      <c r="AD46" s="380"/>
      <c r="AE46" s="380"/>
      <c r="AF46" s="382"/>
      <c r="AG46" s="384"/>
      <c r="AH46" s="386"/>
      <c r="AI46" s="380"/>
      <c r="AJ46" s="431"/>
      <c r="AK46" s="372"/>
      <c r="AL46" s="374"/>
    </row>
    <row r="47" spans="1:38" ht="15" customHeight="1" x14ac:dyDescent="0.15">
      <c r="A47" s="454"/>
      <c r="B47" s="491"/>
      <c r="C47" s="432" t="str">
        <f>IFERROR(IF(VLOOKUP(A41,入力データ,14,FALSE)="","",VLOOKUP(A41,入力データ,14,FALSE)),"")</f>
        <v/>
      </c>
      <c r="D47" s="409"/>
      <c r="E47" s="396"/>
      <c r="F47" s="399"/>
      <c r="G47" s="402"/>
      <c r="H47" s="396"/>
      <c r="I47" s="396"/>
      <c r="J47" s="406"/>
      <c r="K47" s="409"/>
      <c r="L47" s="396"/>
      <c r="M47" s="494"/>
      <c r="N47" s="496"/>
      <c r="O47" s="498"/>
      <c r="P47" s="494"/>
      <c r="Q47" s="501"/>
      <c r="R47" s="504"/>
      <c r="S47" s="426"/>
      <c r="T47" s="426"/>
      <c r="U47" s="427"/>
      <c r="V47" s="150"/>
      <c r="W47" s="150"/>
      <c r="X47" s="150"/>
      <c r="Y47" s="1"/>
      <c r="Z47" s="62"/>
      <c r="AA47" s="151"/>
      <c r="AB47" s="369"/>
      <c r="AC47" s="377">
        <v>4</v>
      </c>
      <c r="AD47" s="413" t="str">
        <f>IFERROR(IF(VLOOKUP(A41,入力データ,38,FALSE)="","",VLOOKUP(A41,入力データ,38,FALSE)),"")</f>
        <v/>
      </c>
      <c r="AE47" s="379" t="str">
        <f>IF(AD47="","",IF(V48&gt;43585,5,4))</f>
        <v/>
      </c>
      <c r="AF47" s="381" t="str">
        <f>IF(AE47="","",V48)</f>
        <v/>
      </c>
      <c r="AG47" s="383" t="str">
        <f>IF(AE47="","",V48)</f>
        <v/>
      </c>
      <c r="AH47" s="385" t="str">
        <f>IF(AE47="","",V48)</f>
        <v/>
      </c>
      <c r="AI47" s="379"/>
      <c r="AJ47" s="418"/>
      <c r="AK47" s="58"/>
      <c r="AL47" s="86"/>
    </row>
    <row r="48" spans="1:38" ht="15" customHeight="1" x14ac:dyDescent="0.15">
      <c r="A48" s="455"/>
      <c r="B48" s="492"/>
      <c r="C48" s="433"/>
      <c r="D48" s="410"/>
      <c r="E48" s="397"/>
      <c r="F48" s="400"/>
      <c r="G48" s="403"/>
      <c r="H48" s="397"/>
      <c r="I48" s="397"/>
      <c r="J48" s="407"/>
      <c r="K48" s="410"/>
      <c r="L48" s="397"/>
      <c r="M48" s="495"/>
      <c r="N48" s="497"/>
      <c r="O48" s="499"/>
      <c r="P48" s="495"/>
      <c r="Q48" s="502"/>
      <c r="R48" s="505"/>
      <c r="S48" s="428"/>
      <c r="T48" s="428"/>
      <c r="U48" s="429"/>
      <c r="V48" s="420" t="str">
        <f>IFERROR(IF(VLOOKUP(A41,入力データ,27,FALSE)="","",VLOOKUP(A41,入力データ,27,FALSE)),"")</f>
        <v/>
      </c>
      <c r="W48" s="421"/>
      <c r="X48" s="421"/>
      <c r="Y48" s="421"/>
      <c r="Z48" s="421"/>
      <c r="AA48" s="422"/>
      <c r="AB48" s="370"/>
      <c r="AC48" s="412"/>
      <c r="AD48" s="414"/>
      <c r="AE48" s="414"/>
      <c r="AF48" s="415"/>
      <c r="AG48" s="416"/>
      <c r="AH48" s="417"/>
      <c r="AI48" s="414"/>
      <c r="AJ48" s="419"/>
      <c r="AK48" s="60"/>
      <c r="AL48" s="61"/>
    </row>
    <row r="49" spans="1:38" ht="15" customHeight="1" x14ac:dyDescent="0.15">
      <c r="A49" s="453">
        <v>5</v>
      </c>
      <c r="B49" s="456"/>
      <c r="C49" s="459" t="str">
        <f>IFERROR(IF(VLOOKUP(A49,入力データ,2,FALSE)="","",VLOOKUP(A49,入力データ,2,FALSE)),"")</f>
        <v/>
      </c>
      <c r="D49" s="461" t="str">
        <f>IFERROR(
IF(OR(VLOOKUP(A49,入力データ,34,FALSE)=1,
VLOOKUP(A49,入力データ,34,FALSE)=3,
VLOOKUP(A49,入力データ,34,FALSE)=4,
VLOOKUP(A49,入力データ,34,FALSE)=5),
IF(VLOOKUP(A49,入力データ,13,FALSE)="","",VLOOKUP(A49,入力データ,13,FALSE)),
IF(VLOOKUP(A49,入力データ,3,FALSE)="","",VLOOKUP(A49,入力データ,3,FALSE))),"")</f>
        <v/>
      </c>
      <c r="E49" s="464" t="str">
        <f>IFERROR(IF(VLOOKUP(A49,入力データ,5,FALSE)="","",IF(VLOOKUP(A49,入力データ,5,FALSE)&gt;43585,5,4)),"")</f>
        <v/>
      </c>
      <c r="F49" s="467" t="str">
        <f>IFERROR(IF(VLOOKUP(A49,入力データ,5,FALSE)="","",VLOOKUP(A49,入力データ,5,FALSE)),"")</f>
        <v/>
      </c>
      <c r="G49" s="470" t="str">
        <f>IFERROR(IF(VLOOKUP(A49,入力データ,5,FALSE)="","",VLOOKUP(A49,入力データ,5,FALSE)),"")</f>
        <v/>
      </c>
      <c r="H49" s="473" t="str">
        <f>IFERROR(IF(VLOOKUP(A49,入力データ,5,FALSE)&gt;0,1,""),"")</f>
        <v/>
      </c>
      <c r="I49" s="473" t="str">
        <f>IFERROR(IF(VLOOKUP(A49,入力データ,6,FALSE)="","",VLOOKUP(A49,入力データ,6,FALSE)),"")</f>
        <v/>
      </c>
      <c r="J49" s="475" t="str">
        <f>IFERROR(IF(VLOOKUP(A49,入力データ,7,FALSE)="","",
IF(VLOOKUP(A49,入力データ,7,FALSE)&gt;159,"G",
IF(VLOOKUP(A49,入力データ,7,FALSE)&gt;149,"F",
IF(VLOOKUP(A49,入力データ,7,FALSE)&gt;139,"E",
IF(VLOOKUP(A49,入力データ,7,FALSE)&gt;129,"D",
IF(VLOOKUP(A49,入力データ,7,FALSE)&gt;119,"C",
IF(VLOOKUP(A49,入力データ,7,FALSE)&gt;109,"B",
IF(VLOOKUP(A49,入力データ,7,FALSE)&gt;99,"A",
"")))))))),"")</f>
        <v/>
      </c>
      <c r="K49" s="478" t="str">
        <f>IFERROR(IF(VLOOKUP(A49,入力データ,7,FALSE)="","",
IF(VLOOKUP(A49,入力データ,7,FALSE)&gt;99,MOD(VLOOKUP(A49,入力データ,7,FALSE),10),VLOOKUP(A49,入力データ,7,FALSE))),"")</f>
        <v/>
      </c>
      <c r="L49" s="481" t="str">
        <f>IFERROR(IF(VLOOKUP(A49,入力データ,8,FALSE)="","",VLOOKUP(A49,入力データ,8,FALSE)),"")</f>
        <v/>
      </c>
      <c r="M49" s="483" t="str">
        <f>IFERROR(IF(VLOOKUP(A49,入力データ,9,FALSE)="","",IF(VLOOKUP(A49,入力データ,9,FALSE)&gt;43585,5,4)),"")</f>
        <v/>
      </c>
      <c r="N49" s="485" t="str">
        <f>IFERROR(IF(VLOOKUP(A49,入力データ,9,FALSE)="","",VLOOKUP(A49,入力データ,9,FALSE)),"")</f>
        <v/>
      </c>
      <c r="O49" s="470" t="str">
        <f>IFERROR(IF(VLOOKUP(A49,入力データ,9,FALSE)="","",VLOOKUP(A49,入力データ,9,FALSE)),"")</f>
        <v/>
      </c>
      <c r="P49" s="481" t="str">
        <f>IFERROR(IF(VLOOKUP(A49,入力データ,10,FALSE)="","",VLOOKUP(A49,入力データ,10,FALSE)),"")</f>
        <v/>
      </c>
      <c r="Q49" s="434"/>
      <c r="R49" s="487" t="str">
        <f>IFERROR(IF(VLOOKUP(A49,入力データ,8,FALSE)="","",VLOOKUP(A49,入力データ,8,FALSE)+VALUE(VLOOKUP(A49,入力データ,10,FALSE))),"")</f>
        <v/>
      </c>
      <c r="S49" s="434" t="str">
        <f>IF(R49="","",IF(VLOOKUP(A49,入力データ,11,FALSE)="育児休業","ｲｸｷｭｳ",IF(VLOOKUP(A49,入力データ,11,FALSE)="傷病休職","ﾑｷｭｳ",ROUNDDOWN(R49*10/1000,0))))</f>
        <v/>
      </c>
      <c r="T49" s="435"/>
      <c r="U49" s="436"/>
      <c r="V49" s="152"/>
      <c r="W49" s="149"/>
      <c r="X49" s="149"/>
      <c r="Y49" s="149" t="str">
        <f>IFERROR(IF(VLOOKUP(A49,入力データ,21,FALSE)="","",VLOOKUP(A49,入力データ,21,FALSE)),"")</f>
        <v/>
      </c>
      <c r="Z49" s="40"/>
      <c r="AA49" s="67"/>
      <c r="AB49" s="368" t="str">
        <f>IFERROR(IF(VLOOKUP(A49,入力データ,28,FALSE)&amp;"　"&amp;VLOOKUP(A49,入力データ,29,FALSE)="　","",VLOOKUP(A49,入力データ,28,FALSE)&amp;"　"&amp;VLOOKUP(A49,入力データ,29,FALSE)),"")</f>
        <v/>
      </c>
      <c r="AC49" s="443">
        <v>1</v>
      </c>
      <c r="AD49" s="444" t="str">
        <f>IFERROR(IF(VLOOKUP(A49,入力データ,34,FALSE)="","",VLOOKUP(A49,入力データ,34,FALSE)),"")</f>
        <v/>
      </c>
      <c r="AE49" s="444" t="str">
        <f>IF(AD49="","",IF(V56&gt;43585,5,4))</f>
        <v/>
      </c>
      <c r="AF49" s="445" t="str">
        <f>IF(AD49="","",V56)</f>
        <v/>
      </c>
      <c r="AG49" s="447" t="str">
        <f>IF(AD49="","",V56)</f>
        <v/>
      </c>
      <c r="AH49" s="449" t="str">
        <f>IF(AD49="","",V56)</f>
        <v/>
      </c>
      <c r="AI49" s="444">
        <v>5</v>
      </c>
      <c r="AJ49" s="451" t="str">
        <f>IFERROR(IF(OR(VLOOKUP(A49,入力データ,34,FALSE)=1,VLOOKUP(A49,入力データ,34,FALSE)=3,VLOOKUP(A49,入力データ,34,FALSE)=4,VLOOKUP(A49,入力データ,34,FALSE)=5),3,
IF(VLOOKUP(A49,入力データ,35,FALSE)="","",3)),"")</f>
        <v/>
      </c>
      <c r="AK49" s="371"/>
      <c r="AL49" s="373"/>
    </row>
    <row r="50" spans="1:38" ht="15" customHeight="1" x14ac:dyDescent="0.15">
      <c r="A50" s="454"/>
      <c r="B50" s="457"/>
      <c r="C50" s="460"/>
      <c r="D50" s="462"/>
      <c r="E50" s="465"/>
      <c r="F50" s="468"/>
      <c r="G50" s="471"/>
      <c r="H50" s="474"/>
      <c r="I50" s="474"/>
      <c r="J50" s="476"/>
      <c r="K50" s="479"/>
      <c r="L50" s="482"/>
      <c r="M50" s="484"/>
      <c r="N50" s="486"/>
      <c r="O50" s="471"/>
      <c r="P50" s="482"/>
      <c r="Q50" s="437"/>
      <c r="R50" s="488"/>
      <c r="S50" s="437"/>
      <c r="T50" s="438"/>
      <c r="U50" s="439"/>
      <c r="V50" s="41"/>
      <c r="W50" s="150"/>
      <c r="X50" s="150"/>
      <c r="Y50" s="150" t="str">
        <f>IFERROR(IF(VLOOKUP(A49,入力データ,22,FALSE)="","",VLOOKUP(A49,入力データ,22,FALSE)),"")</f>
        <v/>
      </c>
      <c r="Z50" s="150"/>
      <c r="AA50" s="151"/>
      <c r="AB50" s="369"/>
      <c r="AC50" s="378"/>
      <c r="AD50" s="380"/>
      <c r="AE50" s="380"/>
      <c r="AF50" s="446"/>
      <c r="AG50" s="448"/>
      <c r="AH50" s="450"/>
      <c r="AI50" s="380"/>
      <c r="AJ50" s="452"/>
      <c r="AK50" s="372"/>
      <c r="AL50" s="374"/>
    </row>
    <row r="51" spans="1:38" ht="15" customHeight="1" x14ac:dyDescent="0.15">
      <c r="A51" s="454"/>
      <c r="B51" s="457"/>
      <c r="C51" s="375" t="str">
        <f>IFERROR(IF(VLOOKUP(A49,入力データ,12,FALSE)="","",VLOOKUP(A49,入力データ,12,FALSE)),"")</f>
        <v/>
      </c>
      <c r="D51" s="462"/>
      <c r="E51" s="465"/>
      <c r="F51" s="468"/>
      <c r="G51" s="471"/>
      <c r="H51" s="474"/>
      <c r="I51" s="474"/>
      <c r="J51" s="476"/>
      <c r="K51" s="479"/>
      <c r="L51" s="482"/>
      <c r="M51" s="484"/>
      <c r="N51" s="486"/>
      <c r="O51" s="471"/>
      <c r="P51" s="482"/>
      <c r="Q51" s="437"/>
      <c r="R51" s="488"/>
      <c r="S51" s="437"/>
      <c r="T51" s="438"/>
      <c r="U51" s="439"/>
      <c r="V51" s="41"/>
      <c r="W51" s="150"/>
      <c r="X51" s="150"/>
      <c r="Y51" s="150" t="str">
        <f>IFERROR(IF(VLOOKUP(A49,入力データ,23,FALSE)="","",VLOOKUP(A49,入力データ,23,FALSE)),"")</f>
        <v/>
      </c>
      <c r="Z51" s="150"/>
      <c r="AA51" s="151"/>
      <c r="AB51" s="369"/>
      <c r="AC51" s="377">
        <v>2</v>
      </c>
      <c r="AD51" s="379" t="str">
        <f>IFERROR(IF(VLOOKUP(A49,入力データ,37,FALSE)="","",VLOOKUP(A49,入力データ,37,FALSE)),"")</f>
        <v/>
      </c>
      <c r="AE51" s="379" t="str">
        <f>IF(AD51="","",IF(V56&gt;43585,5,4))</f>
        <v/>
      </c>
      <c r="AF51" s="381" t="str">
        <f>IF(AD51="","",V56)</f>
        <v/>
      </c>
      <c r="AG51" s="383" t="str">
        <f>IF(AE51="","",V56)</f>
        <v/>
      </c>
      <c r="AH51" s="385" t="str">
        <f>IF(AF51="","",V56)</f>
        <v/>
      </c>
      <c r="AI51" s="387">
        <v>6</v>
      </c>
      <c r="AJ51" s="389" t="str">
        <f>IFERROR(IF(VLOOKUP(A49,入力データ,36,FALSE)="","",3),"")</f>
        <v/>
      </c>
      <c r="AK51" s="372"/>
      <c r="AL51" s="374"/>
    </row>
    <row r="52" spans="1:38" ht="15" customHeight="1" x14ac:dyDescent="0.15">
      <c r="A52" s="454"/>
      <c r="B52" s="458"/>
      <c r="C52" s="376"/>
      <c r="D52" s="463"/>
      <c r="E52" s="466"/>
      <c r="F52" s="469"/>
      <c r="G52" s="472"/>
      <c r="H52" s="466"/>
      <c r="I52" s="466"/>
      <c r="J52" s="477"/>
      <c r="K52" s="480"/>
      <c r="L52" s="466"/>
      <c r="M52" s="466"/>
      <c r="N52" s="469"/>
      <c r="O52" s="472"/>
      <c r="P52" s="466"/>
      <c r="Q52" s="477"/>
      <c r="R52" s="489"/>
      <c r="S52" s="440"/>
      <c r="T52" s="441"/>
      <c r="U52" s="442"/>
      <c r="V52" s="38"/>
      <c r="W52" s="36"/>
      <c r="X52" s="36"/>
      <c r="Y52" s="150" t="str">
        <f>IFERROR(IF(VLOOKUP(A49,入力データ,24,FALSE)="","",VLOOKUP(A49,入力データ,24,FALSE)),"")</f>
        <v/>
      </c>
      <c r="Z52" s="63"/>
      <c r="AA52" s="37"/>
      <c r="AB52" s="369"/>
      <c r="AC52" s="378"/>
      <c r="AD52" s="380"/>
      <c r="AE52" s="380"/>
      <c r="AF52" s="382"/>
      <c r="AG52" s="384"/>
      <c r="AH52" s="386"/>
      <c r="AI52" s="388"/>
      <c r="AJ52" s="390"/>
      <c r="AK52" s="372"/>
      <c r="AL52" s="374"/>
    </row>
    <row r="53" spans="1:38" ht="15" customHeight="1" x14ac:dyDescent="0.15">
      <c r="A53" s="454"/>
      <c r="B53" s="490" t="str">
        <f>IF(OR(C49&lt;&gt;"",C51&lt;&gt;""),"○","")</f>
        <v/>
      </c>
      <c r="C53" s="391" t="str">
        <f>IFERROR(IF(VLOOKUP(A49,入力データ,4,FALSE)="","",VLOOKUP(A49,入力データ,4,FALSE)),"")</f>
        <v/>
      </c>
      <c r="D53" s="392"/>
      <c r="E53" s="395" t="str">
        <f>IFERROR(IF(VLOOKUP(A49,入力データ,15,FALSE)="","",IF(VLOOKUP(A49,入力データ,15,FALSE)&gt;43585,5,4)),"")</f>
        <v/>
      </c>
      <c r="F53" s="398" t="str">
        <f>IFERROR(IF(VLOOKUP(A49,入力データ,15,FALSE)="","",VLOOKUP(A49,入力データ,15,FALSE)),"")</f>
        <v/>
      </c>
      <c r="G53" s="401" t="str">
        <f>IFERROR(IF(VLOOKUP(A49,入力データ,15,FALSE)="","",VLOOKUP(A49,入力データ,15,FALSE)),"")</f>
        <v/>
      </c>
      <c r="H53" s="404" t="str">
        <f>IFERROR(IF(VLOOKUP(A49,入力データ,15,FALSE)&gt;0,1,""),"")</f>
        <v/>
      </c>
      <c r="I53" s="404" t="str">
        <f>IFERROR(IF(VLOOKUP(A49,入力データ,16,FALSE)="","",VLOOKUP(A49,入力データ,16,FALSE)),"")</f>
        <v/>
      </c>
      <c r="J53" s="405" t="str">
        <f>IFERROR(IF(VLOOKUP(A49,入力データ,17,FALSE)="","",
IF(VLOOKUP(A49,入力データ,17,FALSE)&gt;159,"G",
IF(VLOOKUP(A49,入力データ,17,FALSE)&gt;149,"F",
IF(VLOOKUP(A49,入力データ,17,FALSE)&gt;139,"E",
IF(VLOOKUP(A49,入力データ,17,FALSE)&gt;129,"D",
IF(VLOOKUP(A49,入力データ,17,FALSE)&gt;119,"C",
IF(VLOOKUP(A49,入力データ,17,FALSE)&gt;109,"B",
IF(VLOOKUP(A49,入力データ,17,FALSE)&gt;99,"A",
"")))))))),"")</f>
        <v/>
      </c>
      <c r="K53" s="408" t="str">
        <f>IFERROR(IF(VLOOKUP(A49,入力データ,17,FALSE)="","",
IF(VLOOKUP(A49,入力データ,17,FALSE)&gt;99,MOD(VLOOKUP(A49,入力データ,17,FALSE),10),VLOOKUP(A49,入力データ,17,FALSE))),"")</f>
        <v/>
      </c>
      <c r="L53" s="411" t="str">
        <f>IFERROR(IF(VLOOKUP(A49,入力データ,18,FALSE)="","",VLOOKUP(A49,入力データ,18,FALSE)),"")</f>
        <v/>
      </c>
      <c r="M53" s="493" t="str">
        <f>IFERROR(IF(VLOOKUP(A49,入力データ,19,FALSE)="","",IF(VLOOKUP(A49,入力データ,19,FALSE)&gt;43585,5,4)),"")</f>
        <v/>
      </c>
      <c r="N53" s="398" t="str">
        <f>IFERROR(IF(VLOOKUP(A49,入力データ,19,FALSE)="","",VLOOKUP(A49,入力データ,19,FALSE)),"")</f>
        <v/>
      </c>
      <c r="O53" s="401" t="str">
        <f>IFERROR(IF(VLOOKUP(A49,入力データ,19,FALSE)="","",VLOOKUP(A49,入力データ,19,FALSE)),"")</f>
        <v/>
      </c>
      <c r="P53" s="411" t="str">
        <f>IFERROR(IF(VLOOKUP(A49,入力データ,20,FALSE)="","",VLOOKUP(A49,入力データ,20,FALSE)),"")</f>
        <v/>
      </c>
      <c r="Q53" s="500"/>
      <c r="R53" s="503" t="str">
        <f>IFERROR(IF(OR(S53="ｲｸｷｭｳ",S53="ﾑｷｭｳ",AND(L53="",P53="")),"",VLOOKUP(A49,入力データ,31,FALSE)),"")</f>
        <v/>
      </c>
      <c r="S53" s="423" t="str">
        <f>IFERROR(
IF(VLOOKUP(A49,入力データ,33,FALSE)=1,"ﾑｷｭｳ ",
IF(VLOOKUP(A49,入力データ,33,FALSE)=3,"ｲｸｷｭｳ",
IF(VLOOKUP(A49,入力データ,33,FALSE)=4,VLOOKUP(A49,入力データ,32,FALSE),
IF(VLOOKUP(A49,入力データ,33,FALSE)=5,VLOOKUP(A49,入力データ,32,FALSE),
IF(AND(VLOOKUP(A49,入力データ,38,FALSE)&gt;0,VLOOKUP(A49,入力データ,38,FALSE)&lt;9),0,
IF(AND(L53="",P53=""),"",VLOOKUP(A49,入力データ,32,FALSE))))))),"")</f>
        <v/>
      </c>
      <c r="T53" s="424"/>
      <c r="U53" s="425"/>
      <c r="V53" s="36"/>
      <c r="W53" s="36"/>
      <c r="X53" s="36"/>
      <c r="Y53" s="63" t="str">
        <f>IFERROR(IF(VLOOKUP(A49,入力データ,25,FALSE)="","",VLOOKUP(A49,入力データ,25,FALSE)),"")</f>
        <v/>
      </c>
      <c r="Z53" s="63"/>
      <c r="AA53" s="37"/>
      <c r="AB53" s="369"/>
      <c r="AC53" s="377">
        <v>3</v>
      </c>
      <c r="AD53" s="379" t="str">
        <f>IFERROR(IF(VLOOKUP(A49,入力データ,33,FALSE)="","",VLOOKUP(A49,入力データ,33,FALSE)),"")</f>
        <v/>
      </c>
      <c r="AE53" s="379" t="str">
        <f>IF(AD53="","",IF(V56&gt;43585,5,4))</f>
        <v/>
      </c>
      <c r="AF53" s="381" t="str">
        <f>IF(AD53="","",V56)</f>
        <v/>
      </c>
      <c r="AG53" s="383" t="str">
        <f>IF(AE53="","",V56)</f>
        <v/>
      </c>
      <c r="AH53" s="385" t="str">
        <f>IF(AF53="","",V56)</f>
        <v/>
      </c>
      <c r="AI53" s="379">
        <v>7</v>
      </c>
      <c r="AJ53" s="430"/>
      <c r="AK53" s="372"/>
      <c r="AL53" s="374"/>
    </row>
    <row r="54" spans="1:38" ht="15" customHeight="1" x14ac:dyDescent="0.15">
      <c r="A54" s="454"/>
      <c r="B54" s="491"/>
      <c r="C54" s="393"/>
      <c r="D54" s="394"/>
      <c r="E54" s="396"/>
      <c r="F54" s="399"/>
      <c r="G54" s="402"/>
      <c r="H54" s="396"/>
      <c r="I54" s="396"/>
      <c r="J54" s="406"/>
      <c r="K54" s="409"/>
      <c r="L54" s="396"/>
      <c r="M54" s="494"/>
      <c r="N54" s="496"/>
      <c r="O54" s="498"/>
      <c r="P54" s="494"/>
      <c r="Q54" s="501"/>
      <c r="R54" s="504"/>
      <c r="S54" s="426"/>
      <c r="T54" s="426"/>
      <c r="U54" s="427"/>
      <c r="V54" s="1"/>
      <c r="W54" s="1"/>
      <c r="X54" s="1"/>
      <c r="Y54" s="63" t="str">
        <f>IFERROR(IF(VLOOKUP(A49,入力データ,26,FALSE)="","",VLOOKUP(A49,入力データ,26,FALSE)),"")</f>
        <v/>
      </c>
      <c r="Z54" s="1"/>
      <c r="AA54" s="1"/>
      <c r="AB54" s="369"/>
      <c r="AC54" s="378"/>
      <c r="AD54" s="380"/>
      <c r="AE54" s="380"/>
      <c r="AF54" s="382"/>
      <c r="AG54" s="384"/>
      <c r="AH54" s="386"/>
      <c r="AI54" s="380"/>
      <c r="AJ54" s="431"/>
      <c r="AK54" s="372"/>
      <c r="AL54" s="374"/>
    </row>
    <row r="55" spans="1:38" ht="15" customHeight="1" x14ac:dyDescent="0.15">
      <c r="A55" s="454"/>
      <c r="B55" s="491"/>
      <c r="C55" s="432" t="str">
        <f>IFERROR(IF(VLOOKUP(A49,入力データ,14,FALSE)="","",VLOOKUP(A49,入力データ,14,FALSE)),"")</f>
        <v/>
      </c>
      <c r="D55" s="409"/>
      <c r="E55" s="396"/>
      <c r="F55" s="399"/>
      <c r="G55" s="402"/>
      <c r="H55" s="396"/>
      <c r="I55" s="396"/>
      <c r="J55" s="406"/>
      <c r="K55" s="409"/>
      <c r="L55" s="396"/>
      <c r="M55" s="494"/>
      <c r="N55" s="496"/>
      <c r="O55" s="498"/>
      <c r="P55" s="494"/>
      <c r="Q55" s="501"/>
      <c r="R55" s="504"/>
      <c r="S55" s="426"/>
      <c r="T55" s="426"/>
      <c r="U55" s="427"/>
      <c r="V55" s="150"/>
      <c r="W55" s="150"/>
      <c r="X55" s="150"/>
      <c r="Y55" s="1"/>
      <c r="Z55" s="62"/>
      <c r="AA55" s="151"/>
      <c r="AB55" s="369"/>
      <c r="AC55" s="377">
        <v>4</v>
      </c>
      <c r="AD55" s="413" t="str">
        <f>IFERROR(IF(VLOOKUP(A49,入力データ,38,FALSE)="","",VLOOKUP(A49,入力データ,38,FALSE)),"")</f>
        <v/>
      </c>
      <c r="AE55" s="379" t="str">
        <f>IF(AD55="","",IF(V56&gt;43585,5,4))</f>
        <v/>
      </c>
      <c r="AF55" s="381" t="str">
        <f>IF(AE55="","",V56)</f>
        <v/>
      </c>
      <c r="AG55" s="383" t="str">
        <f>IF(AE55="","",V56)</f>
        <v/>
      </c>
      <c r="AH55" s="385" t="str">
        <f>IF(AE55="","",V56)</f>
        <v/>
      </c>
      <c r="AI55" s="379"/>
      <c r="AJ55" s="418"/>
      <c r="AK55" s="58"/>
      <c r="AL55" s="86"/>
    </row>
    <row r="56" spans="1:38" ht="15" customHeight="1" x14ac:dyDescent="0.15">
      <c r="A56" s="455"/>
      <c r="B56" s="492"/>
      <c r="C56" s="433"/>
      <c r="D56" s="410"/>
      <c r="E56" s="397"/>
      <c r="F56" s="400"/>
      <c r="G56" s="403"/>
      <c r="H56" s="397"/>
      <c r="I56" s="397"/>
      <c r="J56" s="407"/>
      <c r="K56" s="410"/>
      <c r="L56" s="397"/>
      <c r="M56" s="495"/>
      <c r="N56" s="497"/>
      <c r="O56" s="499"/>
      <c r="P56" s="495"/>
      <c r="Q56" s="502"/>
      <c r="R56" s="505"/>
      <c r="S56" s="428"/>
      <c r="T56" s="428"/>
      <c r="U56" s="429"/>
      <c r="V56" s="420" t="str">
        <f>IFERROR(IF(VLOOKUP(A49,入力データ,27,FALSE)="","",VLOOKUP(A49,入力データ,27,FALSE)),"")</f>
        <v/>
      </c>
      <c r="W56" s="421"/>
      <c r="X56" s="421"/>
      <c r="Y56" s="421"/>
      <c r="Z56" s="421"/>
      <c r="AA56" s="422"/>
      <c r="AB56" s="370"/>
      <c r="AC56" s="412"/>
      <c r="AD56" s="414"/>
      <c r="AE56" s="414"/>
      <c r="AF56" s="415"/>
      <c r="AG56" s="416"/>
      <c r="AH56" s="417"/>
      <c r="AI56" s="414"/>
      <c r="AJ56" s="419"/>
      <c r="AK56" s="60"/>
      <c r="AL56" s="61"/>
    </row>
    <row r="57" spans="1:38" ht="15" customHeight="1" x14ac:dyDescent="0.15">
      <c r="A57" s="453">
        <v>6</v>
      </c>
      <c r="B57" s="456"/>
      <c r="C57" s="459" t="str">
        <f>IFERROR(IF(VLOOKUP(A57,入力データ,2,FALSE)="","",VLOOKUP(A57,入力データ,2,FALSE)),"")</f>
        <v/>
      </c>
      <c r="D57" s="461" t="str">
        <f>IFERROR(
IF(OR(VLOOKUP(A57,入力データ,34,FALSE)=1,
VLOOKUP(A57,入力データ,34,FALSE)=3,
VLOOKUP(A57,入力データ,34,FALSE)=4,
VLOOKUP(A57,入力データ,34,FALSE)=5),
IF(VLOOKUP(A57,入力データ,13,FALSE)="","",VLOOKUP(A57,入力データ,13,FALSE)),
IF(VLOOKUP(A57,入力データ,3,FALSE)="","",VLOOKUP(A57,入力データ,3,FALSE))),"")</f>
        <v/>
      </c>
      <c r="E57" s="464" t="str">
        <f>IFERROR(IF(VLOOKUP(A57,入力データ,5,FALSE)="","",IF(VLOOKUP(A57,入力データ,5,FALSE)&gt;43585,5,4)),"")</f>
        <v/>
      </c>
      <c r="F57" s="467" t="str">
        <f>IFERROR(IF(VLOOKUP(A57,入力データ,5,FALSE)="","",VLOOKUP(A57,入力データ,5,FALSE)),"")</f>
        <v/>
      </c>
      <c r="G57" s="470" t="str">
        <f>IFERROR(IF(VLOOKUP(A57,入力データ,5,FALSE)="","",VLOOKUP(A57,入力データ,5,FALSE)),"")</f>
        <v/>
      </c>
      <c r="H57" s="473" t="str">
        <f>IFERROR(IF(VLOOKUP(A57,入力データ,5,FALSE)&gt;0,1,""),"")</f>
        <v/>
      </c>
      <c r="I57" s="473" t="str">
        <f>IFERROR(IF(VLOOKUP(A57,入力データ,6,FALSE)="","",VLOOKUP(A57,入力データ,6,FALSE)),"")</f>
        <v/>
      </c>
      <c r="J57" s="475" t="str">
        <f>IFERROR(IF(VLOOKUP(A57,入力データ,7,FALSE)="","",
IF(VLOOKUP(A57,入力データ,7,FALSE)&gt;159,"G",
IF(VLOOKUP(A57,入力データ,7,FALSE)&gt;149,"F",
IF(VLOOKUP(A57,入力データ,7,FALSE)&gt;139,"E",
IF(VLOOKUP(A57,入力データ,7,FALSE)&gt;129,"D",
IF(VLOOKUP(A57,入力データ,7,FALSE)&gt;119,"C",
IF(VLOOKUP(A57,入力データ,7,FALSE)&gt;109,"B",
IF(VLOOKUP(A57,入力データ,7,FALSE)&gt;99,"A",
"")))))))),"")</f>
        <v/>
      </c>
      <c r="K57" s="478" t="str">
        <f>IFERROR(IF(VLOOKUP(A57,入力データ,7,FALSE)="","",
IF(VLOOKUP(A57,入力データ,7,FALSE)&gt;99,MOD(VLOOKUP(A57,入力データ,7,FALSE),10),VLOOKUP(A57,入力データ,7,FALSE))),"")</f>
        <v/>
      </c>
      <c r="L57" s="481" t="str">
        <f>IFERROR(IF(VLOOKUP(A57,入力データ,8,FALSE)="","",VLOOKUP(A57,入力データ,8,FALSE)),"")</f>
        <v/>
      </c>
      <c r="M57" s="483" t="str">
        <f>IFERROR(IF(VLOOKUP(A57,入力データ,9,FALSE)="","",IF(VLOOKUP(A57,入力データ,9,FALSE)&gt;43585,5,4)),"")</f>
        <v/>
      </c>
      <c r="N57" s="485" t="str">
        <f>IFERROR(IF(VLOOKUP(A57,入力データ,9,FALSE)="","",VLOOKUP(A57,入力データ,9,FALSE)),"")</f>
        <v/>
      </c>
      <c r="O57" s="470" t="str">
        <f>IFERROR(IF(VLOOKUP(A57,入力データ,9,FALSE)="","",VLOOKUP(A57,入力データ,9,FALSE)),"")</f>
        <v/>
      </c>
      <c r="P57" s="481" t="str">
        <f>IFERROR(IF(VLOOKUP(A57,入力データ,10,FALSE)="","",VLOOKUP(A57,入力データ,10,FALSE)),"")</f>
        <v/>
      </c>
      <c r="Q57" s="434"/>
      <c r="R57" s="487" t="str">
        <f>IFERROR(IF(VLOOKUP(A57,入力データ,8,FALSE)="","",VLOOKUP(A57,入力データ,8,FALSE)+VALUE(VLOOKUP(A57,入力データ,10,FALSE))),"")</f>
        <v/>
      </c>
      <c r="S57" s="434" t="str">
        <f>IF(R57="","",IF(VLOOKUP(A57,入力データ,11,FALSE)="育児休業","ｲｸｷｭｳ",IF(VLOOKUP(A57,入力データ,11,FALSE)="傷病休職","ﾑｷｭｳ",ROUNDDOWN(R57*10/1000,0))))</f>
        <v/>
      </c>
      <c r="T57" s="435"/>
      <c r="U57" s="436"/>
      <c r="V57" s="152"/>
      <c r="W57" s="149"/>
      <c r="X57" s="149"/>
      <c r="Y57" s="149" t="str">
        <f>IFERROR(IF(VLOOKUP(A57,入力データ,21,FALSE)="","",VLOOKUP(A57,入力データ,21,FALSE)),"")</f>
        <v/>
      </c>
      <c r="Z57" s="40"/>
      <c r="AA57" s="67"/>
      <c r="AB57" s="368" t="str">
        <f>IFERROR(IF(VLOOKUP(A57,入力データ,28,FALSE)&amp;"　"&amp;VLOOKUP(A57,入力データ,29,FALSE)="　","",VLOOKUP(A57,入力データ,28,FALSE)&amp;"　"&amp;VLOOKUP(A57,入力データ,29,FALSE)),"")</f>
        <v/>
      </c>
      <c r="AC57" s="443">
        <v>1</v>
      </c>
      <c r="AD57" s="444" t="str">
        <f>IFERROR(IF(VLOOKUP(A57,入力データ,34,FALSE)="","",VLOOKUP(A57,入力データ,34,FALSE)),"")</f>
        <v/>
      </c>
      <c r="AE57" s="444" t="str">
        <f>IF(AD57="","",IF(V64&gt;43585,5,4))</f>
        <v/>
      </c>
      <c r="AF57" s="445" t="str">
        <f>IF(AD57="","",V64)</f>
        <v/>
      </c>
      <c r="AG57" s="447" t="str">
        <f>IF(AD57="","",V64)</f>
        <v/>
      </c>
      <c r="AH57" s="449" t="str">
        <f>IF(AD57="","",V64)</f>
        <v/>
      </c>
      <c r="AI57" s="444">
        <v>5</v>
      </c>
      <c r="AJ57" s="451" t="str">
        <f>IFERROR(IF(OR(VLOOKUP(A57,入力データ,34,FALSE)=1,VLOOKUP(A57,入力データ,34,FALSE)=3,VLOOKUP(A57,入力データ,34,FALSE)=4,VLOOKUP(A57,入力データ,34,FALSE)=5),3,
IF(VLOOKUP(A57,入力データ,35,FALSE)="","",3)),"")</f>
        <v/>
      </c>
      <c r="AK57" s="371"/>
      <c r="AL57" s="373"/>
    </row>
    <row r="58" spans="1:38" ht="15" customHeight="1" x14ac:dyDescent="0.15">
      <c r="A58" s="454"/>
      <c r="B58" s="457"/>
      <c r="C58" s="460"/>
      <c r="D58" s="462"/>
      <c r="E58" s="465"/>
      <c r="F58" s="468"/>
      <c r="G58" s="471"/>
      <c r="H58" s="474"/>
      <c r="I58" s="474"/>
      <c r="J58" s="476"/>
      <c r="K58" s="479"/>
      <c r="L58" s="482"/>
      <c r="M58" s="484"/>
      <c r="N58" s="486"/>
      <c r="O58" s="471"/>
      <c r="P58" s="482"/>
      <c r="Q58" s="437"/>
      <c r="R58" s="488"/>
      <c r="S58" s="437"/>
      <c r="T58" s="438"/>
      <c r="U58" s="439"/>
      <c r="V58" s="41"/>
      <c r="W58" s="150"/>
      <c r="X58" s="150"/>
      <c r="Y58" s="150" t="str">
        <f>IFERROR(IF(VLOOKUP(A57,入力データ,22,FALSE)="","",VLOOKUP(A57,入力データ,22,FALSE)),"")</f>
        <v/>
      </c>
      <c r="Z58" s="150"/>
      <c r="AA58" s="151"/>
      <c r="AB58" s="369"/>
      <c r="AC58" s="378"/>
      <c r="AD58" s="380"/>
      <c r="AE58" s="380"/>
      <c r="AF58" s="446"/>
      <c r="AG58" s="448"/>
      <c r="AH58" s="450"/>
      <c r="AI58" s="380"/>
      <c r="AJ58" s="452"/>
      <c r="AK58" s="372"/>
      <c r="AL58" s="374"/>
    </row>
    <row r="59" spans="1:38" ht="15" customHeight="1" x14ac:dyDescent="0.15">
      <c r="A59" s="454"/>
      <c r="B59" s="457"/>
      <c r="C59" s="375" t="str">
        <f>IFERROR(IF(VLOOKUP(A57,入力データ,12,FALSE)="","",VLOOKUP(A57,入力データ,12,FALSE)),"")</f>
        <v/>
      </c>
      <c r="D59" s="462"/>
      <c r="E59" s="465"/>
      <c r="F59" s="468"/>
      <c r="G59" s="471"/>
      <c r="H59" s="474"/>
      <c r="I59" s="474"/>
      <c r="J59" s="476"/>
      <c r="K59" s="479"/>
      <c r="L59" s="482"/>
      <c r="M59" s="484"/>
      <c r="N59" s="486"/>
      <c r="O59" s="471"/>
      <c r="P59" s="482"/>
      <c r="Q59" s="437"/>
      <c r="R59" s="488"/>
      <c r="S59" s="437"/>
      <c r="T59" s="438"/>
      <c r="U59" s="439"/>
      <c r="V59" s="41"/>
      <c r="W59" s="150"/>
      <c r="X59" s="150"/>
      <c r="Y59" s="150" t="str">
        <f>IFERROR(IF(VLOOKUP(A57,入力データ,23,FALSE)="","",VLOOKUP(A57,入力データ,23,FALSE)),"")</f>
        <v/>
      </c>
      <c r="Z59" s="150"/>
      <c r="AA59" s="151"/>
      <c r="AB59" s="369"/>
      <c r="AC59" s="377">
        <v>2</v>
      </c>
      <c r="AD59" s="379" t="str">
        <f>IFERROR(IF(VLOOKUP(A57,入力データ,37,FALSE)="","",VLOOKUP(A57,入力データ,37,FALSE)),"")</f>
        <v/>
      </c>
      <c r="AE59" s="379" t="str">
        <f>IF(AD59="","",IF(V64&gt;43585,5,4))</f>
        <v/>
      </c>
      <c r="AF59" s="381" t="str">
        <f>IF(AD59="","",V64)</f>
        <v/>
      </c>
      <c r="AG59" s="383" t="str">
        <f>IF(AE59="","",V64)</f>
        <v/>
      </c>
      <c r="AH59" s="385" t="str">
        <f>IF(AF59="","",V64)</f>
        <v/>
      </c>
      <c r="AI59" s="387">
        <v>6</v>
      </c>
      <c r="AJ59" s="389" t="str">
        <f>IFERROR(IF(VLOOKUP(A57,入力データ,36,FALSE)="","",3),"")</f>
        <v/>
      </c>
      <c r="AK59" s="372"/>
      <c r="AL59" s="374"/>
    </row>
    <row r="60" spans="1:38" ht="15" customHeight="1" x14ac:dyDescent="0.15">
      <c r="A60" s="454"/>
      <c r="B60" s="458"/>
      <c r="C60" s="376"/>
      <c r="D60" s="463"/>
      <c r="E60" s="466"/>
      <c r="F60" s="469"/>
      <c r="G60" s="472"/>
      <c r="H60" s="466"/>
      <c r="I60" s="466"/>
      <c r="J60" s="477"/>
      <c r="K60" s="480"/>
      <c r="L60" s="466"/>
      <c r="M60" s="466"/>
      <c r="N60" s="469"/>
      <c r="O60" s="472"/>
      <c r="P60" s="466"/>
      <c r="Q60" s="477"/>
      <c r="R60" s="489"/>
      <c r="S60" s="440"/>
      <c r="T60" s="441"/>
      <c r="U60" s="442"/>
      <c r="V60" s="38"/>
      <c r="W60" s="36"/>
      <c r="X60" s="36"/>
      <c r="Y60" s="150" t="str">
        <f>IFERROR(IF(VLOOKUP(A57,入力データ,24,FALSE)="","",VLOOKUP(A57,入力データ,24,FALSE)),"")</f>
        <v/>
      </c>
      <c r="Z60" s="63"/>
      <c r="AA60" s="37"/>
      <c r="AB60" s="369"/>
      <c r="AC60" s="378"/>
      <c r="AD60" s="380"/>
      <c r="AE60" s="380"/>
      <c r="AF60" s="382"/>
      <c r="AG60" s="384"/>
      <c r="AH60" s="386"/>
      <c r="AI60" s="388"/>
      <c r="AJ60" s="390"/>
      <c r="AK60" s="372"/>
      <c r="AL60" s="374"/>
    </row>
    <row r="61" spans="1:38" ht="15" customHeight="1" x14ac:dyDescent="0.15">
      <c r="A61" s="454"/>
      <c r="B61" s="490" t="str">
        <f>IF(OR(C57&lt;&gt;"",C59&lt;&gt;""),"○","")</f>
        <v/>
      </c>
      <c r="C61" s="391" t="str">
        <f>IFERROR(IF(VLOOKUP(A57,入力データ,4,FALSE)="","",VLOOKUP(A57,入力データ,4,FALSE)),"")</f>
        <v/>
      </c>
      <c r="D61" s="392"/>
      <c r="E61" s="395" t="str">
        <f>IFERROR(IF(VLOOKUP(A57,入力データ,15,FALSE)="","",IF(VLOOKUP(A57,入力データ,15,FALSE)&gt;43585,5,4)),"")</f>
        <v/>
      </c>
      <c r="F61" s="398" t="str">
        <f>IFERROR(IF(VLOOKUP(A57,入力データ,15,FALSE)="","",VLOOKUP(A57,入力データ,15,FALSE)),"")</f>
        <v/>
      </c>
      <c r="G61" s="401" t="str">
        <f>IFERROR(IF(VLOOKUP(A57,入力データ,15,FALSE)="","",VLOOKUP(A57,入力データ,15,FALSE)),"")</f>
        <v/>
      </c>
      <c r="H61" s="404" t="str">
        <f>IFERROR(IF(VLOOKUP(A57,入力データ,15,FALSE)&gt;0,1,""),"")</f>
        <v/>
      </c>
      <c r="I61" s="404" t="str">
        <f>IFERROR(IF(VLOOKUP(A57,入力データ,16,FALSE)="","",VLOOKUP(A57,入力データ,16,FALSE)),"")</f>
        <v/>
      </c>
      <c r="J61" s="405" t="str">
        <f>IFERROR(IF(VLOOKUP(A57,入力データ,17,FALSE)="","",
IF(VLOOKUP(A57,入力データ,17,FALSE)&gt;159,"G",
IF(VLOOKUP(A57,入力データ,17,FALSE)&gt;149,"F",
IF(VLOOKUP(A57,入力データ,17,FALSE)&gt;139,"E",
IF(VLOOKUP(A57,入力データ,17,FALSE)&gt;129,"D",
IF(VLOOKUP(A57,入力データ,17,FALSE)&gt;119,"C",
IF(VLOOKUP(A57,入力データ,17,FALSE)&gt;109,"B",
IF(VLOOKUP(A57,入力データ,17,FALSE)&gt;99,"A",
"")))))))),"")</f>
        <v/>
      </c>
      <c r="K61" s="408" t="str">
        <f>IFERROR(IF(VLOOKUP(A57,入力データ,17,FALSE)="","",
IF(VLOOKUP(A57,入力データ,17,FALSE)&gt;99,MOD(VLOOKUP(A57,入力データ,17,FALSE),10),VLOOKUP(A57,入力データ,17,FALSE))),"")</f>
        <v/>
      </c>
      <c r="L61" s="411" t="str">
        <f>IFERROR(IF(VLOOKUP(A57,入力データ,18,FALSE)="","",VLOOKUP(A57,入力データ,18,FALSE)),"")</f>
        <v/>
      </c>
      <c r="M61" s="493" t="str">
        <f>IFERROR(IF(VLOOKUP(A57,入力データ,19,FALSE)="","",IF(VLOOKUP(A57,入力データ,19,FALSE)&gt;43585,5,4)),"")</f>
        <v/>
      </c>
      <c r="N61" s="398" t="str">
        <f>IFERROR(IF(VLOOKUP(A57,入力データ,19,FALSE)="","",VLOOKUP(A57,入力データ,19,FALSE)),"")</f>
        <v/>
      </c>
      <c r="O61" s="401" t="str">
        <f>IFERROR(IF(VLOOKUP(A57,入力データ,19,FALSE)="","",VLOOKUP(A57,入力データ,19,FALSE)),"")</f>
        <v/>
      </c>
      <c r="P61" s="411" t="str">
        <f>IFERROR(IF(VLOOKUP(A57,入力データ,20,FALSE)="","",VLOOKUP(A57,入力データ,20,FALSE)),"")</f>
        <v/>
      </c>
      <c r="Q61" s="500"/>
      <c r="R61" s="503" t="str">
        <f>IFERROR(IF(OR(S61="ｲｸｷｭｳ",S61="ﾑｷｭｳ",AND(L61="",P61="")),"",VLOOKUP(A57,入力データ,31,FALSE)),"")</f>
        <v/>
      </c>
      <c r="S61" s="423" t="str">
        <f>IFERROR(
IF(VLOOKUP(A57,入力データ,33,FALSE)=1,"ﾑｷｭｳ ",
IF(VLOOKUP(A57,入力データ,33,FALSE)=3,"ｲｸｷｭｳ",
IF(VLOOKUP(A57,入力データ,33,FALSE)=4,VLOOKUP(A57,入力データ,32,FALSE),
IF(VLOOKUP(A57,入力データ,33,FALSE)=5,VLOOKUP(A57,入力データ,32,FALSE),
IF(AND(VLOOKUP(A57,入力データ,38,FALSE)&gt;0,VLOOKUP(A57,入力データ,38,FALSE)&lt;9),0,
IF(AND(L61="",P61=""),"",VLOOKUP(A57,入力データ,32,FALSE))))))),"")</f>
        <v/>
      </c>
      <c r="T61" s="424"/>
      <c r="U61" s="425"/>
      <c r="V61" s="36"/>
      <c r="W61" s="36"/>
      <c r="X61" s="36"/>
      <c r="Y61" s="63" t="str">
        <f>IFERROR(IF(VLOOKUP(A57,入力データ,25,FALSE)="","",VLOOKUP(A57,入力データ,25,FALSE)),"")</f>
        <v/>
      </c>
      <c r="Z61" s="63"/>
      <c r="AA61" s="37"/>
      <c r="AB61" s="369"/>
      <c r="AC61" s="377">
        <v>3</v>
      </c>
      <c r="AD61" s="379" t="str">
        <f>IFERROR(IF(VLOOKUP(A57,入力データ,33,FALSE)="","",VLOOKUP(A57,入力データ,33,FALSE)),"")</f>
        <v/>
      </c>
      <c r="AE61" s="379" t="str">
        <f>IF(AD61="","",IF(V64&gt;43585,5,4))</f>
        <v/>
      </c>
      <c r="AF61" s="381" t="str">
        <f>IF(AD61="","",V64)</f>
        <v/>
      </c>
      <c r="AG61" s="383" t="str">
        <f>IF(AE61="","",V64)</f>
        <v/>
      </c>
      <c r="AH61" s="385" t="str">
        <f>IF(AF61="","",V64)</f>
        <v/>
      </c>
      <c r="AI61" s="379">
        <v>7</v>
      </c>
      <c r="AJ61" s="430"/>
      <c r="AK61" s="372"/>
      <c r="AL61" s="374"/>
    </row>
    <row r="62" spans="1:38" ht="15" customHeight="1" x14ac:dyDescent="0.15">
      <c r="A62" s="454"/>
      <c r="B62" s="491"/>
      <c r="C62" s="393"/>
      <c r="D62" s="394"/>
      <c r="E62" s="396"/>
      <c r="F62" s="399"/>
      <c r="G62" s="402"/>
      <c r="H62" s="396"/>
      <c r="I62" s="396"/>
      <c r="J62" s="406"/>
      <c r="K62" s="409"/>
      <c r="L62" s="396"/>
      <c r="M62" s="494"/>
      <c r="N62" s="496"/>
      <c r="O62" s="498"/>
      <c r="P62" s="494"/>
      <c r="Q62" s="501"/>
      <c r="R62" s="504"/>
      <c r="S62" s="426"/>
      <c r="T62" s="426"/>
      <c r="U62" s="427"/>
      <c r="V62" s="1"/>
      <c r="W62" s="1"/>
      <c r="X62" s="1"/>
      <c r="Y62" s="63" t="str">
        <f>IFERROR(IF(VLOOKUP(A57,入力データ,26,FALSE)="","",VLOOKUP(A57,入力データ,26,FALSE)),"")</f>
        <v/>
      </c>
      <c r="Z62" s="1"/>
      <c r="AA62" s="1"/>
      <c r="AB62" s="369"/>
      <c r="AC62" s="378"/>
      <c r="AD62" s="380"/>
      <c r="AE62" s="380"/>
      <c r="AF62" s="382"/>
      <c r="AG62" s="384"/>
      <c r="AH62" s="386"/>
      <c r="AI62" s="380"/>
      <c r="AJ62" s="431"/>
      <c r="AK62" s="372"/>
      <c r="AL62" s="374"/>
    </row>
    <row r="63" spans="1:38" ht="15" customHeight="1" x14ac:dyDescent="0.15">
      <c r="A63" s="454"/>
      <c r="B63" s="491"/>
      <c r="C63" s="432" t="str">
        <f>IFERROR(IF(VLOOKUP(A57,入力データ,14,FALSE)="","",VLOOKUP(A57,入力データ,14,FALSE)),"")</f>
        <v/>
      </c>
      <c r="D63" s="409"/>
      <c r="E63" s="396"/>
      <c r="F63" s="399"/>
      <c r="G63" s="402"/>
      <c r="H63" s="396"/>
      <c r="I63" s="396"/>
      <c r="J63" s="406"/>
      <c r="K63" s="409"/>
      <c r="L63" s="396"/>
      <c r="M63" s="494"/>
      <c r="N63" s="496"/>
      <c r="O63" s="498"/>
      <c r="P63" s="494"/>
      <c r="Q63" s="501"/>
      <c r="R63" s="504"/>
      <c r="S63" s="426"/>
      <c r="T63" s="426"/>
      <c r="U63" s="427"/>
      <c r="V63" s="150"/>
      <c r="W63" s="150"/>
      <c r="X63" s="150"/>
      <c r="Y63" s="1"/>
      <c r="Z63" s="62"/>
      <c r="AA63" s="151"/>
      <c r="AB63" s="369"/>
      <c r="AC63" s="377">
        <v>4</v>
      </c>
      <c r="AD63" s="413" t="str">
        <f>IFERROR(IF(VLOOKUP(A57,入力データ,38,FALSE)="","",VLOOKUP(A57,入力データ,38,FALSE)),"")</f>
        <v/>
      </c>
      <c r="AE63" s="379" t="str">
        <f>IF(AD63="","",IF(V64&gt;43585,5,4))</f>
        <v/>
      </c>
      <c r="AF63" s="381" t="str">
        <f>IF(AE63="","",V64)</f>
        <v/>
      </c>
      <c r="AG63" s="383" t="str">
        <f>IF(AE63="","",V64)</f>
        <v/>
      </c>
      <c r="AH63" s="385" t="str">
        <f>IF(AE63="","",V64)</f>
        <v/>
      </c>
      <c r="AI63" s="379"/>
      <c r="AJ63" s="418"/>
      <c r="AK63" s="58"/>
      <c r="AL63" s="86"/>
    </row>
    <row r="64" spans="1:38" ht="15" customHeight="1" x14ac:dyDescent="0.15">
      <c r="A64" s="455"/>
      <c r="B64" s="492"/>
      <c r="C64" s="433"/>
      <c r="D64" s="410"/>
      <c r="E64" s="397"/>
      <c r="F64" s="400"/>
      <c r="G64" s="403"/>
      <c r="H64" s="397"/>
      <c r="I64" s="397"/>
      <c r="J64" s="407"/>
      <c r="K64" s="410"/>
      <c r="L64" s="397"/>
      <c r="M64" s="495"/>
      <c r="N64" s="497"/>
      <c r="O64" s="499"/>
      <c r="P64" s="495"/>
      <c r="Q64" s="502"/>
      <c r="R64" s="505"/>
      <c r="S64" s="428"/>
      <c r="T64" s="428"/>
      <c r="U64" s="429"/>
      <c r="V64" s="420" t="str">
        <f>IFERROR(IF(VLOOKUP(A57,入力データ,27,FALSE)="","",VLOOKUP(A57,入力データ,27,FALSE)),"")</f>
        <v/>
      </c>
      <c r="W64" s="421"/>
      <c r="X64" s="421"/>
      <c r="Y64" s="421"/>
      <c r="Z64" s="421"/>
      <c r="AA64" s="422"/>
      <c r="AB64" s="370"/>
      <c r="AC64" s="412"/>
      <c r="AD64" s="414"/>
      <c r="AE64" s="414"/>
      <c r="AF64" s="415"/>
      <c r="AG64" s="416"/>
      <c r="AH64" s="417"/>
      <c r="AI64" s="414"/>
      <c r="AJ64" s="419"/>
      <c r="AK64" s="60"/>
      <c r="AL64" s="61"/>
    </row>
    <row r="65" spans="1:38" ht="15" customHeight="1" x14ac:dyDescent="0.15">
      <c r="A65" s="453">
        <v>7</v>
      </c>
      <c r="B65" s="456"/>
      <c r="C65" s="459" t="str">
        <f>IFERROR(IF(VLOOKUP(A65,入力データ,2,FALSE)="","",VLOOKUP(A65,入力データ,2,FALSE)),"")</f>
        <v/>
      </c>
      <c r="D65" s="461" t="str">
        <f>IFERROR(
IF(OR(VLOOKUP(A65,入力データ,34,FALSE)=1,
VLOOKUP(A65,入力データ,34,FALSE)=3,
VLOOKUP(A65,入力データ,34,FALSE)=4,
VLOOKUP(A65,入力データ,34,FALSE)=5),
IF(VLOOKUP(A65,入力データ,13,FALSE)="","",VLOOKUP(A65,入力データ,13,FALSE)),
IF(VLOOKUP(A65,入力データ,3,FALSE)="","",VLOOKUP(A65,入力データ,3,FALSE))),"")</f>
        <v/>
      </c>
      <c r="E65" s="464" t="str">
        <f>IFERROR(IF(VLOOKUP(A65,入力データ,5,FALSE)="","",IF(VLOOKUP(A65,入力データ,5,FALSE)&gt;43585,5,4)),"")</f>
        <v/>
      </c>
      <c r="F65" s="467" t="str">
        <f>IFERROR(IF(VLOOKUP(A65,入力データ,5,FALSE)="","",VLOOKUP(A65,入力データ,5,FALSE)),"")</f>
        <v/>
      </c>
      <c r="G65" s="470" t="str">
        <f>IFERROR(IF(VLOOKUP(A65,入力データ,5,FALSE)="","",VLOOKUP(A65,入力データ,5,FALSE)),"")</f>
        <v/>
      </c>
      <c r="H65" s="473" t="str">
        <f>IFERROR(IF(VLOOKUP(A65,入力データ,5,FALSE)&gt;0,1,""),"")</f>
        <v/>
      </c>
      <c r="I65" s="473" t="str">
        <f>IFERROR(IF(VLOOKUP(A65,入力データ,6,FALSE)="","",VLOOKUP(A65,入力データ,6,FALSE)),"")</f>
        <v/>
      </c>
      <c r="J65" s="475" t="str">
        <f>IFERROR(IF(VLOOKUP(A65,入力データ,7,FALSE)="","",
IF(VLOOKUP(A65,入力データ,7,FALSE)&gt;159,"G",
IF(VLOOKUP(A65,入力データ,7,FALSE)&gt;149,"F",
IF(VLOOKUP(A65,入力データ,7,FALSE)&gt;139,"E",
IF(VLOOKUP(A65,入力データ,7,FALSE)&gt;129,"D",
IF(VLOOKUP(A65,入力データ,7,FALSE)&gt;119,"C",
IF(VLOOKUP(A65,入力データ,7,FALSE)&gt;109,"B",
IF(VLOOKUP(A65,入力データ,7,FALSE)&gt;99,"A",
"")))))))),"")</f>
        <v/>
      </c>
      <c r="K65" s="478" t="str">
        <f>IFERROR(IF(VLOOKUP(A65,入力データ,7,FALSE)="","",
IF(VLOOKUP(A65,入力データ,7,FALSE)&gt;99,MOD(VLOOKUP(A65,入力データ,7,FALSE),10),VLOOKUP(A65,入力データ,7,FALSE))),"")</f>
        <v/>
      </c>
      <c r="L65" s="481" t="str">
        <f>IFERROR(IF(VLOOKUP(A65,入力データ,8,FALSE)="","",VLOOKUP(A65,入力データ,8,FALSE)),"")</f>
        <v/>
      </c>
      <c r="M65" s="483" t="str">
        <f>IFERROR(IF(VLOOKUP(A65,入力データ,9,FALSE)="","",IF(VLOOKUP(A65,入力データ,9,FALSE)&gt;43585,5,4)),"")</f>
        <v/>
      </c>
      <c r="N65" s="485" t="str">
        <f>IFERROR(IF(VLOOKUP(A65,入力データ,9,FALSE)="","",VLOOKUP(A65,入力データ,9,FALSE)),"")</f>
        <v/>
      </c>
      <c r="O65" s="470" t="str">
        <f>IFERROR(IF(VLOOKUP(A65,入力データ,9,FALSE)="","",VLOOKUP(A65,入力データ,9,FALSE)),"")</f>
        <v/>
      </c>
      <c r="P65" s="481" t="str">
        <f>IFERROR(IF(VLOOKUP(A65,入力データ,10,FALSE)="","",VLOOKUP(A65,入力データ,10,FALSE)),"")</f>
        <v/>
      </c>
      <c r="Q65" s="434"/>
      <c r="R65" s="487" t="str">
        <f>IFERROR(IF(VLOOKUP(A65,入力データ,8,FALSE)="","",VLOOKUP(A65,入力データ,8,FALSE)+VALUE(VLOOKUP(A65,入力データ,10,FALSE))),"")</f>
        <v/>
      </c>
      <c r="S65" s="434" t="str">
        <f>IF(R65="","",IF(VLOOKUP(A65,入力データ,11,FALSE)="育児休業","ｲｸｷｭｳ",IF(VLOOKUP(A65,入力データ,11,FALSE)="傷病休職","ﾑｷｭｳ",ROUNDDOWN(R65*10/1000,0))))</f>
        <v/>
      </c>
      <c r="T65" s="435"/>
      <c r="U65" s="436"/>
      <c r="V65" s="152"/>
      <c r="W65" s="149"/>
      <c r="X65" s="149"/>
      <c r="Y65" s="149" t="str">
        <f>IFERROR(IF(VLOOKUP(A65,入力データ,21,FALSE)="","",VLOOKUP(A65,入力データ,21,FALSE)),"")</f>
        <v/>
      </c>
      <c r="Z65" s="40"/>
      <c r="AA65" s="67"/>
      <c r="AB65" s="368" t="str">
        <f>IFERROR(IF(VLOOKUP(A65,入力データ,28,FALSE)&amp;"　"&amp;VLOOKUP(A65,入力データ,29,FALSE)="　","",VLOOKUP(A65,入力データ,28,FALSE)&amp;"　"&amp;VLOOKUP(A65,入力データ,29,FALSE)),"")</f>
        <v/>
      </c>
      <c r="AC65" s="443">
        <v>1</v>
      </c>
      <c r="AD65" s="444" t="str">
        <f>IFERROR(IF(VLOOKUP(A65,入力データ,34,FALSE)="","",VLOOKUP(A65,入力データ,34,FALSE)),"")</f>
        <v/>
      </c>
      <c r="AE65" s="444" t="str">
        <f>IF(AD65="","",IF(V72&gt;43585,5,4))</f>
        <v/>
      </c>
      <c r="AF65" s="445" t="str">
        <f>IF(AD65="","",V72)</f>
        <v/>
      </c>
      <c r="AG65" s="447" t="str">
        <f>IF(AD65="","",V72)</f>
        <v/>
      </c>
      <c r="AH65" s="449" t="str">
        <f>IF(AD65="","",V72)</f>
        <v/>
      </c>
      <c r="AI65" s="444">
        <v>5</v>
      </c>
      <c r="AJ65" s="451" t="str">
        <f>IFERROR(IF(OR(VLOOKUP(A65,入力データ,34,FALSE)=1,VLOOKUP(A65,入力データ,34,FALSE)=3,VLOOKUP(A65,入力データ,34,FALSE)=4,VLOOKUP(A65,入力データ,34,FALSE)=5),3,
IF(VLOOKUP(A65,入力データ,35,FALSE)="","",3)),"")</f>
        <v/>
      </c>
      <c r="AK65" s="371"/>
      <c r="AL65" s="373"/>
    </row>
    <row r="66" spans="1:38" ht="15" customHeight="1" x14ac:dyDescent="0.15">
      <c r="A66" s="454"/>
      <c r="B66" s="457"/>
      <c r="C66" s="460"/>
      <c r="D66" s="462"/>
      <c r="E66" s="465"/>
      <c r="F66" s="468"/>
      <c r="G66" s="471"/>
      <c r="H66" s="474"/>
      <c r="I66" s="474"/>
      <c r="J66" s="476"/>
      <c r="K66" s="479"/>
      <c r="L66" s="482"/>
      <c r="M66" s="484"/>
      <c r="N66" s="486"/>
      <c r="O66" s="471"/>
      <c r="P66" s="482"/>
      <c r="Q66" s="437"/>
      <c r="R66" s="488"/>
      <c r="S66" s="437"/>
      <c r="T66" s="438"/>
      <c r="U66" s="439"/>
      <c r="V66" s="41"/>
      <c r="W66" s="150"/>
      <c r="X66" s="150"/>
      <c r="Y66" s="150" t="str">
        <f>IFERROR(IF(VLOOKUP(A65,入力データ,22,FALSE)="","",VLOOKUP(A65,入力データ,22,FALSE)),"")</f>
        <v/>
      </c>
      <c r="Z66" s="150"/>
      <c r="AA66" s="151"/>
      <c r="AB66" s="369"/>
      <c r="AC66" s="378"/>
      <c r="AD66" s="380"/>
      <c r="AE66" s="380"/>
      <c r="AF66" s="446"/>
      <c r="AG66" s="448"/>
      <c r="AH66" s="450"/>
      <c r="AI66" s="380"/>
      <c r="AJ66" s="452"/>
      <c r="AK66" s="372"/>
      <c r="AL66" s="374"/>
    </row>
    <row r="67" spans="1:38" ht="15" customHeight="1" x14ac:dyDescent="0.15">
      <c r="A67" s="454"/>
      <c r="B67" s="457"/>
      <c r="C67" s="375" t="str">
        <f>IFERROR(IF(VLOOKUP(A65,入力データ,12,FALSE)="","",VLOOKUP(A65,入力データ,12,FALSE)),"")</f>
        <v/>
      </c>
      <c r="D67" s="462"/>
      <c r="E67" s="465"/>
      <c r="F67" s="468"/>
      <c r="G67" s="471"/>
      <c r="H67" s="474"/>
      <c r="I67" s="474"/>
      <c r="J67" s="476"/>
      <c r="K67" s="479"/>
      <c r="L67" s="482"/>
      <c r="M67" s="484"/>
      <c r="N67" s="486"/>
      <c r="O67" s="471"/>
      <c r="P67" s="482"/>
      <c r="Q67" s="437"/>
      <c r="R67" s="488"/>
      <c r="S67" s="437"/>
      <c r="T67" s="438"/>
      <c r="U67" s="439"/>
      <c r="V67" s="41"/>
      <c r="W67" s="150"/>
      <c r="X67" s="150"/>
      <c r="Y67" s="150" t="str">
        <f>IFERROR(IF(VLOOKUP(A65,入力データ,23,FALSE)="","",VLOOKUP(A65,入力データ,23,FALSE)),"")</f>
        <v/>
      </c>
      <c r="Z67" s="150"/>
      <c r="AA67" s="151"/>
      <c r="AB67" s="369"/>
      <c r="AC67" s="377">
        <v>2</v>
      </c>
      <c r="AD67" s="379" t="str">
        <f>IFERROR(IF(VLOOKUP(A65,入力データ,37,FALSE)="","",VLOOKUP(A65,入力データ,37,FALSE)),"")</f>
        <v/>
      </c>
      <c r="AE67" s="379" t="str">
        <f>IF(AD67="","",IF(V72&gt;43585,5,4))</f>
        <v/>
      </c>
      <c r="AF67" s="381" t="str">
        <f>IF(AD67="","",V72)</f>
        <v/>
      </c>
      <c r="AG67" s="383" t="str">
        <f>IF(AE67="","",V72)</f>
        <v/>
      </c>
      <c r="AH67" s="385" t="str">
        <f>IF(AF67="","",V72)</f>
        <v/>
      </c>
      <c r="AI67" s="387">
        <v>6</v>
      </c>
      <c r="AJ67" s="389" t="str">
        <f>IFERROR(IF(VLOOKUP(A65,入力データ,36,FALSE)="","",3),"")</f>
        <v/>
      </c>
      <c r="AK67" s="372"/>
      <c r="AL67" s="374"/>
    </row>
    <row r="68" spans="1:38" ht="15" customHeight="1" x14ac:dyDescent="0.15">
      <c r="A68" s="454"/>
      <c r="B68" s="458"/>
      <c r="C68" s="376"/>
      <c r="D68" s="463"/>
      <c r="E68" s="466"/>
      <c r="F68" s="469"/>
      <c r="G68" s="472"/>
      <c r="H68" s="466"/>
      <c r="I68" s="466"/>
      <c r="J68" s="477"/>
      <c r="K68" s="480"/>
      <c r="L68" s="466"/>
      <c r="M68" s="466"/>
      <c r="N68" s="469"/>
      <c r="O68" s="472"/>
      <c r="P68" s="466"/>
      <c r="Q68" s="477"/>
      <c r="R68" s="489"/>
      <c r="S68" s="440"/>
      <c r="T68" s="441"/>
      <c r="U68" s="442"/>
      <c r="V68" s="38"/>
      <c r="W68" s="36"/>
      <c r="X68" s="36"/>
      <c r="Y68" s="150" t="str">
        <f>IFERROR(IF(VLOOKUP(A65,入力データ,24,FALSE)="","",VLOOKUP(A65,入力データ,24,FALSE)),"")</f>
        <v/>
      </c>
      <c r="Z68" s="63"/>
      <c r="AA68" s="37"/>
      <c r="AB68" s="369"/>
      <c r="AC68" s="378"/>
      <c r="AD68" s="380"/>
      <c r="AE68" s="380"/>
      <c r="AF68" s="382"/>
      <c r="AG68" s="384"/>
      <c r="AH68" s="386"/>
      <c r="AI68" s="388"/>
      <c r="AJ68" s="390"/>
      <c r="AK68" s="372"/>
      <c r="AL68" s="374"/>
    </row>
    <row r="69" spans="1:38" ht="15" customHeight="1" x14ac:dyDescent="0.15">
      <c r="A69" s="454"/>
      <c r="B69" s="490" t="str">
        <f>IF(OR(C65&lt;&gt;"",C67&lt;&gt;""),"○","")</f>
        <v/>
      </c>
      <c r="C69" s="391" t="str">
        <f>IFERROR(IF(VLOOKUP(A65,入力データ,4,FALSE)="","",VLOOKUP(A65,入力データ,4,FALSE)),"")</f>
        <v/>
      </c>
      <c r="D69" s="392"/>
      <c r="E69" s="395" t="str">
        <f>IFERROR(IF(VLOOKUP(A65,入力データ,15,FALSE)="","",IF(VLOOKUP(A65,入力データ,15,FALSE)&gt;43585,5,4)),"")</f>
        <v/>
      </c>
      <c r="F69" s="398" t="str">
        <f>IFERROR(IF(VLOOKUP(A65,入力データ,15,FALSE)="","",VLOOKUP(A65,入力データ,15,FALSE)),"")</f>
        <v/>
      </c>
      <c r="G69" s="401" t="str">
        <f>IFERROR(IF(VLOOKUP(A65,入力データ,15,FALSE)="","",VLOOKUP(A65,入力データ,15,FALSE)),"")</f>
        <v/>
      </c>
      <c r="H69" s="404" t="str">
        <f>IFERROR(IF(VLOOKUP(A65,入力データ,15,FALSE)&gt;0,1,""),"")</f>
        <v/>
      </c>
      <c r="I69" s="404" t="str">
        <f>IFERROR(IF(VLOOKUP(A65,入力データ,16,FALSE)="","",VLOOKUP(A65,入力データ,16,FALSE)),"")</f>
        <v/>
      </c>
      <c r="J69" s="405" t="str">
        <f>IFERROR(IF(VLOOKUP(A65,入力データ,17,FALSE)="","",
IF(VLOOKUP(A65,入力データ,17,FALSE)&gt;159,"G",
IF(VLOOKUP(A65,入力データ,17,FALSE)&gt;149,"F",
IF(VLOOKUP(A65,入力データ,17,FALSE)&gt;139,"E",
IF(VLOOKUP(A65,入力データ,17,FALSE)&gt;129,"D",
IF(VLOOKUP(A65,入力データ,17,FALSE)&gt;119,"C",
IF(VLOOKUP(A65,入力データ,17,FALSE)&gt;109,"B",
IF(VLOOKUP(A65,入力データ,17,FALSE)&gt;99,"A",
"")))))))),"")</f>
        <v/>
      </c>
      <c r="K69" s="408" t="str">
        <f>IFERROR(IF(VLOOKUP(A65,入力データ,17,FALSE)="","",
IF(VLOOKUP(A65,入力データ,17,FALSE)&gt;99,MOD(VLOOKUP(A65,入力データ,17,FALSE),10),VLOOKUP(A65,入力データ,17,FALSE))),"")</f>
        <v/>
      </c>
      <c r="L69" s="411" t="str">
        <f>IFERROR(IF(VLOOKUP(A65,入力データ,18,FALSE)="","",VLOOKUP(A65,入力データ,18,FALSE)),"")</f>
        <v/>
      </c>
      <c r="M69" s="493" t="str">
        <f>IFERROR(IF(VLOOKUP(A65,入力データ,19,FALSE)="","",IF(VLOOKUP(A65,入力データ,19,FALSE)&gt;43585,5,4)),"")</f>
        <v/>
      </c>
      <c r="N69" s="398" t="str">
        <f>IFERROR(IF(VLOOKUP(A65,入力データ,19,FALSE)="","",VLOOKUP(A65,入力データ,19,FALSE)),"")</f>
        <v/>
      </c>
      <c r="O69" s="401" t="str">
        <f>IFERROR(IF(VLOOKUP(A65,入力データ,19,FALSE)="","",VLOOKUP(A65,入力データ,19,FALSE)),"")</f>
        <v/>
      </c>
      <c r="P69" s="411" t="str">
        <f>IFERROR(IF(VLOOKUP(A65,入力データ,20,FALSE)="","",VLOOKUP(A65,入力データ,20,FALSE)),"")</f>
        <v/>
      </c>
      <c r="Q69" s="500"/>
      <c r="R69" s="503" t="str">
        <f>IFERROR(IF(OR(S69="ｲｸｷｭｳ",S69="ﾑｷｭｳ",AND(L69="",P69="")),"",VLOOKUP(A65,入力データ,31,FALSE)),"")</f>
        <v/>
      </c>
      <c r="S69" s="423" t="str">
        <f>IFERROR(
IF(VLOOKUP(A65,入力データ,33,FALSE)=1,"ﾑｷｭｳ ",
IF(VLOOKUP(A65,入力データ,33,FALSE)=3,"ｲｸｷｭｳ",
IF(VLOOKUP(A65,入力データ,33,FALSE)=4,VLOOKUP(A65,入力データ,32,FALSE),
IF(VLOOKUP(A65,入力データ,33,FALSE)=5,VLOOKUP(A65,入力データ,32,FALSE),
IF(AND(VLOOKUP(A65,入力データ,38,FALSE)&gt;0,VLOOKUP(A65,入力データ,38,FALSE)&lt;9),0,
IF(AND(L69="",P69=""),"",VLOOKUP(A65,入力データ,32,FALSE))))))),"")</f>
        <v/>
      </c>
      <c r="T69" s="424"/>
      <c r="U69" s="425"/>
      <c r="V69" s="36"/>
      <c r="W69" s="36"/>
      <c r="X69" s="36"/>
      <c r="Y69" s="63" t="str">
        <f>IFERROR(IF(VLOOKUP(A65,入力データ,25,FALSE)="","",VLOOKUP(A65,入力データ,25,FALSE)),"")</f>
        <v/>
      </c>
      <c r="Z69" s="63"/>
      <c r="AA69" s="37"/>
      <c r="AB69" s="369"/>
      <c r="AC69" s="377">
        <v>3</v>
      </c>
      <c r="AD69" s="379" t="str">
        <f>IFERROR(IF(VLOOKUP(A65,入力データ,33,FALSE)="","",VLOOKUP(A65,入力データ,33,FALSE)),"")</f>
        <v/>
      </c>
      <c r="AE69" s="379" t="str">
        <f>IF(AD69="","",IF(V72&gt;43585,5,4))</f>
        <v/>
      </c>
      <c r="AF69" s="381" t="str">
        <f>IF(AD69="","",V72)</f>
        <v/>
      </c>
      <c r="AG69" s="383" t="str">
        <f>IF(AE69="","",V72)</f>
        <v/>
      </c>
      <c r="AH69" s="385" t="str">
        <f>IF(AF69="","",V72)</f>
        <v/>
      </c>
      <c r="AI69" s="379">
        <v>7</v>
      </c>
      <c r="AJ69" s="430"/>
      <c r="AK69" s="372"/>
      <c r="AL69" s="374"/>
    </row>
    <row r="70" spans="1:38" ht="15" customHeight="1" x14ac:dyDescent="0.15">
      <c r="A70" s="454"/>
      <c r="B70" s="491"/>
      <c r="C70" s="393"/>
      <c r="D70" s="394"/>
      <c r="E70" s="396"/>
      <c r="F70" s="399"/>
      <c r="G70" s="402"/>
      <c r="H70" s="396"/>
      <c r="I70" s="396"/>
      <c r="J70" s="406"/>
      <c r="K70" s="409"/>
      <c r="L70" s="396"/>
      <c r="M70" s="494"/>
      <c r="N70" s="496"/>
      <c r="O70" s="498"/>
      <c r="P70" s="494"/>
      <c r="Q70" s="501"/>
      <c r="R70" s="504"/>
      <c r="S70" s="426"/>
      <c r="T70" s="426"/>
      <c r="U70" s="427"/>
      <c r="V70" s="1"/>
      <c r="W70" s="1"/>
      <c r="X70" s="1"/>
      <c r="Y70" s="63" t="str">
        <f>IFERROR(IF(VLOOKUP(A65,入力データ,26,FALSE)="","",VLOOKUP(A65,入力データ,26,FALSE)),"")</f>
        <v/>
      </c>
      <c r="Z70" s="1"/>
      <c r="AA70" s="1"/>
      <c r="AB70" s="369"/>
      <c r="AC70" s="378"/>
      <c r="AD70" s="380"/>
      <c r="AE70" s="380"/>
      <c r="AF70" s="382"/>
      <c r="AG70" s="384"/>
      <c r="AH70" s="386"/>
      <c r="AI70" s="380"/>
      <c r="AJ70" s="431"/>
      <c r="AK70" s="372"/>
      <c r="AL70" s="374"/>
    </row>
    <row r="71" spans="1:38" ht="15" customHeight="1" x14ac:dyDescent="0.15">
      <c r="A71" s="454"/>
      <c r="B71" s="491"/>
      <c r="C71" s="432" t="str">
        <f>IFERROR(IF(VLOOKUP(A65,入力データ,14,FALSE)="","",VLOOKUP(A65,入力データ,14,FALSE)),"")</f>
        <v/>
      </c>
      <c r="D71" s="409"/>
      <c r="E71" s="396"/>
      <c r="F71" s="399"/>
      <c r="G71" s="402"/>
      <c r="H71" s="396"/>
      <c r="I71" s="396"/>
      <c r="J71" s="406"/>
      <c r="K71" s="409"/>
      <c r="L71" s="396"/>
      <c r="M71" s="494"/>
      <c r="N71" s="496"/>
      <c r="O71" s="498"/>
      <c r="P71" s="494"/>
      <c r="Q71" s="501"/>
      <c r="R71" s="504"/>
      <c r="S71" s="426"/>
      <c r="T71" s="426"/>
      <c r="U71" s="427"/>
      <c r="V71" s="150"/>
      <c r="W71" s="150"/>
      <c r="X71" s="150"/>
      <c r="Y71" s="1"/>
      <c r="Z71" s="62"/>
      <c r="AA71" s="151"/>
      <c r="AB71" s="369"/>
      <c r="AC71" s="377">
        <v>4</v>
      </c>
      <c r="AD71" s="413" t="str">
        <f>IFERROR(IF(VLOOKUP(A65,入力データ,38,FALSE)="","",VLOOKUP(A65,入力データ,38,FALSE)),"")</f>
        <v/>
      </c>
      <c r="AE71" s="379" t="str">
        <f>IF(AD71="","",IF(V72&gt;43585,5,4))</f>
        <v/>
      </c>
      <c r="AF71" s="381" t="str">
        <f>IF(AE71="","",V72)</f>
        <v/>
      </c>
      <c r="AG71" s="383" t="str">
        <f>IF(AE71="","",V72)</f>
        <v/>
      </c>
      <c r="AH71" s="385" t="str">
        <f>IF(AE71="","",V72)</f>
        <v/>
      </c>
      <c r="AI71" s="379"/>
      <c r="AJ71" s="418"/>
      <c r="AK71" s="58"/>
      <c r="AL71" s="86"/>
    </row>
    <row r="72" spans="1:38" ht="15" customHeight="1" x14ac:dyDescent="0.15">
      <c r="A72" s="455"/>
      <c r="B72" s="492"/>
      <c r="C72" s="433"/>
      <c r="D72" s="410"/>
      <c r="E72" s="397"/>
      <c r="F72" s="400"/>
      <c r="G72" s="403"/>
      <c r="H72" s="397"/>
      <c r="I72" s="397"/>
      <c r="J72" s="407"/>
      <c r="K72" s="410"/>
      <c r="L72" s="397"/>
      <c r="M72" s="495"/>
      <c r="N72" s="497"/>
      <c r="O72" s="499"/>
      <c r="P72" s="495"/>
      <c r="Q72" s="502"/>
      <c r="R72" s="505"/>
      <c r="S72" s="428"/>
      <c r="T72" s="428"/>
      <c r="U72" s="429"/>
      <c r="V72" s="420" t="str">
        <f>IFERROR(IF(VLOOKUP(A65,入力データ,27,FALSE)="","",VLOOKUP(A65,入力データ,27,FALSE)),"")</f>
        <v/>
      </c>
      <c r="W72" s="421"/>
      <c r="X72" s="421"/>
      <c r="Y72" s="421"/>
      <c r="Z72" s="421"/>
      <c r="AA72" s="422"/>
      <c r="AB72" s="370"/>
      <c r="AC72" s="412"/>
      <c r="AD72" s="414"/>
      <c r="AE72" s="414"/>
      <c r="AF72" s="415"/>
      <c r="AG72" s="416"/>
      <c r="AH72" s="417"/>
      <c r="AI72" s="414"/>
      <c r="AJ72" s="419"/>
      <c r="AK72" s="60"/>
      <c r="AL72" s="61"/>
    </row>
    <row r="73" spans="1:38" ht="15" customHeight="1" x14ac:dyDescent="0.15">
      <c r="A73" s="453">
        <v>8</v>
      </c>
      <c r="B73" s="456"/>
      <c r="C73" s="459" t="str">
        <f>IFERROR(IF(VLOOKUP(A73,入力データ,2,FALSE)="","",VLOOKUP(A73,入力データ,2,FALSE)),"")</f>
        <v/>
      </c>
      <c r="D73" s="461" t="str">
        <f>IFERROR(
IF(OR(VLOOKUP(A73,入力データ,34,FALSE)=1,
VLOOKUP(A73,入力データ,34,FALSE)=3,
VLOOKUP(A73,入力データ,34,FALSE)=4,
VLOOKUP(A73,入力データ,34,FALSE)=5),
IF(VLOOKUP(A73,入力データ,13,FALSE)="","",VLOOKUP(A73,入力データ,13,FALSE)),
IF(VLOOKUP(A73,入力データ,3,FALSE)="","",VLOOKUP(A73,入力データ,3,FALSE))),"")</f>
        <v/>
      </c>
      <c r="E73" s="464" t="str">
        <f>IFERROR(IF(VLOOKUP(A73,入力データ,5,FALSE)="","",IF(VLOOKUP(A73,入力データ,5,FALSE)&gt;43585,5,4)),"")</f>
        <v/>
      </c>
      <c r="F73" s="467" t="str">
        <f>IFERROR(IF(VLOOKUP(A73,入力データ,5,FALSE)="","",VLOOKUP(A73,入力データ,5,FALSE)),"")</f>
        <v/>
      </c>
      <c r="G73" s="470" t="str">
        <f>IFERROR(IF(VLOOKUP(A73,入力データ,5,FALSE)="","",VLOOKUP(A73,入力データ,5,FALSE)),"")</f>
        <v/>
      </c>
      <c r="H73" s="473" t="str">
        <f>IFERROR(IF(VLOOKUP(A73,入力データ,5,FALSE)&gt;0,1,""),"")</f>
        <v/>
      </c>
      <c r="I73" s="473" t="str">
        <f>IFERROR(IF(VLOOKUP(A73,入力データ,6,FALSE)="","",VLOOKUP(A73,入力データ,6,FALSE)),"")</f>
        <v/>
      </c>
      <c r="J73" s="475" t="str">
        <f>IFERROR(IF(VLOOKUP(A73,入力データ,7,FALSE)="","",
IF(VLOOKUP(A73,入力データ,7,FALSE)&gt;159,"G",
IF(VLOOKUP(A73,入力データ,7,FALSE)&gt;149,"F",
IF(VLOOKUP(A73,入力データ,7,FALSE)&gt;139,"E",
IF(VLOOKUP(A73,入力データ,7,FALSE)&gt;129,"D",
IF(VLOOKUP(A73,入力データ,7,FALSE)&gt;119,"C",
IF(VLOOKUP(A73,入力データ,7,FALSE)&gt;109,"B",
IF(VLOOKUP(A73,入力データ,7,FALSE)&gt;99,"A",
"")))))))),"")</f>
        <v/>
      </c>
      <c r="K73" s="478" t="str">
        <f>IFERROR(IF(VLOOKUP(A73,入力データ,7,FALSE)="","",
IF(VLOOKUP(A73,入力データ,7,FALSE)&gt;99,MOD(VLOOKUP(A73,入力データ,7,FALSE),10),VLOOKUP(A73,入力データ,7,FALSE))),"")</f>
        <v/>
      </c>
      <c r="L73" s="481" t="str">
        <f>IFERROR(IF(VLOOKUP(A73,入力データ,8,FALSE)="","",VLOOKUP(A73,入力データ,8,FALSE)),"")</f>
        <v/>
      </c>
      <c r="M73" s="483" t="str">
        <f>IFERROR(IF(VLOOKUP(A73,入力データ,9,FALSE)="","",IF(VLOOKUP(A73,入力データ,9,FALSE)&gt;43585,5,4)),"")</f>
        <v/>
      </c>
      <c r="N73" s="485" t="str">
        <f>IFERROR(IF(VLOOKUP(A73,入力データ,9,FALSE)="","",VLOOKUP(A73,入力データ,9,FALSE)),"")</f>
        <v/>
      </c>
      <c r="O73" s="470" t="str">
        <f>IFERROR(IF(VLOOKUP(A73,入力データ,9,FALSE)="","",VLOOKUP(A73,入力データ,9,FALSE)),"")</f>
        <v/>
      </c>
      <c r="P73" s="481" t="str">
        <f>IFERROR(IF(VLOOKUP(A73,入力データ,10,FALSE)="","",VLOOKUP(A73,入力データ,10,FALSE)),"")</f>
        <v/>
      </c>
      <c r="Q73" s="434"/>
      <c r="R73" s="487" t="str">
        <f>IFERROR(IF(VLOOKUP(A73,入力データ,8,FALSE)="","",VLOOKUP(A73,入力データ,8,FALSE)+VALUE(VLOOKUP(A73,入力データ,10,FALSE))),"")</f>
        <v/>
      </c>
      <c r="S73" s="434" t="str">
        <f>IF(R73="","",IF(VLOOKUP(A73,入力データ,11,FALSE)="育児休業","ｲｸｷｭｳ",IF(VLOOKUP(A73,入力データ,11,FALSE)="傷病休職","ﾑｷｭｳ",ROUNDDOWN(R73*10/1000,0))))</f>
        <v/>
      </c>
      <c r="T73" s="435"/>
      <c r="U73" s="436"/>
      <c r="V73" s="152"/>
      <c r="W73" s="149"/>
      <c r="X73" s="149"/>
      <c r="Y73" s="149" t="str">
        <f>IFERROR(IF(VLOOKUP(A73,入力データ,21,FALSE)="","",VLOOKUP(A73,入力データ,21,FALSE)),"")</f>
        <v/>
      </c>
      <c r="Z73" s="40"/>
      <c r="AA73" s="67"/>
      <c r="AB73" s="368" t="str">
        <f>IFERROR(IF(VLOOKUP(A73,入力データ,28,FALSE)&amp;"　"&amp;VLOOKUP(A73,入力データ,29,FALSE)="　","",VLOOKUP(A73,入力データ,28,FALSE)&amp;"　"&amp;VLOOKUP(A73,入力データ,29,FALSE)),"")</f>
        <v/>
      </c>
      <c r="AC73" s="443">
        <v>1</v>
      </c>
      <c r="AD73" s="444" t="str">
        <f>IFERROR(IF(VLOOKUP(A73,入力データ,34,FALSE)="","",VLOOKUP(A73,入力データ,34,FALSE)),"")</f>
        <v/>
      </c>
      <c r="AE73" s="444" t="str">
        <f>IF(AD73="","",IF(V80&gt;43585,5,4))</f>
        <v/>
      </c>
      <c r="AF73" s="445" t="str">
        <f>IF(AD73="","",V80)</f>
        <v/>
      </c>
      <c r="AG73" s="447" t="str">
        <f>IF(AD73="","",V80)</f>
        <v/>
      </c>
      <c r="AH73" s="449" t="str">
        <f>IF(AD73="","",V80)</f>
        <v/>
      </c>
      <c r="AI73" s="444">
        <v>5</v>
      </c>
      <c r="AJ73" s="451" t="str">
        <f>IFERROR(IF(OR(VLOOKUP(A73,入力データ,34,FALSE)=1,VLOOKUP(A73,入力データ,34,FALSE)=3,VLOOKUP(A73,入力データ,34,FALSE)=4,VLOOKUP(A73,入力データ,34,FALSE)=5),3,
IF(VLOOKUP(A73,入力データ,35,FALSE)="","",3)),"")</f>
        <v/>
      </c>
      <c r="AK73" s="371"/>
      <c r="AL73" s="373"/>
    </row>
    <row r="74" spans="1:38" ht="15" customHeight="1" x14ac:dyDescent="0.15">
      <c r="A74" s="454"/>
      <c r="B74" s="457"/>
      <c r="C74" s="460"/>
      <c r="D74" s="462"/>
      <c r="E74" s="465"/>
      <c r="F74" s="468"/>
      <c r="G74" s="471"/>
      <c r="H74" s="474"/>
      <c r="I74" s="474"/>
      <c r="J74" s="476"/>
      <c r="K74" s="479"/>
      <c r="L74" s="482"/>
      <c r="M74" s="484"/>
      <c r="N74" s="486"/>
      <c r="O74" s="471"/>
      <c r="P74" s="482"/>
      <c r="Q74" s="437"/>
      <c r="R74" s="488"/>
      <c r="S74" s="437"/>
      <c r="T74" s="438"/>
      <c r="U74" s="439"/>
      <c r="V74" s="41"/>
      <c r="W74" s="150"/>
      <c r="X74" s="150"/>
      <c r="Y74" s="150" t="str">
        <f>IFERROR(IF(VLOOKUP(A73,入力データ,22,FALSE)="","",VLOOKUP(A73,入力データ,22,FALSE)),"")</f>
        <v/>
      </c>
      <c r="Z74" s="150"/>
      <c r="AA74" s="151"/>
      <c r="AB74" s="369"/>
      <c r="AC74" s="378"/>
      <c r="AD74" s="380"/>
      <c r="AE74" s="380"/>
      <c r="AF74" s="446"/>
      <c r="AG74" s="448"/>
      <c r="AH74" s="450"/>
      <c r="AI74" s="380"/>
      <c r="AJ74" s="452"/>
      <c r="AK74" s="372"/>
      <c r="AL74" s="374"/>
    </row>
    <row r="75" spans="1:38" ht="15" customHeight="1" x14ac:dyDescent="0.15">
      <c r="A75" s="454"/>
      <c r="B75" s="457"/>
      <c r="C75" s="375" t="str">
        <f>IFERROR(IF(VLOOKUP(A73,入力データ,12,FALSE)="","",VLOOKUP(A73,入力データ,12,FALSE)),"")</f>
        <v/>
      </c>
      <c r="D75" s="462"/>
      <c r="E75" s="465"/>
      <c r="F75" s="468"/>
      <c r="G75" s="471"/>
      <c r="H75" s="474"/>
      <c r="I75" s="474"/>
      <c r="J75" s="476"/>
      <c r="K75" s="479"/>
      <c r="L75" s="482"/>
      <c r="M75" s="484"/>
      <c r="N75" s="486"/>
      <c r="O75" s="471"/>
      <c r="P75" s="482"/>
      <c r="Q75" s="437"/>
      <c r="R75" s="488"/>
      <c r="S75" s="437"/>
      <c r="T75" s="438"/>
      <c r="U75" s="439"/>
      <c r="V75" s="41"/>
      <c r="W75" s="150"/>
      <c r="X75" s="150"/>
      <c r="Y75" s="150" t="str">
        <f>IFERROR(IF(VLOOKUP(A73,入力データ,23,FALSE)="","",VLOOKUP(A73,入力データ,23,FALSE)),"")</f>
        <v/>
      </c>
      <c r="Z75" s="150"/>
      <c r="AA75" s="151"/>
      <c r="AB75" s="369"/>
      <c r="AC75" s="377">
        <v>2</v>
      </c>
      <c r="AD75" s="379" t="str">
        <f>IFERROR(IF(VLOOKUP(A73,入力データ,37,FALSE)="","",VLOOKUP(A73,入力データ,37,FALSE)),"")</f>
        <v/>
      </c>
      <c r="AE75" s="379" t="str">
        <f>IF(AD75="","",IF(V80&gt;43585,5,4))</f>
        <v/>
      </c>
      <c r="AF75" s="381" t="str">
        <f>IF(AD75="","",V80)</f>
        <v/>
      </c>
      <c r="AG75" s="383" t="str">
        <f>IF(AE75="","",V80)</f>
        <v/>
      </c>
      <c r="AH75" s="385" t="str">
        <f>IF(AF75="","",V80)</f>
        <v/>
      </c>
      <c r="AI75" s="387">
        <v>6</v>
      </c>
      <c r="AJ75" s="389" t="str">
        <f>IFERROR(IF(VLOOKUP(A73,入力データ,36,FALSE)="","",3),"")</f>
        <v/>
      </c>
      <c r="AK75" s="372"/>
      <c r="AL75" s="374"/>
    </row>
    <row r="76" spans="1:38" ht="15" customHeight="1" x14ac:dyDescent="0.15">
      <c r="A76" s="454"/>
      <c r="B76" s="458"/>
      <c r="C76" s="376"/>
      <c r="D76" s="463"/>
      <c r="E76" s="466"/>
      <c r="F76" s="469"/>
      <c r="G76" s="472"/>
      <c r="H76" s="466"/>
      <c r="I76" s="466"/>
      <c r="J76" s="477"/>
      <c r="K76" s="480"/>
      <c r="L76" s="466"/>
      <c r="M76" s="466"/>
      <c r="N76" s="469"/>
      <c r="O76" s="472"/>
      <c r="P76" s="466"/>
      <c r="Q76" s="477"/>
      <c r="R76" s="489"/>
      <c r="S76" s="440"/>
      <c r="T76" s="441"/>
      <c r="U76" s="442"/>
      <c r="V76" s="38"/>
      <c r="W76" s="36"/>
      <c r="X76" s="36"/>
      <c r="Y76" s="150" t="str">
        <f>IFERROR(IF(VLOOKUP(A73,入力データ,24,FALSE)="","",VLOOKUP(A73,入力データ,24,FALSE)),"")</f>
        <v/>
      </c>
      <c r="Z76" s="63"/>
      <c r="AA76" s="37"/>
      <c r="AB76" s="369"/>
      <c r="AC76" s="378"/>
      <c r="AD76" s="380"/>
      <c r="AE76" s="380"/>
      <c r="AF76" s="382"/>
      <c r="AG76" s="384"/>
      <c r="AH76" s="386"/>
      <c r="AI76" s="388"/>
      <c r="AJ76" s="390"/>
      <c r="AK76" s="372"/>
      <c r="AL76" s="374"/>
    </row>
    <row r="77" spans="1:38" ht="15" customHeight="1" x14ac:dyDescent="0.15">
      <c r="A77" s="454"/>
      <c r="B77" s="490" t="str">
        <f>IF(OR(C73&lt;&gt;"",C75&lt;&gt;""),"○","")</f>
        <v/>
      </c>
      <c r="C77" s="391" t="str">
        <f>IFERROR(IF(VLOOKUP(A73,入力データ,4,FALSE)="","",VLOOKUP(A73,入力データ,4,FALSE)),"")</f>
        <v/>
      </c>
      <c r="D77" s="392"/>
      <c r="E77" s="395" t="str">
        <f>IFERROR(IF(VLOOKUP(A73,入力データ,15,FALSE)="","",IF(VLOOKUP(A73,入力データ,15,FALSE)&gt;43585,5,4)),"")</f>
        <v/>
      </c>
      <c r="F77" s="398" t="str">
        <f>IFERROR(IF(VLOOKUP(A73,入力データ,15,FALSE)="","",VLOOKUP(A73,入力データ,15,FALSE)),"")</f>
        <v/>
      </c>
      <c r="G77" s="401" t="str">
        <f>IFERROR(IF(VLOOKUP(A73,入力データ,15,FALSE)="","",VLOOKUP(A73,入力データ,15,FALSE)),"")</f>
        <v/>
      </c>
      <c r="H77" s="404" t="str">
        <f>IFERROR(IF(VLOOKUP(A73,入力データ,15,FALSE)&gt;0,1,""),"")</f>
        <v/>
      </c>
      <c r="I77" s="404" t="str">
        <f>IFERROR(IF(VLOOKUP(A73,入力データ,16,FALSE)="","",VLOOKUP(A73,入力データ,16,FALSE)),"")</f>
        <v/>
      </c>
      <c r="J77" s="405" t="str">
        <f>IFERROR(IF(VLOOKUP(A73,入力データ,17,FALSE)="","",
IF(VLOOKUP(A73,入力データ,17,FALSE)&gt;159,"G",
IF(VLOOKUP(A73,入力データ,17,FALSE)&gt;149,"F",
IF(VLOOKUP(A73,入力データ,17,FALSE)&gt;139,"E",
IF(VLOOKUP(A73,入力データ,17,FALSE)&gt;129,"D",
IF(VLOOKUP(A73,入力データ,17,FALSE)&gt;119,"C",
IF(VLOOKUP(A73,入力データ,17,FALSE)&gt;109,"B",
IF(VLOOKUP(A73,入力データ,17,FALSE)&gt;99,"A",
"")))))))),"")</f>
        <v/>
      </c>
      <c r="K77" s="408" t="str">
        <f>IFERROR(IF(VLOOKUP(A73,入力データ,17,FALSE)="","",
IF(VLOOKUP(A73,入力データ,17,FALSE)&gt;99,MOD(VLOOKUP(A73,入力データ,17,FALSE),10),VLOOKUP(A73,入力データ,17,FALSE))),"")</f>
        <v/>
      </c>
      <c r="L77" s="411" t="str">
        <f>IFERROR(IF(VLOOKUP(A73,入力データ,18,FALSE)="","",VLOOKUP(A73,入力データ,18,FALSE)),"")</f>
        <v/>
      </c>
      <c r="M77" s="493" t="str">
        <f>IFERROR(IF(VLOOKUP(A73,入力データ,19,FALSE)="","",IF(VLOOKUP(A73,入力データ,19,FALSE)&gt;43585,5,4)),"")</f>
        <v/>
      </c>
      <c r="N77" s="398" t="str">
        <f>IFERROR(IF(VLOOKUP(A73,入力データ,19,FALSE)="","",VLOOKUP(A73,入力データ,19,FALSE)),"")</f>
        <v/>
      </c>
      <c r="O77" s="401" t="str">
        <f>IFERROR(IF(VLOOKUP(A73,入力データ,19,FALSE)="","",VLOOKUP(A73,入力データ,19,FALSE)),"")</f>
        <v/>
      </c>
      <c r="P77" s="411" t="str">
        <f>IFERROR(IF(VLOOKUP(A73,入力データ,20,FALSE)="","",VLOOKUP(A73,入力データ,20,FALSE)),"")</f>
        <v/>
      </c>
      <c r="Q77" s="500"/>
      <c r="R77" s="503" t="str">
        <f>IFERROR(IF(OR(S77="ｲｸｷｭｳ",S77="ﾑｷｭｳ",AND(L77="",P77="")),"",VLOOKUP(A73,入力データ,31,FALSE)),"")</f>
        <v/>
      </c>
      <c r="S77" s="423" t="str">
        <f>IFERROR(
IF(VLOOKUP(A73,入力データ,33,FALSE)=1,"ﾑｷｭｳ ",
IF(VLOOKUP(A73,入力データ,33,FALSE)=3,"ｲｸｷｭｳ",
IF(VLOOKUP(A73,入力データ,33,FALSE)=4,VLOOKUP(A73,入力データ,32,FALSE),
IF(VLOOKUP(A73,入力データ,33,FALSE)=5,VLOOKUP(A73,入力データ,32,FALSE),
IF(AND(VLOOKUP(A73,入力データ,38,FALSE)&gt;0,VLOOKUP(A73,入力データ,38,FALSE)&lt;9),0,
IF(AND(L77="",P77=""),"",VLOOKUP(A73,入力データ,32,FALSE))))))),"")</f>
        <v/>
      </c>
      <c r="T77" s="424"/>
      <c r="U77" s="425"/>
      <c r="V77" s="36"/>
      <c r="W77" s="36"/>
      <c r="X77" s="36"/>
      <c r="Y77" s="63" t="str">
        <f>IFERROR(IF(VLOOKUP(A73,入力データ,25,FALSE)="","",VLOOKUP(A73,入力データ,25,FALSE)),"")</f>
        <v/>
      </c>
      <c r="Z77" s="63"/>
      <c r="AA77" s="37"/>
      <c r="AB77" s="369"/>
      <c r="AC77" s="377">
        <v>3</v>
      </c>
      <c r="AD77" s="379" t="str">
        <f>IFERROR(IF(VLOOKUP(A73,入力データ,33,FALSE)="","",VLOOKUP(A73,入力データ,33,FALSE)),"")</f>
        <v/>
      </c>
      <c r="AE77" s="379" t="str">
        <f>IF(AD77="","",IF(V80&gt;43585,5,4))</f>
        <v/>
      </c>
      <c r="AF77" s="381" t="str">
        <f>IF(AD77="","",V80)</f>
        <v/>
      </c>
      <c r="AG77" s="383" t="str">
        <f>IF(AE77="","",V80)</f>
        <v/>
      </c>
      <c r="AH77" s="385" t="str">
        <f>IF(AF77="","",V80)</f>
        <v/>
      </c>
      <c r="AI77" s="379">
        <v>7</v>
      </c>
      <c r="AJ77" s="430"/>
      <c r="AK77" s="372"/>
      <c r="AL77" s="374"/>
    </row>
    <row r="78" spans="1:38" ht="15" customHeight="1" x14ac:dyDescent="0.15">
      <c r="A78" s="454"/>
      <c r="B78" s="491"/>
      <c r="C78" s="393"/>
      <c r="D78" s="394"/>
      <c r="E78" s="396"/>
      <c r="F78" s="399"/>
      <c r="G78" s="402"/>
      <c r="H78" s="396"/>
      <c r="I78" s="396"/>
      <c r="J78" s="406"/>
      <c r="K78" s="409"/>
      <c r="L78" s="396"/>
      <c r="M78" s="494"/>
      <c r="N78" s="496"/>
      <c r="O78" s="498"/>
      <c r="P78" s="494"/>
      <c r="Q78" s="501"/>
      <c r="R78" s="504"/>
      <c r="S78" s="426"/>
      <c r="T78" s="426"/>
      <c r="U78" s="427"/>
      <c r="V78" s="1"/>
      <c r="W78" s="1"/>
      <c r="X78" s="1"/>
      <c r="Y78" s="63" t="str">
        <f>IFERROR(IF(VLOOKUP(A73,入力データ,26,FALSE)="","",VLOOKUP(A73,入力データ,26,FALSE)),"")</f>
        <v/>
      </c>
      <c r="Z78" s="1"/>
      <c r="AA78" s="1"/>
      <c r="AB78" s="369"/>
      <c r="AC78" s="378"/>
      <c r="AD78" s="380"/>
      <c r="AE78" s="380"/>
      <c r="AF78" s="382"/>
      <c r="AG78" s="384"/>
      <c r="AH78" s="386"/>
      <c r="AI78" s="380"/>
      <c r="AJ78" s="431"/>
      <c r="AK78" s="372"/>
      <c r="AL78" s="374"/>
    </row>
    <row r="79" spans="1:38" ht="15" customHeight="1" x14ac:dyDescent="0.15">
      <c r="A79" s="454"/>
      <c r="B79" s="491"/>
      <c r="C79" s="432" t="str">
        <f>IFERROR(IF(VLOOKUP(A73,入力データ,14,FALSE)="","",VLOOKUP(A73,入力データ,14,FALSE)),"")</f>
        <v/>
      </c>
      <c r="D79" s="409"/>
      <c r="E79" s="396"/>
      <c r="F79" s="399"/>
      <c r="G79" s="402"/>
      <c r="H79" s="396"/>
      <c r="I79" s="396"/>
      <c r="J79" s="406"/>
      <c r="K79" s="409"/>
      <c r="L79" s="396"/>
      <c r="M79" s="494"/>
      <c r="N79" s="496"/>
      <c r="O79" s="498"/>
      <c r="P79" s="494"/>
      <c r="Q79" s="501"/>
      <c r="R79" s="504"/>
      <c r="S79" s="426"/>
      <c r="T79" s="426"/>
      <c r="U79" s="427"/>
      <c r="V79" s="150"/>
      <c r="W79" s="150"/>
      <c r="X79" s="150"/>
      <c r="Y79" s="1"/>
      <c r="Z79" s="62"/>
      <c r="AA79" s="151"/>
      <c r="AB79" s="369"/>
      <c r="AC79" s="377">
        <v>4</v>
      </c>
      <c r="AD79" s="413" t="str">
        <f>IFERROR(IF(VLOOKUP(A73,入力データ,38,FALSE)="","",VLOOKUP(A73,入力データ,38,FALSE)),"")</f>
        <v/>
      </c>
      <c r="AE79" s="379" t="str">
        <f>IF(AD79="","",IF(V80&gt;43585,5,4))</f>
        <v/>
      </c>
      <c r="AF79" s="381" t="str">
        <f>IF(AE79="","",V80)</f>
        <v/>
      </c>
      <c r="AG79" s="383" t="str">
        <f>IF(AE79="","",V80)</f>
        <v/>
      </c>
      <c r="AH79" s="385" t="str">
        <f>IF(AE79="","",V80)</f>
        <v/>
      </c>
      <c r="AI79" s="379"/>
      <c r="AJ79" s="418"/>
      <c r="AK79" s="58"/>
      <c r="AL79" s="86"/>
    </row>
    <row r="80" spans="1:38" ht="15" customHeight="1" x14ac:dyDescent="0.15">
      <c r="A80" s="455"/>
      <c r="B80" s="492"/>
      <c r="C80" s="433"/>
      <c r="D80" s="410"/>
      <c r="E80" s="397"/>
      <c r="F80" s="400"/>
      <c r="G80" s="403"/>
      <c r="H80" s="397"/>
      <c r="I80" s="397"/>
      <c r="J80" s="407"/>
      <c r="K80" s="410"/>
      <c r="L80" s="397"/>
      <c r="M80" s="495"/>
      <c r="N80" s="497"/>
      <c r="O80" s="499"/>
      <c r="P80" s="495"/>
      <c r="Q80" s="502"/>
      <c r="R80" s="505"/>
      <c r="S80" s="428"/>
      <c r="T80" s="428"/>
      <c r="U80" s="429"/>
      <c r="V80" s="420" t="str">
        <f>IFERROR(IF(VLOOKUP(A73,入力データ,27,FALSE)="","",VLOOKUP(A73,入力データ,27,FALSE)),"")</f>
        <v/>
      </c>
      <c r="W80" s="421"/>
      <c r="X80" s="421"/>
      <c r="Y80" s="421"/>
      <c r="Z80" s="421"/>
      <c r="AA80" s="422"/>
      <c r="AB80" s="370"/>
      <c r="AC80" s="412"/>
      <c r="AD80" s="414"/>
      <c r="AE80" s="414"/>
      <c r="AF80" s="415"/>
      <c r="AG80" s="416"/>
      <c r="AH80" s="417"/>
      <c r="AI80" s="414"/>
      <c r="AJ80" s="419"/>
      <c r="AK80" s="60"/>
      <c r="AL80" s="61"/>
    </row>
    <row r="81" spans="1:38" ht="15" customHeight="1" x14ac:dyDescent="0.15">
      <c r="A81" s="453">
        <v>9</v>
      </c>
      <c r="B81" s="456"/>
      <c r="C81" s="459" t="str">
        <f>IFERROR(IF(VLOOKUP(A81,入力データ,2,FALSE)="","",VLOOKUP(A81,入力データ,2,FALSE)),"")</f>
        <v/>
      </c>
      <c r="D81" s="461" t="str">
        <f>IFERROR(
IF(OR(VLOOKUP(A81,入力データ,34,FALSE)=1,
VLOOKUP(A81,入力データ,34,FALSE)=3,
VLOOKUP(A81,入力データ,34,FALSE)=4,
VLOOKUP(A81,入力データ,34,FALSE)=5),
IF(VLOOKUP(A81,入力データ,13,FALSE)="","",VLOOKUP(A81,入力データ,13,FALSE)),
IF(VLOOKUP(A81,入力データ,3,FALSE)="","",VLOOKUP(A81,入力データ,3,FALSE))),"")</f>
        <v/>
      </c>
      <c r="E81" s="464" t="str">
        <f>IFERROR(IF(VLOOKUP(A81,入力データ,5,FALSE)="","",IF(VLOOKUP(A81,入力データ,5,FALSE)&gt;43585,5,4)),"")</f>
        <v/>
      </c>
      <c r="F81" s="467" t="str">
        <f>IFERROR(IF(VLOOKUP(A81,入力データ,5,FALSE)="","",VLOOKUP(A81,入力データ,5,FALSE)),"")</f>
        <v/>
      </c>
      <c r="G81" s="470" t="str">
        <f>IFERROR(IF(VLOOKUP(A81,入力データ,5,FALSE)="","",VLOOKUP(A81,入力データ,5,FALSE)),"")</f>
        <v/>
      </c>
      <c r="H81" s="473" t="str">
        <f>IFERROR(IF(VLOOKUP(A81,入力データ,5,FALSE)&gt;0,1,""),"")</f>
        <v/>
      </c>
      <c r="I81" s="473" t="str">
        <f>IFERROR(IF(VLOOKUP(A81,入力データ,6,FALSE)="","",VLOOKUP(A81,入力データ,6,FALSE)),"")</f>
        <v/>
      </c>
      <c r="J81" s="475" t="str">
        <f>IFERROR(IF(VLOOKUP(A81,入力データ,7,FALSE)="","",
IF(VLOOKUP(A81,入力データ,7,FALSE)&gt;159,"G",
IF(VLOOKUP(A81,入力データ,7,FALSE)&gt;149,"F",
IF(VLOOKUP(A81,入力データ,7,FALSE)&gt;139,"E",
IF(VLOOKUP(A81,入力データ,7,FALSE)&gt;129,"D",
IF(VLOOKUP(A81,入力データ,7,FALSE)&gt;119,"C",
IF(VLOOKUP(A81,入力データ,7,FALSE)&gt;109,"B",
IF(VLOOKUP(A81,入力データ,7,FALSE)&gt;99,"A",
"")))))))),"")</f>
        <v/>
      </c>
      <c r="K81" s="478" t="str">
        <f>IFERROR(IF(VLOOKUP(A81,入力データ,7,FALSE)="","",
IF(VLOOKUP(A81,入力データ,7,FALSE)&gt;99,MOD(VLOOKUP(A81,入力データ,7,FALSE),10),VLOOKUP(A81,入力データ,7,FALSE))),"")</f>
        <v/>
      </c>
      <c r="L81" s="481" t="str">
        <f>IFERROR(IF(VLOOKUP(A81,入力データ,8,FALSE)="","",VLOOKUP(A81,入力データ,8,FALSE)),"")</f>
        <v/>
      </c>
      <c r="M81" s="483" t="str">
        <f>IFERROR(IF(VLOOKUP(A81,入力データ,9,FALSE)="","",IF(VLOOKUP(A81,入力データ,9,FALSE)&gt;43585,5,4)),"")</f>
        <v/>
      </c>
      <c r="N81" s="485" t="str">
        <f>IFERROR(IF(VLOOKUP(A81,入力データ,9,FALSE)="","",VLOOKUP(A81,入力データ,9,FALSE)),"")</f>
        <v/>
      </c>
      <c r="O81" s="470" t="str">
        <f>IFERROR(IF(VLOOKUP(A81,入力データ,9,FALSE)="","",VLOOKUP(A81,入力データ,9,FALSE)),"")</f>
        <v/>
      </c>
      <c r="P81" s="481" t="str">
        <f>IFERROR(IF(VLOOKUP(A81,入力データ,10,FALSE)="","",VLOOKUP(A81,入力データ,10,FALSE)),"")</f>
        <v/>
      </c>
      <c r="Q81" s="434"/>
      <c r="R81" s="487" t="str">
        <f>IFERROR(IF(VLOOKUP(A81,入力データ,8,FALSE)="","",VLOOKUP(A81,入力データ,8,FALSE)+VALUE(VLOOKUP(A81,入力データ,10,FALSE))),"")</f>
        <v/>
      </c>
      <c r="S81" s="434" t="str">
        <f>IF(R81="","",IF(VLOOKUP(A81,入力データ,11,FALSE)="育児休業","ｲｸｷｭｳ",IF(VLOOKUP(A81,入力データ,11,FALSE)="傷病休職","ﾑｷｭｳ",ROUNDDOWN(R81*10/1000,0))))</f>
        <v/>
      </c>
      <c r="T81" s="435"/>
      <c r="U81" s="436"/>
      <c r="V81" s="152"/>
      <c r="W81" s="149"/>
      <c r="X81" s="149"/>
      <c r="Y81" s="149" t="str">
        <f>IFERROR(IF(VLOOKUP(A81,入力データ,21,FALSE)="","",VLOOKUP(A81,入力データ,21,FALSE)),"")</f>
        <v/>
      </c>
      <c r="Z81" s="40"/>
      <c r="AA81" s="67"/>
      <c r="AB81" s="368" t="str">
        <f>IFERROR(IF(VLOOKUP(A81,入力データ,28,FALSE)&amp;"　"&amp;VLOOKUP(A81,入力データ,29,FALSE)="　","",VLOOKUP(A81,入力データ,28,FALSE)&amp;"　"&amp;VLOOKUP(A81,入力データ,29,FALSE)),"")</f>
        <v/>
      </c>
      <c r="AC81" s="443">
        <v>1</v>
      </c>
      <c r="AD81" s="444" t="str">
        <f>IFERROR(IF(VLOOKUP(A81,入力データ,34,FALSE)="","",VLOOKUP(A81,入力データ,34,FALSE)),"")</f>
        <v/>
      </c>
      <c r="AE81" s="444" t="str">
        <f>IF(AD81="","",IF(V88&gt;43585,5,4))</f>
        <v/>
      </c>
      <c r="AF81" s="445" t="str">
        <f>IF(AD81="","",V88)</f>
        <v/>
      </c>
      <c r="AG81" s="447" t="str">
        <f>IF(AD81="","",V88)</f>
        <v/>
      </c>
      <c r="AH81" s="449" t="str">
        <f>IF(AD81="","",V88)</f>
        <v/>
      </c>
      <c r="AI81" s="444">
        <v>5</v>
      </c>
      <c r="AJ81" s="451" t="str">
        <f>IFERROR(IF(OR(VLOOKUP(A81,入力データ,34,FALSE)=1,VLOOKUP(A81,入力データ,34,FALSE)=3,VLOOKUP(A81,入力データ,34,FALSE)=4,VLOOKUP(A81,入力データ,34,FALSE)=5),3,
IF(VLOOKUP(A81,入力データ,35,FALSE)="","",3)),"")</f>
        <v/>
      </c>
      <c r="AK81" s="371"/>
      <c r="AL81" s="373"/>
    </row>
    <row r="82" spans="1:38" ht="15" customHeight="1" x14ac:dyDescent="0.15">
      <c r="A82" s="454"/>
      <c r="B82" s="457"/>
      <c r="C82" s="460"/>
      <c r="D82" s="462"/>
      <c r="E82" s="465"/>
      <c r="F82" s="468"/>
      <c r="G82" s="471"/>
      <c r="H82" s="474"/>
      <c r="I82" s="474"/>
      <c r="J82" s="476"/>
      <c r="K82" s="479"/>
      <c r="L82" s="482"/>
      <c r="M82" s="484"/>
      <c r="N82" s="486"/>
      <c r="O82" s="471"/>
      <c r="P82" s="482"/>
      <c r="Q82" s="437"/>
      <c r="R82" s="488"/>
      <c r="S82" s="437"/>
      <c r="T82" s="438"/>
      <c r="U82" s="439"/>
      <c r="V82" s="41"/>
      <c r="W82" s="150"/>
      <c r="X82" s="150"/>
      <c r="Y82" s="150" t="str">
        <f>IFERROR(IF(VLOOKUP(A81,入力データ,22,FALSE)="","",VLOOKUP(A81,入力データ,22,FALSE)),"")</f>
        <v/>
      </c>
      <c r="Z82" s="150"/>
      <c r="AA82" s="151"/>
      <c r="AB82" s="369"/>
      <c r="AC82" s="378"/>
      <c r="AD82" s="380"/>
      <c r="AE82" s="380"/>
      <c r="AF82" s="446"/>
      <c r="AG82" s="448"/>
      <c r="AH82" s="450"/>
      <c r="AI82" s="380"/>
      <c r="AJ82" s="452"/>
      <c r="AK82" s="372"/>
      <c r="AL82" s="374"/>
    </row>
    <row r="83" spans="1:38" ht="15" customHeight="1" x14ac:dyDescent="0.15">
      <c r="A83" s="454"/>
      <c r="B83" s="457"/>
      <c r="C83" s="375" t="str">
        <f>IFERROR(IF(VLOOKUP(A81,入力データ,12,FALSE)="","",VLOOKUP(A81,入力データ,12,FALSE)),"")</f>
        <v/>
      </c>
      <c r="D83" s="462"/>
      <c r="E83" s="465"/>
      <c r="F83" s="468"/>
      <c r="G83" s="471"/>
      <c r="H83" s="474"/>
      <c r="I83" s="474"/>
      <c r="J83" s="476"/>
      <c r="K83" s="479"/>
      <c r="L83" s="482"/>
      <c r="M83" s="484"/>
      <c r="N83" s="486"/>
      <c r="O83" s="471"/>
      <c r="P83" s="482"/>
      <c r="Q83" s="437"/>
      <c r="R83" s="488"/>
      <c r="S83" s="437"/>
      <c r="T83" s="438"/>
      <c r="U83" s="439"/>
      <c r="V83" s="41"/>
      <c r="W83" s="150"/>
      <c r="X83" s="150"/>
      <c r="Y83" s="150" t="str">
        <f>IFERROR(IF(VLOOKUP(A81,入力データ,23,FALSE)="","",VLOOKUP(A81,入力データ,23,FALSE)),"")</f>
        <v/>
      </c>
      <c r="Z83" s="150"/>
      <c r="AA83" s="151"/>
      <c r="AB83" s="369"/>
      <c r="AC83" s="377">
        <v>2</v>
      </c>
      <c r="AD83" s="379" t="str">
        <f>IFERROR(IF(VLOOKUP(A81,入力データ,37,FALSE)="","",VLOOKUP(A81,入力データ,37,FALSE)),"")</f>
        <v/>
      </c>
      <c r="AE83" s="379" t="str">
        <f>IF(AD83="","",IF(V88&gt;43585,5,4))</f>
        <v/>
      </c>
      <c r="AF83" s="381" t="str">
        <f>IF(AD83="","",V88)</f>
        <v/>
      </c>
      <c r="AG83" s="383" t="str">
        <f>IF(AE83="","",V88)</f>
        <v/>
      </c>
      <c r="AH83" s="385" t="str">
        <f>IF(AF83="","",V88)</f>
        <v/>
      </c>
      <c r="AI83" s="387">
        <v>6</v>
      </c>
      <c r="AJ83" s="389" t="str">
        <f>IFERROR(IF(VLOOKUP(A81,入力データ,36,FALSE)="","",3),"")</f>
        <v/>
      </c>
      <c r="AK83" s="372"/>
      <c r="AL83" s="374"/>
    </row>
    <row r="84" spans="1:38" ht="15" customHeight="1" x14ac:dyDescent="0.15">
      <c r="A84" s="454"/>
      <c r="B84" s="458"/>
      <c r="C84" s="376"/>
      <c r="D84" s="463"/>
      <c r="E84" s="466"/>
      <c r="F84" s="469"/>
      <c r="G84" s="472"/>
      <c r="H84" s="466"/>
      <c r="I84" s="466"/>
      <c r="J84" s="477"/>
      <c r="K84" s="480"/>
      <c r="L84" s="466"/>
      <c r="M84" s="466"/>
      <c r="N84" s="469"/>
      <c r="O84" s="472"/>
      <c r="P84" s="466"/>
      <c r="Q84" s="477"/>
      <c r="R84" s="489"/>
      <c r="S84" s="440"/>
      <c r="T84" s="441"/>
      <c r="U84" s="442"/>
      <c r="V84" s="38"/>
      <c r="W84" s="36"/>
      <c r="X84" s="36"/>
      <c r="Y84" s="150" t="str">
        <f>IFERROR(IF(VLOOKUP(A81,入力データ,24,FALSE)="","",VLOOKUP(A81,入力データ,24,FALSE)),"")</f>
        <v/>
      </c>
      <c r="Z84" s="63"/>
      <c r="AA84" s="37"/>
      <c r="AB84" s="369"/>
      <c r="AC84" s="378"/>
      <c r="AD84" s="380"/>
      <c r="AE84" s="380"/>
      <c r="AF84" s="382"/>
      <c r="AG84" s="384"/>
      <c r="AH84" s="386"/>
      <c r="AI84" s="388"/>
      <c r="AJ84" s="390"/>
      <c r="AK84" s="372"/>
      <c r="AL84" s="374"/>
    </row>
    <row r="85" spans="1:38" ht="15" customHeight="1" x14ac:dyDescent="0.15">
      <c r="A85" s="454"/>
      <c r="B85" s="490" t="str">
        <f>IF(OR(C81&lt;&gt;"",C83&lt;&gt;""),"○","")</f>
        <v/>
      </c>
      <c r="C85" s="391" t="str">
        <f>IFERROR(IF(VLOOKUP(A81,入力データ,4,FALSE)="","",VLOOKUP(A81,入力データ,4,FALSE)),"")</f>
        <v/>
      </c>
      <c r="D85" s="392"/>
      <c r="E85" s="395" t="str">
        <f>IFERROR(IF(VLOOKUP(A81,入力データ,15,FALSE)="","",IF(VLOOKUP(A81,入力データ,15,FALSE)&gt;43585,5,4)),"")</f>
        <v/>
      </c>
      <c r="F85" s="398" t="str">
        <f>IFERROR(IF(VLOOKUP(A81,入力データ,15,FALSE)="","",VLOOKUP(A81,入力データ,15,FALSE)),"")</f>
        <v/>
      </c>
      <c r="G85" s="401" t="str">
        <f>IFERROR(IF(VLOOKUP(A81,入力データ,15,FALSE)="","",VLOOKUP(A81,入力データ,15,FALSE)),"")</f>
        <v/>
      </c>
      <c r="H85" s="404" t="str">
        <f>IFERROR(IF(VLOOKUP(A81,入力データ,15,FALSE)&gt;0,1,""),"")</f>
        <v/>
      </c>
      <c r="I85" s="404" t="str">
        <f>IFERROR(IF(VLOOKUP(A81,入力データ,16,FALSE)="","",VLOOKUP(A81,入力データ,16,FALSE)),"")</f>
        <v/>
      </c>
      <c r="J85" s="405" t="str">
        <f>IFERROR(IF(VLOOKUP(A81,入力データ,17,FALSE)="","",
IF(VLOOKUP(A81,入力データ,17,FALSE)&gt;159,"G",
IF(VLOOKUP(A81,入力データ,17,FALSE)&gt;149,"F",
IF(VLOOKUP(A81,入力データ,17,FALSE)&gt;139,"E",
IF(VLOOKUP(A81,入力データ,17,FALSE)&gt;129,"D",
IF(VLOOKUP(A81,入力データ,17,FALSE)&gt;119,"C",
IF(VLOOKUP(A81,入力データ,17,FALSE)&gt;109,"B",
IF(VLOOKUP(A81,入力データ,17,FALSE)&gt;99,"A",
"")))))))),"")</f>
        <v/>
      </c>
      <c r="K85" s="408" t="str">
        <f>IFERROR(IF(VLOOKUP(A81,入力データ,17,FALSE)="","",
IF(VLOOKUP(A81,入力データ,17,FALSE)&gt;99,MOD(VLOOKUP(A81,入力データ,17,FALSE),10),VLOOKUP(A81,入力データ,17,FALSE))),"")</f>
        <v/>
      </c>
      <c r="L85" s="411" t="str">
        <f>IFERROR(IF(VLOOKUP(A81,入力データ,18,FALSE)="","",VLOOKUP(A81,入力データ,18,FALSE)),"")</f>
        <v/>
      </c>
      <c r="M85" s="493" t="str">
        <f>IFERROR(IF(VLOOKUP(A81,入力データ,19,FALSE)="","",IF(VLOOKUP(A81,入力データ,19,FALSE)&gt;43585,5,4)),"")</f>
        <v/>
      </c>
      <c r="N85" s="398" t="str">
        <f>IFERROR(IF(VLOOKUP(A81,入力データ,19,FALSE)="","",VLOOKUP(A81,入力データ,19,FALSE)),"")</f>
        <v/>
      </c>
      <c r="O85" s="401" t="str">
        <f>IFERROR(IF(VLOOKUP(A81,入力データ,19,FALSE)="","",VLOOKUP(A81,入力データ,19,FALSE)),"")</f>
        <v/>
      </c>
      <c r="P85" s="411" t="str">
        <f>IFERROR(IF(VLOOKUP(A81,入力データ,20,FALSE)="","",VLOOKUP(A81,入力データ,20,FALSE)),"")</f>
        <v/>
      </c>
      <c r="Q85" s="500"/>
      <c r="R85" s="503" t="str">
        <f>IFERROR(IF(OR(S85="ｲｸｷｭｳ",S85="ﾑｷｭｳ",AND(L85="",P85="")),"",VLOOKUP(A81,入力データ,31,FALSE)),"")</f>
        <v/>
      </c>
      <c r="S85" s="423" t="str">
        <f>IFERROR(
IF(VLOOKUP(A81,入力データ,33,FALSE)=1,"ﾑｷｭｳ ",
IF(VLOOKUP(A81,入力データ,33,FALSE)=3,"ｲｸｷｭｳ",
IF(VLOOKUP(A81,入力データ,33,FALSE)=4,VLOOKUP(A81,入力データ,32,FALSE),
IF(VLOOKUP(A81,入力データ,33,FALSE)=5,VLOOKUP(A81,入力データ,32,FALSE),
IF(AND(VLOOKUP(A81,入力データ,38,FALSE)&gt;0,VLOOKUP(A81,入力データ,38,FALSE)&lt;9),0,
IF(AND(L85="",P85=""),"",VLOOKUP(A81,入力データ,32,FALSE))))))),"")</f>
        <v/>
      </c>
      <c r="T85" s="424"/>
      <c r="U85" s="425"/>
      <c r="V85" s="36"/>
      <c r="W85" s="36"/>
      <c r="X85" s="36"/>
      <c r="Y85" s="63" t="str">
        <f>IFERROR(IF(VLOOKUP(A81,入力データ,25,FALSE)="","",VLOOKUP(A81,入力データ,25,FALSE)),"")</f>
        <v/>
      </c>
      <c r="Z85" s="63"/>
      <c r="AA85" s="37"/>
      <c r="AB85" s="369"/>
      <c r="AC85" s="377">
        <v>3</v>
      </c>
      <c r="AD85" s="379" t="str">
        <f>IFERROR(IF(VLOOKUP(A81,入力データ,33,FALSE)="","",VLOOKUP(A81,入力データ,33,FALSE)),"")</f>
        <v/>
      </c>
      <c r="AE85" s="379" t="str">
        <f>IF(AD85="","",IF(V88&gt;43585,5,4))</f>
        <v/>
      </c>
      <c r="AF85" s="381" t="str">
        <f>IF(AD85="","",V88)</f>
        <v/>
      </c>
      <c r="AG85" s="383" t="str">
        <f>IF(AE85="","",V88)</f>
        <v/>
      </c>
      <c r="AH85" s="385" t="str">
        <f>IF(AF85="","",V88)</f>
        <v/>
      </c>
      <c r="AI85" s="379">
        <v>7</v>
      </c>
      <c r="AJ85" s="430"/>
      <c r="AK85" s="372"/>
      <c r="AL85" s="374"/>
    </row>
    <row r="86" spans="1:38" ht="15" customHeight="1" x14ac:dyDescent="0.15">
      <c r="A86" s="454"/>
      <c r="B86" s="491"/>
      <c r="C86" s="393"/>
      <c r="D86" s="394"/>
      <c r="E86" s="396"/>
      <c r="F86" s="399"/>
      <c r="G86" s="402"/>
      <c r="H86" s="396"/>
      <c r="I86" s="396"/>
      <c r="J86" s="406"/>
      <c r="K86" s="409"/>
      <c r="L86" s="396"/>
      <c r="M86" s="494"/>
      <c r="N86" s="496"/>
      <c r="O86" s="498"/>
      <c r="P86" s="494"/>
      <c r="Q86" s="501"/>
      <c r="R86" s="504"/>
      <c r="S86" s="426"/>
      <c r="T86" s="426"/>
      <c r="U86" s="427"/>
      <c r="V86" s="1"/>
      <c r="W86" s="1"/>
      <c r="X86" s="1"/>
      <c r="Y86" s="63" t="str">
        <f>IFERROR(IF(VLOOKUP(A81,入力データ,26,FALSE)="","",VLOOKUP(A81,入力データ,26,FALSE)),"")</f>
        <v/>
      </c>
      <c r="Z86" s="1"/>
      <c r="AA86" s="1"/>
      <c r="AB86" s="369"/>
      <c r="AC86" s="378"/>
      <c r="AD86" s="380"/>
      <c r="AE86" s="380"/>
      <c r="AF86" s="382"/>
      <c r="AG86" s="384"/>
      <c r="AH86" s="386"/>
      <c r="AI86" s="380"/>
      <c r="AJ86" s="431"/>
      <c r="AK86" s="372"/>
      <c r="AL86" s="374"/>
    </row>
    <row r="87" spans="1:38" ht="15" customHeight="1" x14ac:dyDescent="0.15">
      <c r="A87" s="454"/>
      <c r="B87" s="491"/>
      <c r="C87" s="432" t="str">
        <f>IFERROR(IF(VLOOKUP(A81,入力データ,14,FALSE)="","",VLOOKUP(A81,入力データ,14,FALSE)),"")</f>
        <v/>
      </c>
      <c r="D87" s="409"/>
      <c r="E87" s="396"/>
      <c r="F87" s="399"/>
      <c r="G87" s="402"/>
      <c r="H87" s="396"/>
      <c r="I87" s="396"/>
      <c r="J87" s="406"/>
      <c r="K87" s="409"/>
      <c r="L87" s="396"/>
      <c r="M87" s="494"/>
      <c r="N87" s="496"/>
      <c r="O87" s="498"/>
      <c r="P87" s="494"/>
      <c r="Q87" s="501"/>
      <c r="R87" s="504"/>
      <c r="S87" s="426"/>
      <c r="T87" s="426"/>
      <c r="U87" s="427"/>
      <c r="V87" s="150"/>
      <c r="W87" s="150"/>
      <c r="X87" s="150"/>
      <c r="Y87" s="1"/>
      <c r="Z87" s="62"/>
      <c r="AA87" s="151"/>
      <c r="AB87" s="369"/>
      <c r="AC87" s="377">
        <v>4</v>
      </c>
      <c r="AD87" s="413" t="str">
        <f>IFERROR(IF(VLOOKUP(A81,入力データ,38,FALSE)="","",VLOOKUP(A81,入力データ,38,FALSE)),"")</f>
        <v/>
      </c>
      <c r="AE87" s="379" t="str">
        <f>IF(AD87="","",IF(V88&gt;43585,5,4))</f>
        <v/>
      </c>
      <c r="AF87" s="381" t="str">
        <f>IF(AE87="","",V88)</f>
        <v/>
      </c>
      <c r="AG87" s="383" t="str">
        <f>IF(AE87="","",V88)</f>
        <v/>
      </c>
      <c r="AH87" s="385" t="str">
        <f>IF(AE87="","",V88)</f>
        <v/>
      </c>
      <c r="AI87" s="379"/>
      <c r="AJ87" s="418"/>
      <c r="AK87" s="58"/>
      <c r="AL87" s="86"/>
    </row>
    <row r="88" spans="1:38" ht="15" customHeight="1" x14ac:dyDescent="0.15">
      <c r="A88" s="455"/>
      <c r="B88" s="492"/>
      <c r="C88" s="433"/>
      <c r="D88" s="410"/>
      <c r="E88" s="397"/>
      <c r="F88" s="400"/>
      <c r="G88" s="403"/>
      <c r="H88" s="397"/>
      <c r="I88" s="397"/>
      <c r="J88" s="407"/>
      <c r="K88" s="410"/>
      <c r="L88" s="397"/>
      <c r="M88" s="495"/>
      <c r="N88" s="497"/>
      <c r="O88" s="499"/>
      <c r="P88" s="495"/>
      <c r="Q88" s="502"/>
      <c r="R88" s="505"/>
      <c r="S88" s="428"/>
      <c r="T88" s="428"/>
      <c r="U88" s="429"/>
      <c r="V88" s="420" t="str">
        <f>IFERROR(IF(VLOOKUP(A81,入力データ,27,FALSE)="","",VLOOKUP(A81,入力データ,27,FALSE)),"")</f>
        <v/>
      </c>
      <c r="W88" s="421"/>
      <c r="X88" s="421"/>
      <c r="Y88" s="421"/>
      <c r="Z88" s="421"/>
      <c r="AA88" s="422"/>
      <c r="AB88" s="370"/>
      <c r="AC88" s="412"/>
      <c r="AD88" s="414"/>
      <c r="AE88" s="414"/>
      <c r="AF88" s="415"/>
      <c r="AG88" s="416"/>
      <c r="AH88" s="417"/>
      <c r="AI88" s="414"/>
      <c r="AJ88" s="419"/>
      <c r="AK88" s="60"/>
      <c r="AL88" s="61"/>
    </row>
    <row r="89" spans="1:38" ht="15" customHeight="1" x14ac:dyDescent="0.15">
      <c r="A89" s="453">
        <v>10</v>
      </c>
      <c r="B89" s="456"/>
      <c r="C89" s="459" t="str">
        <f>IFERROR(IF(VLOOKUP(A89,入力データ,2,FALSE)="","",VLOOKUP(A89,入力データ,2,FALSE)),"")</f>
        <v/>
      </c>
      <c r="D89" s="461" t="str">
        <f>IFERROR(
IF(OR(VLOOKUP(A89,入力データ,34,FALSE)=1,
VLOOKUP(A89,入力データ,34,FALSE)=3,
VLOOKUP(A89,入力データ,34,FALSE)=4,
VLOOKUP(A89,入力データ,34,FALSE)=5),
IF(VLOOKUP(A89,入力データ,13,FALSE)="","",VLOOKUP(A89,入力データ,13,FALSE)),
IF(VLOOKUP(A89,入力データ,3,FALSE)="","",VLOOKUP(A89,入力データ,3,FALSE))),"")</f>
        <v/>
      </c>
      <c r="E89" s="464" t="str">
        <f>IFERROR(IF(VLOOKUP(A89,入力データ,5,FALSE)="","",IF(VLOOKUP(A89,入力データ,5,FALSE)&gt;43585,5,4)),"")</f>
        <v/>
      </c>
      <c r="F89" s="467" t="str">
        <f>IFERROR(IF(VLOOKUP(A89,入力データ,5,FALSE)="","",VLOOKUP(A89,入力データ,5,FALSE)),"")</f>
        <v/>
      </c>
      <c r="G89" s="470" t="str">
        <f>IFERROR(IF(VLOOKUP(A89,入力データ,5,FALSE)="","",VLOOKUP(A89,入力データ,5,FALSE)),"")</f>
        <v/>
      </c>
      <c r="H89" s="473" t="str">
        <f>IFERROR(IF(VLOOKUP(A89,入力データ,5,FALSE)&gt;0,1,""),"")</f>
        <v/>
      </c>
      <c r="I89" s="473" t="str">
        <f>IFERROR(IF(VLOOKUP(A89,入力データ,6,FALSE)="","",VLOOKUP(A89,入力データ,6,FALSE)),"")</f>
        <v/>
      </c>
      <c r="J89" s="475" t="str">
        <f>IFERROR(IF(VLOOKUP(A89,入力データ,7,FALSE)="","",
IF(VLOOKUP(A89,入力データ,7,FALSE)&gt;159,"G",
IF(VLOOKUP(A89,入力データ,7,FALSE)&gt;149,"F",
IF(VLOOKUP(A89,入力データ,7,FALSE)&gt;139,"E",
IF(VLOOKUP(A89,入力データ,7,FALSE)&gt;129,"D",
IF(VLOOKUP(A89,入力データ,7,FALSE)&gt;119,"C",
IF(VLOOKUP(A89,入力データ,7,FALSE)&gt;109,"B",
IF(VLOOKUP(A89,入力データ,7,FALSE)&gt;99,"A",
"")))))))),"")</f>
        <v/>
      </c>
      <c r="K89" s="478" t="str">
        <f>IFERROR(IF(VLOOKUP(A89,入力データ,7,FALSE)="","",
IF(VLOOKUP(A89,入力データ,7,FALSE)&gt;99,MOD(VLOOKUP(A89,入力データ,7,FALSE),10),VLOOKUP(A89,入力データ,7,FALSE))),"")</f>
        <v/>
      </c>
      <c r="L89" s="481" t="str">
        <f>IFERROR(IF(VLOOKUP(A89,入力データ,8,FALSE)="","",VLOOKUP(A89,入力データ,8,FALSE)),"")</f>
        <v/>
      </c>
      <c r="M89" s="483" t="str">
        <f>IFERROR(IF(VLOOKUP(A89,入力データ,9,FALSE)="","",IF(VLOOKUP(A89,入力データ,9,FALSE)&gt;43585,5,4)),"")</f>
        <v/>
      </c>
      <c r="N89" s="485" t="str">
        <f>IFERROR(IF(VLOOKUP(A89,入力データ,9,FALSE)="","",VLOOKUP(A89,入力データ,9,FALSE)),"")</f>
        <v/>
      </c>
      <c r="O89" s="470" t="str">
        <f>IFERROR(IF(VLOOKUP(A89,入力データ,9,FALSE)="","",VLOOKUP(A89,入力データ,9,FALSE)),"")</f>
        <v/>
      </c>
      <c r="P89" s="481" t="str">
        <f>IFERROR(IF(VLOOKUP(A89,入力データ,10,FALSE)="","",VLOOKUP(A89,入力データ,10,FALSE)),"")</f>
        <v/>
      </c>
      <c r="Q89" s="434"/>
      <c r="R89" s="487" t="str">
        <f>IFERROR(IF(VLOOKUP(A89,入力データ,8,FALSE)="","",VLOOKUP(A89,入力データ,8,FALSE)+VALUE(VLOOKUP(A89,入力データ,10,FALSE))),"")</f>
        <v/>
      </c>
      <c r="S89" s="434" t="str">
        <f>IF(R89="","",IF(VLOOKUP(A89,入力データ,11,FALSE)="育児休業","ｲｸｷｭｳ",IF(VLOOKUP(A89,入力データ,11,FALSE)="傷病休職","ﾑｷｭｳ",ROUNDDOWN(R89*10/1000,0))))</f>
        <v/>
      </c>
      <c r="T89" s="435"/>
      <c r="U89" s="436"/>
      <c r="V89" s="152"/>
      <c r="W89" s="149"/>
      <c r="X89" s="149"/>
      <c r="Y89" s="149" t="str">
        <f>IFERROR(IF(VLOOKUP(A89,入力データ,21,FALSE)="","",VLOOKUP(A89,入力データ,21,FALSE)),"")</f>
        <v/>
      </c>
      <c r="Z89" s="40"/>
      <c r="AA89" s="67"/>
      <c r="AB89" s="368" t="str">
        <f>IFERROR(IF(VLOOKUP(A89,入力データ,28,FALSE)&amp;"　"&amp;VLOOKUP(A89,入力データ,29,FALSE)="　","",VLOOKUP(A89,入力データ,28,FALSE)&amp;"　"&amp;VLOOKUP(A89,入力データ,29,FALSE)),"")</f>
        <v/>
      </c>
      <c r="AC89" s="443">
        <v>1</v>
      </c>
      <c r="AD89" s="444" t="str">
        <f>IFERROR(IF(VLOOKUP(A89,入力データ,34,FALSE)="","",VLOOKUP(A89,入力データ,34,FALSE)),"")</f>
        <v/>
      </c>
      <c r="AE89" s="444" t="str">
        <f>IF(AD89="","",IF(V96&gt;43585,5,4))</f>
        <v/>
      </c>
      <c r="AF89" s="445" t="str">
        <f>IF(AD89="","",V96)</f>
        <v/>
      </c>
      <c r="AG89" s="447" t="str">
        <f>IF(AD89="","",V96)</f>
        <v/>
      </c>
      <c r="AH89" s="449" t="str">
        <f>IF(AD89="","",V96)</f>
        <v/>
      </c>
      <c r="AI89" s="444">
        <v>5</v>
      </c>
      <c r="AJ89" s="451" t="str">
        <f>IFERROR(IF(OR(VLOOKUP(A89,入力データ,34,FALSE)=1,VLOOKUP(A89,入力データ,34,FALSE)=3,VLOOKUP(A89,入力データ,34,FALSE)=4,VLOOKUP(A89,入力データ,34,FALSE)=5),3,
IF(VLOOKUP(A89,入力データ,35,FALSE)="","",3)),"")</f>
        <v/>
      </c>
      <c r="AK89" s="371"/>
      <c r="AL89" s="373"/>
    </row>
    <row r="90" spans="1:38" ht="15" customHeight="1" x14ac:dyDescent="0.15">
      <c r="A90" s="454"/>
      <c r="B90" s="457"/>
      <c r="C90" s="460"/>
      <c r="D90" s="462"/>
      <c r="E90" s="465"/>
      <c r="F90" s="468"/>
      <c r="G90" s="471"/>
      <c r="H90" s="474"/>
      <c r="I90" s="474"/>
      <c r="J90" s="476"/>
      <c r="K90" s="479"/>
      <c r="L90" s="482"/>
      <c r="M90" s="484"/>
      <c r="N90" s="486"/>
      <c r="O90" s="471"/>
      <c r="P90" s="482"/>
      <c r="Q90" s="437"/>
      <c r="R90" s="488"/>
      <c r="S90" s="437"/>
      <c r="T90" s="438"/>
      <c r="U90" s="439"/>
      <c r="V90" s="41"/>
      <c r="W90" s="150"/>
      <c r="X90" s="150"/>
      <c r="Y90" s="150" t="str">
        <f>IFERROR(IF(VLOOKUP(A89,入力データ,22,FALSE)="","",VLOOKUP(A89,入力データ,22,FALSE)),"")</f>
        <v/>
      </c>
      <c r="Z90" s="150"/>
      <c r="AA90" s="151"/>
      <c r="AB90" s="369"/>
      <c r="AC90" s="378"/>
      <c r="AD90" s="380"/>
      <c r="AE90" s="380"/>
      <c r="AF90" s="446"/>
      <c r="AG90" s="448"/>
      <c r="AH90" s="450"/>
      <c r="AI90" s="380"/>
      <c r="AJ90" s="452"/>
      <c r="AK90" s="372"/>
      <c r="AL90" s="374"/>
    </row>
    <row r="91" spans="1:38" ht="15" customHeight="1" x14ac:dyDescent="0.15">
      <c r="A91" s="454"/>
      <c r="B91" s="457"/>
      <c r="C91" s="375" t="str">
        <f>IFERROR(IF(VLOOKUP(A89,入力データ,12,FALSE)="","",VLOOKUP(A89,入力データ,12,FALSE)),"")</f>
        <v/>
      </c>
      <c r="D91" s="462"/>
      <c r="E91" s="465"/>
      <c r="F91" s="468"/>
      <c r="G91" s="471"/>
      <c r="H91" s="474"/>
      <c r="I91" s="474"/>
      <c r="J91" s="476"/>
      <c r="K91" s="479"/>
      <c r="L91" s="482"/>
      <c r="M91" s="484"/>
      <c r="N91" s="486"/>
      <c r="O91" s="471"/>
      <c r="P91" s="482"/>
      <c r="Q91" s="437"/>
      <c r="R91" s="488"/>
      <c r="S91" s="437"/>
      <c r="T91" s="438"/>
      <c r="U91" s="439"/>
      <c r="V91" s="41"/>
      <c r="W91" s="150"/>
      <c r="X91" s="150"/>
      <c r="Y91" s="150" t="str">
        <f>IFERROR(IF(VLOOKUP(A89,入力データ,23,FALSE)="","",VLOOKUP(A89,入力データ,23,FALSE)),"")</f>
        <v/>
      </c>
      <c r="Z91" s="150"/>
      <c r="AA91" s="151"/>
      <c r="AB91" s="369"/>
      <c r="AC91" s="377">
        <v>2</v>
      </c>
      <c r="AD91" s="379" t="str">
        <f>IFERROR(IF(VLOOKUP(A89,入力データ,37,FALSE)="","",VLOOKUP(A89,入力データ,37,FALSE)),"")</f>
        <v/>
      </c>
      <c r="AE91" s="379" t="str">
        <f>IF(AD91="","",IF(V96&gt;43585,5,4))</f>
        <v/>
      </c>
      <c r="AF91" s="381" t="str">
        <f>IF(AD91="","",V96)</f>
        <v/>
      </c>
      <c r="AG91" s="383" t="str">
        <f>IF(AE91="","",V96)</f>
        <v/>
      </c>
      <c r="AH91" s="385" t="str">
        <f>IF(AF91="","",V96)</f>
        <v/>
      </c>
      <c r="AI91" s="387">
        <v>6</v>
      </c>
      <c r="AJ91" s="389" t="str">
        <f>IFERROR(IF(VLOOKUP(A89,入力データ,36,FALSE)="","",3),"")</f>
        <v/>
      </c>
      <c r="AK91" s="372"/>
      <c r="AL91" s="374"/>
    </row>
    <row r="92" spans="1:38" ht="15" customHeight="1" x14ac:dyDescent="0.15">
      <c r="A92" s="454"/>
      <c r="B92" s="458"/>
      <c r="C92" s="376"/>
      <c r="D92" s="463"/>
      <c r="E92" s="466"/>
      <c r="F92" s="469"/>
      <c r="G92" s="472"/>
      <c r="H92" s="466"/>
      <c r="I92" s="466"/>
      <c r="J92" s="477"/>
      <c r="K92" s="480"/>
      <c r="L92" s="466"/>
      <c r="M92" s="466"/>
      <c r="N92" s="469"/>
      <c r="O92" s="472"/>
      <c r="P92" s="466"/>
      <c r="Q92" s="477"/>
      <c r="R92" s="489"/>
      <c r="S92" s="440"/>
      <c r="T92" s="441"/>
      <c r="U92" s="442"/>
      <c r="V92" s="38"/>
      <c r="W92" s="36"/>
      <c r="X92" s="36"/>
      <c r="Y92" s="150" t="str">
        <f>IFERROR(IF(VLOOKUP(A89,入力データ,24,FALSE)="","",VLOOKUP(A89,入力データ,24,FALSE)),"")</f>
        <v/>
      </c>
      <c r="Z92" s="63"/>
      <c r="AA92" s="37"/>
      <c r="AB92" s="369"/>
      <c r="AC92" s="378"/>
      <c r="AD92" s="380"/>
      <c r="AE92" s="380"/>
      <c r="AF92" s="382"/>
      <c r="AG92" s="384"/>
      <c r="AH92" s="386"/>
      <c r="AI92" s="388"/>
      <c r="AJ92" s="390"/>
      <c r="AK92" s="372"/>
      <c r="AL92" s="374"/>
    </row>
    <row r="93" spans="1:38" ht="15" customHeight="1" x14ac:dyDescent="0.15">
      <c r="A93" s="454"/>
      <c r="B93" s="490" t="str">
        <f>IF(OR(C89&lt;&gt;"",C91&lt;&gt;""),"○","")</f>
        <v/>
      </c>
      <c r="C93" s="391" t="str">
        <f>IFERROR(IF(VLOOKUP(A89,入力データ,4,FALSE)="","",VLOOKUP(A89,入力データ,4,FALSE)),"")</f>
        <v/>
      </c>
      <c r="D93" s="392"/>
      <c r="E93" s="395" t="str">
        <f>IFERROR(IF(VLOOKUP(A89,入力データ,15,FALSE)="","",IF(VLOOKUP(A89,入力データ,15,FALSE)&gt;43585,5,4)),"")</f>
        <v/>
      </c>
      <c r="F93" s="398" t="str">
        <f>IFERROR(IF(VLOOKUP(A89,入力データ,15,FALSE)="","",VLOOKUP(A89,入力データ,15,FALSE)),"")</f>
        <v/>
      </c>
      <c r="G93" s="401" t="str">
        <f>IFERROR(IF(VLOOKUP(A89,入力データ,15,FALSE)="","",VLOOKUP(A89,入力データ,15,FALSE)),"")</f>
        <v/>
      </c>
      <c r="H93" s="404" t="str">
        <f>IFERROR(IF(VLOOKUP(A89,入力データ,15,FALSE)&gt;0,1,""),"")</f>
        <v/>
      </c>
      <c r="I93" s="404" t="str">
        <f>IFERROR(IF(VLOOKUP(A89,入力データ,16,FALSE)="","",VLOOKUP(A89,入力データ,16,FALSE)),"")</f>
        <v/>
      </c>
      <c r="J93" s="405" t="str">
        <f>IFERROR(IF(VLOOKUP(A89,入力データ,17,FALSE)="","",
IF(VLOOKUP(A89,入力データ,17,FALSE)&gt;159,"G",
IF(VLOOKUP(A89,入力データ,17,FALSE)&gt;149,"F",
IF(VLOOKUP(A89,入力データ,17,FALSE)&gt;139,"E",
IF(VLOOKUP(A89,入力データ,17,FALSE)&gt;129,"D",
IF(VLOOKUP(A89,入力データ,17,FALSE)&gt;119,"C",
IF(VLOOKUP(A89,入力データ,17,FALSE)&gt;109,"B",
IF(VLOOKUP(A89,入力データ,17,FALSE)&gt;99,"A",
"")))))))),"")</f>
        <v/>
      </c>
      <c r="K93" s="408" t="str">
        <f>IFERROR(IF(VLOOKUP(A89,入力データ,17,FALSE)="","",
IF(VLOOKUP(A89,入力データ,17,FALSE)&gt;99,MOD(VLOOKUP(A89,入力データ,17,FALSE),10),VLOOKUP(A89,入力データ,17,FALSE))),"")</f>
        <v/>
      </c>
      <c r="L93" s="411" t="str">
        <f>IFERROR(IF(VLOOKUP(A89,入力データ,18,FALSE)="","",VLOOKUP(A89,入力データ,18,FALSE)),"")</f>
        <v/>
      </c>
      <c r="M93" s="493" t="str">
        <f>IFERROR(IF(VLOOKUP(A89,入力データ,19,FALSE)="","",IF(VLOOKUP(A89,入力データ,19,FALSE)&gt;43585,5,4)),"")</f>
        <v/>
      </c>
      <c r="N93" s="398" t="str">
        <f>IFERROR(IF(VLOOKUP(A89,入力データ,19,FALSE)="","",VLOOKUP(A89,入力データ,19,FALSE)),"")</f>
        <v/>
      </c>
      <c r="O93" s="401" t="str">
        <f>IFERROR(IF(VLOOKUP(A89,入力データ,19,FALSE)="","",VLOOKUP(A89,入力データ,19,FALSE)),"")</f>
        <v/>
      </c>
      <c r="P93" s="411" t="str">
        <f>IFERROR(IF(VLOOKUP(A89,入力データ,20,FALSE)="","",VLOOKUP(A89,入力データ,20,FALSE)),"")</f>
        <v/>
      </c>
      <c r="Q93" s="500"/>
      <c r="R93" s="503" t="str">
        <f>IFERROR(IF(OR(S93="ｲｸｷｭｳ",S93="ﾑｷｭｳ",AND(L93="",P93="")),"",VLOOKUP(A89,入力データ,31,FALSE)),"")</f>
        <v/>
      </c>
      <c r="S93" s="423" t="str">
        <f>IFERROR(
IF(VLOOKUP(A89,入力データ,33,FALSE)=1,"ﾑｷｭｳ ",
IF(VLOOKUP(A89,入力データ,33,FALSE)=3,"ｲｸｷｭｳ",
IF(VLOOKUP(A89,入力データ,33,FALSE)=4,VLOOKUP(A89,入力データ,32,FALSE),
IF(VLOOKUP(A89,入力データ,33,FALSE)=5,VLOOKUP(A89,入力データ,32,FALSE),
IF(AND(VLOOKUP(A89,入力データ,38,FALSE)&gt;0,VLOOKUP(A89,入力データ,38,FALSE)&lt;9),0,
IF(AND(L93="",P93=""),"",VLOOKUP(A89,入力データ,32,FALSE))))))),"")</f>
        <v/>
      </c>
      <c r="T93" s="424"/>
      <c r="U93" s="425"/>
      <c r="V93" s="36"/>
      <c r="W93" s="36"/>
      <c r="X93" s="36"/>
      <c r="Y93" s="63" t="str">
        <f>IFERROR(IF(VLOOKUP(A89,入力データ,25,FALSE)="","",VLOOKUP(A89,入力データ,25,FALSE)),"")</f>
        <v/>
      </c>
      <c r="Z93" s="63"/>
      <c r="AA93" s="37"/>
      <c r="AB93" s="369"/>
      <c r="AC93" s="377">
        <v>3</v>
      </c>
      <c r="AD93" s="379" t="str">
        <f>IFERROR(IF(VLOOKUP(A89,入力データ,33,FALSE)="","",VLOOKUP(A89,入力データ,33,FALSE)),"")</f>
        <v/>
      </c>
      <c r="AE93" s="379" t="str">
        <f>IF(AD93="","",IF(V96&gt;43585,5,4))</f>
        <v/>
      </c>
      <c r="AF93" s="381" t="str">
        <f>IF(AD93="","",V96)</f>
        <v/>
      </c>
      <c r="AG93" s="383" t="str">
        <f>IF(AE93="","",V96)</f>
        <v/>
      </c>
      <c r="AH93" s="385" t="str">
        <f>IF(AF93="","",V96)</f>
        <v/>
      </c>
      <c r="AI93" s="379">
        <v>7</v>
      </c>
      <c r="AJ93" s="430"/>
      <c r="AK93" s="372"/>
      <c r="AL93" s="374"/>
    </row>
    <row r="94" spans="1:38" ht="15" customHeight="1" x14ac:dyDescent="0.15">
      <c r="A94" s="454"/>
      <c r="B94" s="491"/>
      <c r="C94" s="393"/>
      <c r="D94" s="394"/>
      <c r="E94" s="396"/>
      <c r="F94" s="399"/>
      <c r="G94" s="402"/>
      <c r="H94" s="396"/>
      <c r="I94" s="396"/>
      <c r="J94" s="406"/>
      <c r="K94" s="409"/>
      <c r="L94" s="396"/>
      <c r="M94" s="494"/>
      <c r="N94" s="496"/>
      <c r="O94" s="498"/>
      <c r="P94" s="494"/>
      <c r="Q94" s="501"/>
      <c r="R94" s="504"/>
      <c r="S94" s="426"/>
      <c r="T94" s="426"/>
      <c r="U94" s="427"/>
      <c r="V94" s="1"/>
      <c r="W94" s="1"/>
      <c r="X94" s="1"/>
      <c r="Y94" s="63" t="str">
        <f>IFERROR(IF(VLOOKUP(A89,入力データ,26,FALSE)="","",VLOOKUP(A89,入力データ,26,FALSE)),"")</f>
        <v/>
      </c>
      <c r="Z94" s="1"/>
      <c r="AA94" s="1"/>
      <c r="AB94" s="369"/>
      <c r="AC94" s="378"/>
      <c r="AD94" s="380"/>
      <c r="AE94" s="380"/>
      <c r="AF94" s="382"/>
      <c r="AG94" s="384"/>
      <c r="AH94" s="386"/>
      <c r="AI94" s="380"/>
      <c r="AJ94" s="431"/>
      <c r="AK94" s="372"/>
      <c r="AL94" s="374"/>
    </row>
    <row r="95" spans="1:38" ht="15" customHeight="1" x14ac:dyDescent="0.15">
      <c r="A95" s="454"/>
      <c r="B95" s="491"/>
      <c r="C95" s="432" t="str">
        <f>IFERROR(IF(VLOOKUP(A89,入力データ,14,FALSE)="","",VLOOKUP(A89,入力データ,14,FALSE)),"")</f>
        <v/>
      </c>
      <c r="D95" s="409"/>
      <c r="E95" s="396"/>
      <c r="F95" s="399"/>
      <c r="G95" s="402"/>
      <c r="H95" s="396"/>
      <c r="I95" s="396"/>
      <c r="J95" s="406"/>
      <c r="K95" s="409"/>
      <c r="L95" s="396"/>
      <c r="M95" s="494"/>
      <c r="N95" s="496"/>
      <c r="O95" s="498"/>
      <c r="P95" s="494"/>
      <c r="Q95" s="501"/>
      <c r="R95" s="504"/>
      <c r="S95" s="426"/>
      <c r="T95" s="426"/>
      <c r="U95" s="427"/>
      <c r="V95" s="150"/>
      <c r="W95" s="150"/>
      <c r="X95" s="150"/>
      <c r="Y95" s="1"/>
      <c r="Z95" s="62"/>
      <c r="AA95" s="151"/>
      <c r="AB95" s="369"/>
      <c r="AC95" s="377">
        <v>4</v>
      </c>
      <c r="AD95" s="413" t="str">
        <f>IFERROR(IF(VLOOKUP(A89,入力データ,38,FALSE)="","",VLOOKUP(A89,入力データ,38,FALSE)),"")</f>
        <v/>
      </c>
      <c r="AE95" s="379" t="str">
        <f>IF(AD95="","",IF(V96&gt;43585,5,4))</f>
        <v/>
      </c>
      <c r="AF95" s="381" t="str">
        <f>IF(AE95="","",V96)</f>
        <v/>
      </c>
      <c r="AG95" s="383" t="str">
        <f>IF(AE95="","",V96)</f>
        <v/>
      </c>
      <c r="AH95" s="385" t="str">
        <f>IF(AE95="","",V96)</f>
        <v/>
      </c>
      <c r="AI95" s="379"/>
      <c r="AJ95" s="418"/>
      <c r="AK95" s="58"/>
      <c r="AL95" s="86"/>
    </row>
    <row r="96" spans="1:38" ht="15" customHeight="1" x14ac:dyDescent="0.15">
      <c r="A96" s="455"/>
      <c r="B96" s="492"/>
      <c r="C96" s="433"/>
      <c r="D96" s="410"/>
      <c r="E96" s="397"/>
      <c r="F96" s="400"/>
      <c r="G96" s="403"/>
      <c r="H96" s="397"/>
      <c r="I96" s="397"/>
      <c r="J96" s="407"/>
      <c r="K96" s="410"/>
      <c r="L96" s="397"/>
      <c r="M96" s="495"/>
      <c r="N96" s="497"/>
      <c r="O96" s="499"/>
      <c r="P96" s="495"/>
      <c r="Q96" s="502"/>
      <c r="R96" s="505"/>
      <c r="S96" s="428"/>
      <c r="T96" s="428"/>
      <c r="U96" s="429"/>
      <c r="V96" s="420" t="str">
        <f>IFERROR(IF(VLOOKUP(A89,入力データ,27,FALSE)="","",VLOOKUP(A89,入力データ,27,FALSE)),"")</f>
        <v/>
      </c>
      <c r="W96" s="421"/>
      <c r="X96" s="421"/>
      <c r="Y96" s="421"/>
      <c r="Z96" s="421"/>
      <c r="AA96" s="422"/>
      <c r="AB96" s="370"/>
      <c r="AC96" s="412"/>
      <c r="AD96" s="414"/>
      <c r="AE96" s="414"/>
      <c r="AF96" s="415"/>
      <c r="AG96" s="416"/>
      <c r="AH96" s="417"/>
      <c r="AI96" s="414"/>
      <c r="AJ96" s="419"/>
      <c r="AK96" s="60"/>
      <c r="AL96" s="61"/>
    </row>
    <row r="97" spans="1:38" ht="15" customHeight="1" x14ac:dyDescent="0.15">
      <c r="A97" s="453">
        <v>11</v>
      </c>
      <c r="B97" s="456"/>
      <c r="C97" s="459" t="str">
        <f>IFERROR(IF(VLOOKUP(A97,入力データ,2,FALSE)="","",VLOOKUP(A97,入力データ,2,FALSE)),"")</f>
        <v/>
      </c>
      <c r="D97" s="461" t="str">
        <f>IFERROR(
IF(OR(VLOOKUP(A97,入力データ,34,FALSE)=1,
VLOOKUP(A97,入力データ,34,FALSE)=3,
VLOOKUP(A97,入力データ,34,FALSE)=4,
VLOOKUP(A97,入力データ,34,FALSE)=5),
IF(VLOOKUP(A97,入力データ,13,FALSE)="","",VLOOKUP(A97,入力データ,13,FALSE)),
IF(VLOOKUP(A97,入力データ,3,FALSE)="","",VLOOKUP(A97,入力データ,3,FALSE))),"")</f>
        <v/>
      </c>
      <c r="E97" s="464" t="str">
        <f>IFERROR(IF(VLOOKUP(A97,入力データ,5,FALSE)="","",IF(VLOOKUP(A97,入力データ,5,FALSE)&gt;43585,5,4)),"")</f>
        <v/>
      </c>
      <c r="F97" s="467" t="str">
        <f>IFERROR(IF(VLOOKUP(A97,入力データ,5,FALSE)="","",VLOOKUP(A97,入力データ,5,FALSE)),"")</f>
        <v/>
      </c>
      <c r="G97" s="470" t="str">
        <f>IFERROR(IF(VLOOKUP(A97,入力データ,5,FALSE)="","",VLOOKUP(A97,入力データ,5,FALSE)),"")</f>
        <v/>
      </c>
      <c r="H97" s="473" t="str">
        <f>IFERROR(IF(VLOOKUP(A97,入力データ,5,FALSE)&gt;0,1,""),"")</f>
        <v/>
      </c>
      <c r="I97" s="473" t="str">
        <f>IFERROR(IF(VLOOKUP(A97,入力データ,6,FALSE)="","",VLOOKUP(A97,入力データ,6,FALSE)),"")</f>
        <v/>
      </c>
      <c r="J97" s="475" t="str">
        <f>IFERROR(IF(VLOOKUP(A97,入力データ,7,FALSE)="","",
IF(VLOOKUP(A97,入力データ,7,FALSE)&gt;159,"G",
IF(VLOOKUP(A97,入力データ,7,FALSE)&gt;149,"F",
IF(VLOOKUP(A97,入力データ,7,FALSE)&gt;139,"E",
IF(VLOOKUP(A97,入力データ,7,FALSE)&gt;129,"D",
IF(VLOOKUP(A97,入力データ,7,FALSE)&gt;119,"C",
IF(VLOOKUP(A97,入力データ,7,FALSE)&gt;109,"B",
IF(VLOOKUP(A97,入力データ,7,FALSE)&gt;99,"A",
"")))))))),"")</f>
        <v/>
      </c>
      <c r="K97" s="478" t="str">
        <f>IFERROR(IF(VLOOKUP(A97,入力データ,7,FALSE)="","",
IF(VLOOKUP(A97,入力データ,7,FALSE)&gt;99,MOD(VLOOKUP(A97,入力データ,7,FALSE),10),VLOOKUP(A97,入力データ,7,FALSE))),"")</f>
        <v/>
      </c>
      <c r="L97" s="481" t="str">
        <f>IFERROR(IF(VLOOKUP(A97,入力データ,8,FALSE)="","",VLOOKUP(A97,入力データ,8,FALSE)),"")</f>
        <v/>
      </c>
      <c r="M97" s="483" t="str">
        <f>IFERROR(IF(VLOOKUP(A97,入力データ,9,FALSE)="","",IF(VLOOKUP(A97,入力データ,9,FALSE)&gt;43585,5,4)),"")</f>
        <v/>
      </c>
      <c r="N97" s="485" t="str">
        <f>IFERROR(IF(VLOOKUP(A97,入力データ,9,FALSE)="","",VLOOKUP(A97,入力データ,9,FALSE)),"")</f>
        <v/>
      </c>
      <c r="O97" s="470" t="str">
        <f>IFERROR(IF(VLOOKUP(A97,入力データ,9,FALSE)="","",VLOOKUP(A97,入力データ,9,FALSE)),"")</f>
        <v/>
      </c>
      <c r="P97" s="481" t="str">
        <f>IFERROR(IF(VLOOKUP(A97,入力データ,10,FALSE)="","",VLOOKUP(A97,入力データ,10,FALSE)),"")</f>
        <v/>
      </c>
      <c r="Q97" s="434"/>
      <c r="R97" s="487" t="str">
        <f>IFERROR(IF(VLOOKUP(A97,入力データ,8,FALSE)="","",VLOOKUP(A97,入力データ,8,FALSE)+VALUE(VLOOKUP(A97,入力データ,10,FALSE))),"")</f>
        <v/>
      </c>
      <c r="S97" s="434" t="str">
        <f>IF(R97="","",IF(VLOOKUP(A97,入力データ,11,FALSE)="育児休業","ｲｸｷｭｳ",IF(VLOOKUP(A97,入力データ,11,FALSE)="傷病休職","ﾑｷｭｳ",ROUNDDOWN(R97*10/1000,0))))</f>
        <v/>
      </c>
      <c r="T97" s="435"/>
      <c r="U97" s="436"/>
      <c r="V97" s="152"/>
      <c r="W97" s="149"/>
      <c r="X97" s="149"/>
      <c r="Y97" s="149" t="str">
        <f>IFERROR(IF(VLOOKUP(A97,入力データ,21,FALSE)="","",VLOOKUP(A97,入力データ,21,FALSE)),"")</f>
        <v/>
      </c>
      <c r="Z97" s="40"/>
      <c r="AA97" s="67"/>
      <c r="AB97" s="368" t="str">
        <f>IFERROR(IF(VLOOKUP(A97,入力データ,28,FALSE)&amp;"　"&amp;VLOOKUP(A97,入力データ,29,FALSE)="　","",VLOOKUP(A97,入力データ,28,FALSE)&amp;"　"&amp;VLOOKUP(A97,入力データ,29,FALSE)),"")</f>
        <v/>
      </c>
      <c r="AC97" s="443">
        <v>1</v>
      </c>
      <c r="AD97" s="444" t="str">
        <f>IFERROR(IF(VLOOKUP(A97,入力データ,34,FALSE)="","",VLOOKUP(A97,入力データ,34,FALSE)),"")</f>
        <v/>
      </c>
      <c r="AE97" s="444" t="str">
        <f>IF(AD97="","",IF(V104&gt;43585,5,4))</f>
        <v/>
      </c>
      <c r="AF97" s="445" t="str">
        <f>IF(AD97="","",V104)</f>
        <v/>
      </c>
      <c r="AG97" s="447" t="str">
        <f>IF(AD97="","",V104)</f>
        <v/>
      </c>
      <c r="AH97" s="449" t="str">
        <f>IF(AD97="","",V104)</f>
        <v/>
      </c>
      <c r="AI97" s="444">
        <v>5</v>
      </c>
      <c r="AJ97" s="451" t="str">
        <f>IFERROR(IF(OR(VLOOKUP(A97,入力データ,34,FALSE)=1,VLOOKUP(A97,入力データ,34,FALSE)=3,VLOOKUP(A97,入力データ,34,FALSE)=4,VLOOKUP(A97,入力データ,34,FALSE)=5),3,
IF(VLOOKUP(A97,入力データ,35,FALSE)="","",3)),"")</f>
        <v/>
      </c>
      <c r="AK97" s="371"/>
      <c r="AL97" s="373"/>
    </row>
    <row r="98" spans="1:38" ht="15" customHeight="1" x14ac:dyDescent="0.15">
      <c r="A98" s="454"/>
      <c r="B98" s="457"/>
      <c r="C98" s="460"/>
      <c r="D98" s="462"/>
      <c r="E98" s="465"/>
      <c r="F98" s="468"/>
      <c r="G98" s="471"/>
      <c r="H98" s="474"/>
      <c r="I98" s="474"/>
      <c r="J98" s="476"/>
      <c r="K98" s="479"/>
      <c r="L98" s="482"/>
      <c r="M98" s="484"/>
      <c r="N98" s="486"/>
      <c r="O98" s="471"/>
      <c r="P98" s="482"/>
      <c r="Q98" s="437"/>
      <c r="R98" s="488"/>
      <c r="S98" s="437"/>
      <c r="T98" s="438"/>
      <c r="U98" s="439"/>
      <c r="V98" s="41"/>
      <c r="W98" s="150"/>
      <c r="X98" s="150"/>
      <c r="Y98" s="150" t="str">
        <f>IFERROR(IF(VLOOKUP(A97,入力データ,22,FALSE)="","",VLOOKUP(A97,入力データ,22,FALSE)),"")</f>
        <v/>
      </c>
      <c r="Z98" s="150"/>
      <c r="AA98" s="151"/>
      <c r="AB98" s="369"/>
      <c r="AC98" s="378"/>
      <c r="AD98" s="380"/>
      <c r="AE98" s="380"/>
      <c r="AF98" s="446"/>
      <c r="AG98" s="448"/>
      <c r="AH98" s="450"/>
      <c r="AI98" s="380"/>
      <c r="AJ98" s="452"/>
      <c r="AK98" s="372"/>
      <c r="AL98" s="374"/>
    </row>
    <row r="99" spans="1:38" ht="15" customHeight="1" x14ac:dyDescent="0.15">
      <c r="A99" s="454"/>
      <c r="B99" s="457"/>
      <c r="C99" s="375" t="str">
        <f>IFERROR(IF(VLOOKUP(A97,入力データ,12,FALSE)="","",VLOOKUP(A97,入力データ,12,FALSE)),"")</f>
        <v/>
      </c>
      <c r="D99" s="462"/>
      <c r="E99" s="465"/>
      <c r="F99" s="468"/>
      <c r="G99" s="471"/>
      <c r="H99" s="474"/>
      <c r="I99" s="474"/>
      <c r="J99" s="476"/>
      <c r="K99" s="479"/>
      <c r="L99" s="482"/>
      <c r="M99" s="484"/>
      <c r="N99" s="486"/>
      <c r="O99" s="471"/>
      <c r="P99" s="482"/>
      <c r="Q99" s="437"/>
      <c r="R99" s="488"/>
      <c r="S99" s="437"/>
      <c r="T99" s="438"/>
      <c r="U99" s="439"/>
      <c r="V99" s="41"/>
      <c r="W99" s="150"/>
      <c r="X99" s="150"/>
      <c r="Y99" s="150" t="str">
        <f>IFERROR(IF(VLOOKUP(A97,入力データ,23,FALSE)="","",VLOOKUP(A97,入力データ,23,FALSE)),"")</f>
        <v/>
      </c>
      <c r="Z99" s="150"/>
      <c r="AA99" s="151"/>
      <c r="AB99" s="369"/>
      <c r="AC99" s="377">
        <v>2</v>
      </c>
      <c r="AD99" s="379" t="str">
        <f>IFERROR(IF(VLOOKUP(A97,入力データ,37,FALSE)="","",VLOOKUP(A97,入力データ,37,FALSE)),"")</f>
        <v/>
      </c>
      <c r="AE99" s="379" t="str">
        <f>IF(AD99="","",IF(V104&gt;43585,5,4))</f>
        <v/>
      </c>
      <c r="AF99" s="381" t="str">
        <f>IF(AD99="","",V104)</f>
        <v/>
      </c>
      <c r="AG99" s="383" t="str">
        <f>IF(AE99="","",V104)</f>
        <v/>
      </c>
      <c r="AH99" s="385" t="str">
        <f>IF(AF99="","",V104)</f>
        <v/>
      </c>
      <c r="AI99" s="387">
        <v>6</v>
      </c>
      <c r="AJ99" s="389" t="str">
        <f>IFERROR(IF(VLOOKUP(A97,入力データ,36,FALSE)="","",3),"")</f>
        <v/>
      </c>
      <c r="AK99" s="372"/>
      <c r="AL99" s="374"/>
    </row>
    <row r="100" spans="1:38" ht="15" customHeight="1" x14ac:dyDescent="0.15">
      <c r="A100" s="454"/>
      <c r="B100" s="458"/>
      <c r="C100" s="376"/>
      <c r="D100" s="463"/>
      <c r="E100" s="466"/>
      <c r="F100" s="469"/>
      <c r="G100" s="472"/>
      <c r="H100" s="466"/>
      <c r="I100" s="466"/>
      <c r="J100" s="477"/>
      <c r="K100" s="480"/>
      <c r="L100" s="466"/>
      <c r="M100" s="466"/>
      <c r="N100" s="469"/>
      <c r="O100" s="472"/>
      <c r="P100" s="466"/>
      <c r="Q100" s="477"/>
      <c r="R100" s="489"/>
      <c r="S100" s="440"/>
      <c r="T100" s="441"/>
      <c r="U100" s="442"/>
      <c r="V100" s="38"/>
      <c r="W100" s="36"/>
      <c r="X100" s="36"/>
      <c r="Y100" s="150" t="str">
        <f>IFERROR(IF(VLOOKUP(A97,入力データ,24,FALSE)="","",VLOOKUP(A97,入力データ,24,FALSE)),"")</f>
        <v/>
      </c>
      <c r="Z100" s="63"/>
      <c r="AA100" s="37"/>
      <c r="AB100" s="369"/>
      <c r="AC100" s="378"/>
      <c r="AD100" s="380"/>
      <c r="AE100" s="380"/>
      <c r="AF100" s="382"/>
      <c r="AG100" s="384"/>
      <c r="AH100" s="386"/>
      <c r="AI100" s="388"/>
      <c r="AJ100" s="390"/>
      <c r="AK100" s="372"/>
      <c r="AL100" s="374"/>
    </row>
    <row r="101" spans="1:38" ht="15" customHeight="1" x14ac:dyDescent="0.15">
      <c r="A101" s="454"/>
      <c r="B101" s="490" t="str">
        <f>IF(OR(C97&lt;&gt;"",C99&lt;&gt;""),"○","")</f>
        <v/>
      </c>
      <c r="C101" s="391" t="str">
        <f>IFERROR(IF(VLOOKUP(A97,入力データ,4,FALSE)="","",VLOOKUP(A97,入力データ,4,FALSE)),"")</f>
        <v/>
      </c>
      <c r="D101" s="392"/>
      <c r="E101" s="395" t="str">
        <f>IFERROR(IF(VLOOKUP(A97,入力データ,15,FALSE)="","",IF(VLOOKUP(A97,入力データ,15,FALSE)&gt;43585,5,4)),"")</f>
        <v/>
      </c>
      <c r="F101" s="398" t="str">
        <f>IFERROR(IF(VLOOKUP(A97,入力データ,15,FALSE)="","",VLOOKUP(A97,入力データ,15,FALSE)),"")</f>
        <v/>
      </c>
      <c r="G101" s="401" t="str">
        <f>IFERROR(IF(VLOOKUP(A97,入力データ,15,FALSE)="","",VLOOKUP(A97,入力データ,15,FALSE)),"")</f>
        <v/>
      </c>
      <c r="H101" s="404" t="str">
        <f>IFERROR(IF(VLOOKUP(A97,入力データ,15,FALSE)&gt;0,1,""),"")</f>
        <v/>
      </c>
      <c r="I101" s="404" t="str">
        <f>IFERROR(IF(VLOOKUP(A97,入力データ,16,FALSE)="","",VLOOKUP(A97,入力データ,16,FALSE)),"")</f>
        <v/>
      </c>
      <c r="J101" s="405" t="str">
        <f>IFERROR(IF(VLOOKUP(A97,入力データ,17,FALSE)="","",
IF(VLOOKUP(A97,入力データ,17,FALSE)&gt;159,"G",
IF(VLOOKUP(A97,入力データ,17,FALSE)&gt;149,"F",
IF(VLOOKUP(A97,入力データ,17,FALSE)&gt;139,"E",
IF(VLOOKUP(A97,入力データ,17,FALSE)&gt;129,"D",
IF(VLOOKUP(A97,入力データ,17,FALSE)&gt;119,"C",
IF(VLOOKUP(A97,入力データ,17,FALSE)&gt;109,"B",
IF(VLOOKUP(A97,入力データ,17,FALSE)&gt;99,"A",
"")))))))),"")</f>
        <v/>
      </c>
      <c r="K101" s="408" t="str">
        <f>IFERROR(IF(VLOOKUP(A97,入力データ,17,FALSE)="","",
IF(VLOOKUP(A97,入力データ,17,FALSE)&gt;99,MOD(VLOOKUP(A97,入力データ,17,FALSE),10),VLOOKUP(A97,入力データ,17,FALSE))),"")</f>
        <v/>
      </c>
      <c r="L101" s="411" t="str">
        <f>IFERROR(IF(VLOOKUP(A97,入力データ,18,FALSE)="","",VLOOKUP(A97,入力データ,18,FALSE)),"")</f>
        <v/>
      </c>
      <c r="M101" s="493" t="str">
        <f>IFERROR(IF(VLOOKUP(A97,入力データ,19,FALSE)="","",IF(VLOOKUP(A97,入力データ,19,FALSE)&gt;43585,5,4)),"")</f>
        <v/>
      </c>
      <c r="N101" s="398" t="str">
        <f>IFERROR(IF(VLOOKUP(A97,入力データ,19,FALSE)="","",VLOOKUP(A97,入力データ,19,FALSE)),"")</f>
        <v/>
      </c>
      <c r="O101" s="401" t="str">
        <f>IFERROR(IF(VLOOKUP(A97,入力データ,19,FALSE)="","",VLOOKUP(A97,入力データ,19,FALSE)),"")</f>
        <v/>
      </c>
      <c r="P101" s="411" t="str">
        <f>IFERROR(IF(VLOOKUP(A97,入力データ,20,FALSE)="","",VLOOKUP(A97,入力データ,20,FALSE)),"")</f>
        <v/>
      </c>
      <c r="Q101" s="500"/>
      <c r="R101" s="503" t="str">
        <f>IFERROR(IF(OR(S101="ｲｸｷｭｳ",S101="ﾑｷｭｳ",AND(L101="",P101="")),"",VLOOKUP(A97,入力データ,31,FALSE)),"")</f>
        <v/>
      </c>
      <c r="S101" s="423" t="str">
        <f>IFERROR(
IF(VLOOKUP(A97,入力データ,33,FALSE)=1,"ﾑｷｭｳ ",
IF(VLOOKUP(A97,入力データ,33,FALSE)=3,"ｲｸｷｭｳ",
IF(VLOOKUP(A97,入力データ,33,FALSE)=4,VLOOKUP(A97,入力データ,32,FALSE),
IF(VLOOKUP(A97,入力データ,33,FALSE)=5,VLOOKUP(A97,入力データ,32,FALSE),
IF(AND(VLOOKUP(A97,入力データ,38,FALSE)&gt;0,VLOOKUP(A97,入力データ,38,FALSE)&lt;9),0,
IF(AND(L101="",P101=""),"",VLOOKUP(A97,入力データ,32,FALSE))))))),"")</f>
        <v/>
      </c>
      <c r="T101" s="424"/>
      <c r="U101" s="425"/>
      <c r="V101" s="36"/>
      <c r="W101" s="36"/>
      <c r="X101" s="36"/>
      <c r="Y101" s="63" t="str">
        <f>IFERROR(IF(VLOOKUP(A97,入力データ,25,FALSE)="","",VLOOKUP(A97,入力データ,25,FALSE)),"")</f>
        <v/>
      </c>
      <c r="Z101" s="63"/>
      <c r="AA101" s="37"/>
      <c r="AB101" s="369"/>
      <c r="AC101" s="377">
        <v>3</v>
      </c>
      <c r="AD101" s="379" t="str">
        <f>IFERROR(IF(VLOOKUP(A97,入力データ,33,FALSE)="","",VLOOKUP(A97,入力データ,33,FALSE)),"")</f>
        <v/>
      </c>
      <c r="AE101" s="379" t="str">
        <f>IF(AD101="","",IF(V104&gt;43585,5,4))</f>
        <v/>
      </c>
      <c r="AF101" s="381" t="str">
        <f>IF(AD101="","",V104)</f>
        <v/>
      </c>
      <c r="AG101" s="383" t="str">
        <f>IF(AE101="","",V104)</f>
        <v/>
      </c>
      <c r="AH101" s="385" t="str">
        <f>IF(AF101="","",V104)</f>
        <v/>
      </c>
      <c r="AI101" s="379">
        <v>7</v>
      </c>
      <c r="AJ101" s="430"/>
      <c r="AK101" s="372"/>
      <c r="AL101" s="374"/>
    </row>
    <row r="102" spans="1:38" ht="15" customHeight="1" x14ac:dyDescent="0.15">
      <c r="A102" s="454"/>
      <c r="B102" s="491"/>
      <c r="C102" s="393"/>
      <c r="D102" s="394"/>
      <c r="E102" s="396"/>
      <c r="F102" s="399"/>
      <c r="G102" s="402"/>
      <c r="H102" s="396"/>
      <c r="I102" s="396"/>
      <c r="J102" s="406"/>
      <c r="K102" s="409"/>
      <c r="L102" s="396"/>
      <c r="M102" s="494"/>
      <c r="N102" s="496"/>
      <c r="O102" s="498"/>
      <c r="P102" s="494"/>
      <c r="Q102" s="501"/>
      <c r="R102" s="504"/>
      <c r="S102" s="426"/>
      <c r="T102" s="426"/>
      <c r="U102" s="427"/>
      <c r="V102" s="1"/>
      <c r="W102" s="1"/>
      <c r="X102" s="1"/>
      <c r="Y102" s="63" t="str">
        <f>IFERROR(IF(VLOOKUP(A97,入力データ,26,FALSE)="","",VLOOKUP(A97,入力データ,26,FALSE)),"")</f>
        <v/>
      </c>
      <c r="Z102" s="1"/>
      <c r="AA102" s="1"/>
      <c r="AB102" s="369"/>
      <c r="AC102" s="378"/>
      <c r="AD102" s="380"/>
      <c r="AE102" s="380"/>
      <c r="AF102" s="382"/>
      <c r="AG102" s="384"/>
      <c r="AH102" s="386"/>
      <c r="AI102" s="380"/>
      <c r="AJ102" s="431"/>
      <c r="AK102" s="372"/>
      <c r="AL102" s="374"/>
    </row>
    <row r="103" spans="1:38" ht="15" customHeight="1" x14ac:dyDescent="0.15">
      <c r="A103" s="454"/>
      <c r="B103" s="491"/>
      <c r="C103" s="432" t="str">
        <f>IFERROR(IF(VLOOKUP(A97,入力データ,14,FALSE)="","",VLOOKUP(A97,入力データ,14,FALSE)),"")</f>
        <v/>
      </c>
      <c r="D103" s="409"/>
      <c r="E103" s="396"/>
      <c r="F103" s="399"/>
      <c r="G103" s="402"/>
      <c r="H103" s="396"/>
      <c r="I103" s="396"/>
      <c r="J103" s="406"/>
      <c r="K103" s="409"/>
      <c r="L103" s="396"/>
      <c r="M103" s="494"/>
      <c r="N103" s="496"/>
      <c r="O103" s="498"/>
      <c r="P103" s="494"/>
      <c r="Q103" s="501"/>
      <c r="R103" s="504"/>
      <c r="S103" s="426"/>
      <c r="T103" s="426"/>
      <c r="U103" s="427"/>
      <c r="V103" s="150"/>
      <c r="W103" s="150"/>
      <c r="X103" s="150"/>
      <c r="Y103" s="1"/>
      <c r="Z103" s="62"/>
      <c r="AA103" s="151"/>
      <c r="AB103" s="369"/>
      <c r="AC103" s="377">
        <v>4</v>
      </c>
      <c r="AD103" s="413" t="str">
        <f>IFERROR(IF(VLOOKUP(A97,入力データ,38,FALSE)="","",VLOOKUP(A97,入力データ,38,FALSE)),"")</f>
        <v/>
      </c>
      <c r="AE103" s="379" t="str">
        <f>IF(AD103="","",IF(V104&gt;43585,5,4))</f>
        <v/>
      </c>
      <c r="AF103" s="381" t="str">
        <f>IF(AE103="","",V104)</f>
        <v/>
      </c>
      <c r="AG103" s="383" t="str">
        <f>IF(AE103="","",V104)</f>
        <v/>
      </c>
      <c r="AH103" s="385" t="str">
        <f>IF(AE103="","",V104)</f>
        <v/>
      </c>
      <c r="AI103" s="379"/>
      <c r="AJ103" s="418"/>
      <c r="AK103" s="58"/>
      <c r="AL103" s="86"/>
    </row>
    <row r="104" spans="1:38" ht="15" customHeight="1" x14ac:dyDescent="0.15">
      <c r="A104" s="455"/>
      <c r="B104" s="492"/>
      <c r="C104" s="433"/>
      <c r="D104" s="410"/>
      <c r="E104" s="397"/>
      <c r="F104" s="400"/>
      <c r="G104" s="403"/>
      <c r="H104" s="397"/>
      <c r="I104" s="397"/>
      <c r="J104" s="407"/>
      <c r="K104" s="410"/>
      <c r="L104" s="397"/>
      <c r="M104" s="495"/>
      <c r="N104" s="497"/>
      <c r="O104" s="499"/>
      <c r="P104" s="495"/>
      <c r="Q104" s="502"/>
      <c r="R104" s="505"/>
      <c r="S104" s="428"/>
      <c r="T104" s="428"/>
      <c r="U104" s="429"/>
      <c r="V104" s="420" t="str">
        <f>IFERROR(IF(VLOOKUP(A97,入力データ,27,FALSE)="","",VLOOKUP(A97,入力データ,27,FALSE)),"")</f>
        <v/>
      </c>
      <c r="W104" s="421"/>
      <c r="X104" s="421"/>
      <c r="Y104" s="421"/>
      <c r="Z104" s="421"/>
      <c r="AA104" s="422"/>
      <c r="AB104" s="370"/>
      <c r="AC104" s="412"/>
      <c r="AD104" s="414"/>
      <c r="AE104" s="414"/>
      <c r="AF104" s="415"/>
      <c r="AG104" s="416"/>
      <c r="AH104" s="417"/>
      <c r="AI104" s="414"/>
      <c r="AJ104" s="419"/>
      <c r="AK104" s="60"/>
      <c r="AL104" s="61"/>
    </row>
    <row r="105" spans="1:38" ht="15" customHeight="1" x14ac:dyDescent="0.15">
      <c r="A105" s="453">
        <v>12</v>
      </c>
      <c r="B105" s="456"/>
      <c r="C105" s="459" t="str">
        <f>IFERROR(IF(VLOOKUP(A105,入力データ,2,FALSE)="","",VLOOKUP(A105,入力データ,2,FALSE)),"")</f>
        <v/>
      </c>
      <c r="D105" s="461" t="str">
        <f>IFERROR(
IF(OR(VLOOKUP(A105,入力データ,34,FALSE)=1,
VLOOKUP(A105,入力データ,34,FALSE)=3,
VLOOKUP(A105,入力データ,34,FALSE)=4,
VLOOKUP(A105,入力データ,34,FALSE)=5),
IF(VLOOKUP(A105,入力データ,13,FALSE)="","",VLOOKUP(A105,入力データ,13,FALSE)),
IF(VLOOKUP(A105,入力データ,3,FALSE)="","",VLOOKUP(A105,入力データ,3,FALSE))),"")</f>
        <v/>
      </c>
      <c r="E105" s="464" t="str">
        <f>IFERROR(IF(VLOOKUP(A105,入力データ,5,FALSE)="","",IF(VLOOKUP(A105,入力データ,5,FALSE)&gt;43585,5,4)),"")</f>
        <v/>
      </c>
      <c r="F105" s="467" t="str">
        <f>IFERROR(IF(VLOOKUP(A105,入力データ,5,FALSE)="","",VLOOKUP(A105,入力データ,5,FALSE)),"")</f>
        <v/>
      </c>
      <c r="G105" s="470" t="str">
        <f>IFERROR(IF(VLOOKUP(A105,入力データ,5,FALSE)="","",VLOOKUP(A105,入力データ,5,FALSE)),"")</f>
        <v/>
      </c>
      <c r="H105" s="473" t="str">
        <f>IFERROR(IF(VLOOKUP(A105,入力データ,5,FALSE)&gt;0,1,""),"")</f>
        <v/>
      </c>
      <c r="I105" s="473" t="str">
        <f>IFERROR(IF(VLOOKUP(A105,入力データ,6,FALSE)="","",VLOOKUP(A105,入力データ,6,FALSE)),"")</f>
        <v/>
      </c>
      <c r="J105" s="475" t="str">
        <f>IFERROR(IF(VLOOKUP(A105,入力データ,7,FALSE)="","",
IF(VLOOKUP(A105,入力データ,7,FALSE)&gt;159,"G",
IF(VLOOKUP(A105,入力データ,7,FALSE)&gt;149,"F",
IF(VLOOKUP(A105,入力データ,7,FALSE)&gt;139,"E",
IF(VLOOKUP(A105,入力データ,7,FALSE)&gt;129,"D",
IF(VLOOKUP(A105,入力データ,7,FALSE)&gt;119,"C",
IF(VLOOKUP(A105,入力データ,7,FALSE)&gt;109,"B",
IF(VLOOKUP(A105,入力データ,7,FALSE)&gt;99,"A",
"")))))))),"")</f>
        <v/>
      </c>
      <c r="K105" s="478" t="str">
        <f>IFERROR(IF(VLOOKUP(A105,入力データ,7,FALSE)="","",
IF(VLOOKUP(A105,入力データ,7,FALSE)&gt;99,MOD(VLOOKUP(A105,入力データ,7,FALSE),10),VLOOKUP(A105,入力データ,7,FALSE))),"")</f>
        <v/>
      </c>
      <c r="L105" s="481" t="str">
        <f>IFERROR(IF(VLOOKUP(A105,入力データ,8,FALSE)="","",VLOOKUP(A105,入力データ,8,FALSE)),"")</f>
        <v/>
      </c>
      <c r="M105" s="483" t="str">
        <f>IFERROR(IF(VLOOKUP(A105,入力データ,9,FALSE)="","",IF(VLOOKUP(A105,入力データ,9,FALSE)&gt;43585,5,4)),"")</f>
        <v/>
      </c>
      <c r="N105" s="485" t="str">
        <f>IFERROR(IF(VLOOKUP(A105,入力データ,9,FALSE)="","",VLOOKUP(A105,入力データ,9,FALSE)),"")</f>
        <v/>
      </c>
      <c r="O105" s="470" t="str">
        <f>IFERROR(IF(VLOOKUP(A105,入力データ,9,FALSE)="","",VLOOKUP(A105,入力データ,9,FALSE)),"")</f>
        <v/>
      </c>
      <c r="P105" s="481" t="str">
        <f>IFERROR(IF(VLOOKUP(A105,入力データ,10,FALSE)="","",VLOOKUP(A105,入力データ,10,FALSE)),"")</f>
        <v/>
      </c>
      <c r="Q105" s="434"/>
      <c r="R105" s="487" t="str">
        <f>IFERROR(IF(VLOOKUP(A105,入力データ,8,FALSE)="","",VLOOKUP(A105,入力データ,8,FALSE)+VALUE(VLOOKUP(A105,入力データ,10,FALSE))),"")</f>
        <v/>
      </c>
      <c r="S105" s="434" t="str">
        <f>IF(R105="","",IF(VLOOKUP(A105,入力データ,11,FALSE)="育児休業","ｲｸｷｭｳ",IF(VLOOKUP(A105,入力データ,11,FALSE)="傷病休職","ﾑｷｭｳ",ROUNDDOWN(R105*10/1000,0))))</f>
        <v/>
      </c>
      <c r="T105" s="435"/>
      <c r="U105" s="436"/>
      <c r="V105" s="152"/>
      <c r="W105" s="149"/>
      <c r="X105" s="149"/>
      <c r="Y105" s="149" t="str">
        <f>IFERROR(IF(VLOOKUP(A105,入力データ,21,FALSE)="","",VLOOKUP(A105,入力データ,21,FALSE)),"")</f>
        <v/>
      </c>
      <c r="Z105" s="40"/>
      <c r="AA105" s="67"/>
      <c r="AB105" s="368" t="str">
        <f>IFERROR(IF(VLOOKUP(A105,入力データ,28,FALSE)&amp;"　"&amp;VLOOKUP(A105,入力データ,29,FALSE)="　","",VLOOKUP(A105,入力データ,28,FALSE)&amp;"　"&amp;VLOOKUP(A105,入力データ,29,FALSE)),"")</f>
        <v/>
      </c>
      <c r="AC105" s="443">
        <v>1</v>
      </c>
      <c r="AD105" s="444" t="str">
        <f>IFERROR(IF(VLOOKUP(A105,入力データ,34,FALSE)="","",VLOOKUP(A105,入力データ,34,FALSE)),"")</f>
        <v/>
      </c>
      <c r="AE105" s="444" t="str">
        <f>IF(AD105="","",IF(V112&gt;43585,5,4))</f>
        <v/>
      </c>
      <c r="AF105" s="445" t="str">
        <f>IF(AD105="","",V112)</f>
        <v/>
      </c>
      <c r="AG105" s="447" t="str">
        <f>IF(AD105="","",V112)</f>
        <v/>
      </c>
      <c r="AH105" s="449" t="str">
        <f>IF(AD105="","",V112)</f>
        <v/>
      </c>
      <c r="AI105" s="444">
        <v>5</v>
      </c>
      <c r="AJ105" s="451" t="str">
        <f>IFERROR(IF(OR(VLOOKUP(A105,入力データ,34,FALSE)=1,VLOOKUP(A105,入力データ,34,FALSE)=3,VLOOKUP(A105,入力データ,34,FALSE)=4,VLOOKUP(A105,入力データ,34,FALSE)=5),3,
IF(VLOOKUP(A105,入力データ,35,FALSE)="","",3)),"")</f>
        <v/>
      </c>
      <c r="AK105" s="371"/>
      <c r="AL105" s="373"/>
    </row>
    <row r="106" spans="1:38" ht="15" customHeight="1" x14ac:dyDescent="0.15">
      <c r="A106" s="454"/>
      <c r="B106" s="457"/>
      <c r="C106" s="460"/>
      <c r="D106" s="462"/>
      <c r="E106" s="465"/>
      <c r="F106" s="468"/>
      <c r="G106" s="471"/>
      <c r="H106" s="474"/>
      <c r="I106" s="474"/>
      <c r="J106" s="476"/>
      <c r="K106" s="479"/>
      <c r="L106" s="482"/>
      <c r="M106" s="484"/>
      <c r="N106" s="486"/>
      <c r="O106" s="471"/>
      <c r="P106" s="482"/>
      <c r="Q106" s="437"/>
      <c r="R106" s="488"/>
      <c r="S106" s="437"/>
      <c r="T106" s="438"/>
      <c r="U106" s="439"/>
      <c r="V106" s="41"/>
      <c r="W106" s="150"/>
      <c r="X106" s="150"/>
      <c r="Y106" s="150" t="str">
        <f>IFERROR(IF(VLOOKUP(A105,入力データ,22,FALSE)="","",VLOOKUP(A105,入力データ,22,FALSE)),"")</f>
        <v/>
      </c>
      <c r="Z106" s="150"/>
      <c r="AA106" s="151"/>
      <c r="AB106" s="369"/>
      <c r="AC106" s="378"/>
      <c r="AD106" s="380"/>
      <c r="AE106" s="380"/>
      <c r="AF106" s="446"/>
      <c r="AG106" s="448"/>
      <c r="AH106" s="450"/>
      <c r="AI106" s="380"/>
      <c r="AJ106" s="452"/>
      <c r="AK106" s="372"/>
      <c r="AL106" s="374"/>
    </row>
    <row r="107" spans="1:38" ht="15" customHeight="1" x14ac:dyDescent="0.15">
      <c r="A107" s="454"/>
      <c r="B107" s="457"/>
      <c r="C107" s="375" t="str">
        <f>IFERROR(IF(VLOOKUP(A105,入力データ,12,FALSE)="","",VLOOKUP(A105,入力データ,12,FALSE)),"")</f>
        <v/>
      </c>
      <c r="D107" s="462"/>
      <c r="E107" s="465"/>
      <c r="F107" s="468"/>
      <c r="G107" s="471"/>
      <c r="H107" s="474"/>
      <c r="I107" s="474"/>
      <c r="J107" s="476"/>
      <c r="K107" s="479"/>
      <c r="L107" s="482"/>
      <c r="M107" s="484"/>
      <c r="N107" s="486"/>
      <c r="O107" s="471"/>
      <c r="P107" s="482"/>
      <c r="Q107" s="437"/>
      <c r="R107" s="488"/>
      <c r="S107" s="437"/>
      <c r="T107" s="438"/>
      <c r="U107" s="439"/>
      <c r="V107" s="41"/>
      <c r="W107" s="150"/>
      <c r="X107" s="150"/>
      <c r="Y107" s="150" t="str">
        <f>IFERROR(IF(VLOOKUP(A105,入力データ,23,FALSE)="","",VLOOKUP(A105,入力データ,23,FALSE)),"")</f>
        <v/>
      </c>
      <c r="Z107" s="150"/>
      <c r="AA107" s="151"/>
      <c r="AB107" s="369"/>
      <c r="AC107" s="377">
        <v>2</v>
      </c>
      <c r="AD107" s="379" t="str">
        <f>IFERROR(IF(VLOOKUP(A105,入力データ,37,FALSE)="","",VLOOKUP(A105,入力データ,37,FALSE)),"")</f>
        <v/>
      </c>
      <c r="AE107" s="379" t="str">
        <f>IF(AD107="","",IF(V112&gt;43585,5,4))</f>
        <v/>
      </c>
      <c r="AF107" s="381" t="str">
        <f>IF(AD107="","",V112)</f>
        <v/>
      </c>
      <c r="AG107" s="383" t="str">
        <f>IF(AE107="","",V112)</f>
        <v/>
      </c>
      <c r="AH107" s="385" t="str">
        <f>IF(AF107="","",V112)</f>
        <v/>
      </c>
      <c r="AI107" s="387">
        <v>6</v>
      </c>
      <c r="AJ107" s="389" t="str">
        <f>IFERROR(IF(VLOOKUP(A105,入力データ,36,FALSE)="","",3),"")</f>
        <v/>
      </c>
      <c r="AK107" s="372"/>
      <c r="AL107" s="374"/>
    </row>
    <row r="108" spans="1:38" ht="15" customHeight="1" x14ac:dyDescent="0.15">
      <c r="A108" s="454"/>
      <c r="B108" s="458"/>
      <c r="C108" s="376"/>
      <c r="D108" s="463"/>
      <c r="E108" s="466"/>
      <c r="F108" s="469"/>
      <c r="G108" s="472"/>
      <c r="H108" s="466"/>
      <c r="I108" s="466"/>
      <c r="J108" s="477"/>
      <c r="K108" s="480"/>
      <c r="L108" s="466"/>
      <c r="M108" s="466"/>
      <c r="N108" s="469"/>
      <c r="O108" s="472"/>
      <c r="P108" s="466"/>
      <c r="Q108" s="477"/>
      <c r="R108" s="489"/>
      <c r="S108" s="440"/>
      <c r="T108" s="441"/>
      <c r="U108" s="442"/>
      <c r="V108" s="38"/>
      <c r="W108" s="36"/>
      <c r="X108" s="36"/>
      <c r="Y108" s="150" t="str">
        <f>IFERROR(IF(VLOOKUP(A105,入力データ,24,FALSE)="","",VLOOKUP(A105,入力データ,24,FALSE)),"")</f>
        <v/>
      </c>
      <c r="Z108" s="63"/>
      <c r="AA108" s="37"/>
      <c r="AB108" s="369"/>
      <c r="AC108" s="378"/>
      <c r="AD108" s="380"/>
      <c r="AE108" s="380"/>
      <c r="AF108" s="382"/>
      <c r="AG108" s="384"/>
      <c r="AH108" s="386"/>
      <c r="AI108" s="388"/>
      <c r="AJ108" s="390"/>
      <c r="AK108" s="372"/>
      <c r="AL108" s="374"/>
    </row>
    <row r="109" spans="1:38" ht="15" customHeight="1" x14ac:dyDescent="0.15">
      <c r="A109" s="454"/>
      <c r="B109" s="490" t="str">
        <f>IF(OR(C105&lt;&gt;"",C107&lt;&gt;""),"○","")</f>
        <v/>
      </c>
      <c r="C109" s="391" t="str">
        <f>IFERROR(IF(VLOOKUP(A105,入力データ,4,FALSE)="","",VLOOKUP(A105,入力データ,4,FALSE)),"")</f>
        <v/>
      </c>
      <c r="D109" s="392"/>
      <c r="E109" s="395" t="str">
        <f>IFERROR(IF(VLOOKUP(A105,入力データ,15,FALSE)="","",IF(VLOOKUP(A105,入力データ,15,FALSE)&gt;43585,5,4)),"")</f>
        <v/>
      </c>
      <c r="F109" s="398" t="str">
        <f>IFERROR(IF(VLOOKUP(A105,入力データ,15,FALSE)="","",VLOOKUP(A105,入力データ,15,FALSE)),"")</f>
        <v/>
      </c>
      <c r="G109" s="401" t="str">
        <f>IFERROR(IF(VLOOKUP(A105,入力データ,15,FALSE)="","",VLOOKUP(A105,入力データ,15,FALSE)),"")</f>
        <v/>
      </c>
      <c r="H109" s="404" t="str">
        <f>IFERROR(IF(VLOOKUP(A105,入力データ,15,FALSE)&gt;0,1,""),"")</f>
        <v/>
      </c>
      <c r="I109" s="404" t="str">
        <f>IFERROR(IF(VLOOKUP(A105,入力データ,16,FALSE)="","",VLOOKUP(A105,入力データ,16,FALSE)),"")</f>
        <v/>
      </c>
      <c r="J109" s="405" t="str">
        <f>IFERROR(IF(VLOOKUP(A105,入力データ,17,FALSE)="","",
IF(VLOOKUP(A105,入力データ,17,FALSE)&gt;159,"G",
IF(VLOOKUP(A105,入力データ,17,FALSE)&gt;149,"F",
IF(VLOOKUP(A105,入力データ,17,FALSE)&gt;139,"E",
IF(VLOOKUP(A105,入力データ,17,FALSE)&gt;129,"D",
IF(VLOOKUP(A105,入力データ,17,FALSE)&gt;119,"C",
IF(VLOOKUP(A105,入力データ,17,FALSE)&gt;109,"B",
IF(VLOOKUP(A105,入力データ,17,FALSE)&gt;99,"A",
"")))))))),"")</f>
        <v/>
      </c>
      <c r="K109" s="408" t="str">
        <f>IFERROR(IF(VLOOKUP(A105,入力データ,17,FALSE)="","",
IF(VLOOKUP(A105,入力データ,17,FALSE)&gt;99,MOD(VLOOKUP(A105,入力データ,17,FALSE),10),VLOOKUP(A105,入力データ,17,FALSE))),"")</f>
        <v/>
      </c>
      <c r="L109" s="411" t="str">
        <f>IFERROR(IF(VLOOKUP(A105,入力データ,18,FALSE)="","",VLOOKUP(A105,入力データ,18,FALSE)),"")</f>
        <v/>
      </c>
      <c r="M109" s="493" t="str">
        <f>IFERROR(IF(VLOOKUP(A105,入力データ,19,FALSE)="","",IF(VLOOKUP(A105,入力データ,19,FALSE)&gt;43585,5,4)),"")</f>
        <v/>
      </c>
      <c r="N109" s="398" t="str">
        <f>IFERROR(IF(VLOOKUP(A105,入力データ,19,FALSE)="","",VLOOKUP(A105,入力データ,19,FALSE)),"")</f>
        <v/>
      </c>
      <c r="O109" s="401" t="str">
        <f>IFERROR(IF(VLOOKUP(A105,入力データ,19,FALSE)="","",VLOOKUP(A105,入力データ,19,FALSE)),"")</f>
        <v/>
      </c>
      <c r="P109" s="411" t="str">
        <f>IFERROR(IF(VLOOKUP(A105,入力データ,20,FALSE)="","",VLOOKUP(A105,入力データ,20,FALSE)),"")</f>
        <v/>
      </c>
      <c r="Q109" s="500"/>
      <c r="R109" s="503" t="str">
        <f>IFERROR(IF(OR(S109="ｲｸｷｭｳ",S109="ﾑｷｭｳ",AND(L109="",P109="")),"",VLOOKUP(A105,入力データ,31,FALSE)),"")</f>
        <v/>
      </c>
      <c r="S109" s="423" t="str">
        <f>IFERROR(
IF(VLOOKUP(A105,入力データ,33,FALSE)=1,"ﾑｷｭｳ ",
IF(VLOOKUP(A105,入力データ,33,FALSE)=3,"ｲｸｷｭｳ",
IF(VLOOKUP(A105,入力データ,33,FALSE)=4,VLOOKUP(A105,入力データ,32,FALSE),
IF(VLOOKUP(A105,入力データ,33,FALSE)=5,VLOOKUP(A105,入力データ,32,FALSE),
IF(AND(VLOOKUP(A105,入力データ,38,FALSE)&gt;0,VLOOKUP(A105,入力データ,38,FALSE)&lt;9),0,
IF(AND(L109="",P109=""),"",VLOOKUP(A105,入力データ,32,FALSE))))))),"")</f>
        <v/>
      </c>
      <c r="T109" s="424"/>
      <c r="U109" s="425"/>
      <c r="V109" s="36"/>
      <c r="W109" s="36"/>
      <c r="X109" s="36"/>
      <c r="Y109" s="63" t="str">
        <f>IFERROR(IF(VLOOKUP(A105,入力データ,25,FALSE)="","",VLOOKUP(A105,入力データ,25,FALSE)),"")</f>
        <v/>
      </c>
      <c r="Z109" s="63"/>
      <c r="AA109" s="37"/>
      <c r="AB109" s="369"/>
      <c r="AC109" s="377">
        <v>3</v>
      </c>
      <c r="AD109" s="379" t="str">
        <f>IFERROR(IF(VLOOKUP(A105,入力データ,33,FALSE)="","",VLOOKUP(A105,入力データ,33,FALSE)),"")</f>
        <v/>
      </c>
      <c r="AE109" s="379" t="str">
        <f>IF(AD109="","",IF(V112&gt;43585,5,4))</f>
        <v/>
      </c>
      <c r="AF109" s="381" t="str">
        <f>IF(AD109="","",V112)</f>
        <v/>
      </c>
      <c r="AG109" s="383" t="str">
        <f>IF(AE109="","",V112)</f>
        <v/>
      </c>
      <c r="AH109" s="385" t="str">
        <f>IF(AF109="","",V112)</f>
        <v/>
      </c>
      <c r="AI109" s="379">
        <v>7</v>
      </c>
      <c r="AJ109" s="430"/>
      <c r="AK109" s="372"/>
      <c r="AL109" s="374"/>
    </row>
    <row r="110" spans="1:38" ht="15" customHeight="1" x14ac:dyDescent="0.15">
      <c r="A110" s="454"/>
      <c r="B110" s="491"/>
      <c r="C110" s="393"/>
      <c r="D110" s="394"/>
      <c r="E110" s="396"/>
      <c r="F110" s="399"/>
      <c r="G110" s="402"/>
      <c r="H110" s="396"/>
      <c r="I110" s="396"/>
      <c r="J110" s="406"/>
      <c r="K110" s="409"/>
      <c r="L110" s="396"/>
      <c r="M110" s="494"/>
      <c r="N110" s="496"/>
      <c r="O110" s="498"/>
      <c r="P110" s="494"/>
      <c r="Q110" s="501"/>
      <c r="R110" s="504"/>
      <c r="S110" s="426"/>
      <c r="T110" s="426"/>
      <c r="U110" s="427"/>
      <c r="V110" s="1"/>
      <c r="W110" s="1"/>
      <c r="X110" s="1"/>
      <c r="Y110" s="63" t="str">
        <f>IFERROR(IF(VLOOKUP(A105,入力データ,26,FALSE)="","",VLOOKUP(A105,入力データ,26,FALSE)),"")</f>
        <v/>
      </c>
      <c r="Z110" s="1"/>
      <c r="AA110" s="1"/>
      <c r="AB110" s="369"/>
      <c r="AC110" s="378"/>
      <c r="AD110" s="380"/>
      <c r="AE110" s="380"/>
      <c r="AF110" s="382"/>
      <c r="AG110" s="384"/>
      <c r="AH110" s="386"/>
      <c r="AI110" s="380"/>
      <c r="AJ110" s="431"/>
      <c r="AK110" s="372"/>
      <c r="AL110" s="374"/>
    </row>
    <row r="111" spans="1:38" ht="15" customHeight="1" x14ac:dyDescent="0.15">
      <c r="A111" s="454"/>
      <c r="B111" s="491"/>
      <c r="C111" s="432" t="str">
        <f>IFERROR(IF(VLOOKUP(A105,入力データ,14,FALSE)="","",VLOOKUP(A105,入力データ,14,FALSE)),"")</f>
        <v/>
      </c>
      <c r="D111" s="409"/>
      <c r="E111" s="396"/>
      <c r="F111" s="399"/>
      <c r="G111" s="402"/>
      <c r="H111" s="396"/>
      <c r="I111" s="396"/>
      <c r="J111" s="406"/>
      <c r="K111" s="409"/>
      <c r="L111" s="396"/>
      <c r="M111" s="494"/>
      <c r="N111" s="496"/>
      <c r="O111" s="498"/>
      <c r="P111" s="494"/>
      <c r="Q111" s="501"/>
      <c r="R111" s="504"/>
      <c r="S111" s="426"/>
      <c r="T111" s="426"/>
      <c r="U111" s="427"/>
      <c r="V111" s="150"/>
      <c r="W111" s="150"/>
      <c r="X111" s="150"/>
      <c r="Y111" s="1"/>
      <c r="Z111" s="62"/>
      <c r="AA111" s="151"/>
      <c r="AB111" s="369"/>
      <c r="AC111" s="377">
        <v>4</v>
      </c>
      <c r="AD111" s="413" t="str">
        <f>IFERROR(IF(VLOOKUP(A105,入力データ,38,FALSE)="","",VLOOKUP(A105,入力データ,38,FALSE)),"")</f>
        <v/>
      </c>
      <c r="AE111" s="379" t="str">
        <f>IF(AD111="","",IF(V112&gt;43585,5,4))</f>
        <v/>
      </c>
      <c r="AF111" s="381" t="str">
        <f>IF(AE111="","",V112)</f>
        <v/>
      </c>
      <c r="AG111" s="383" t="str">
        <f>IF(AE111="","",V112)</f>
        <v/>
      </c>
      <c r="AH111" s="385" t="str">
        <f>IF(AE111="","",V112)</f>
        <v/>
      </c>
      <c r="AI111" s="379"/>
      <c r="AJ111" s="418"/>
      <c r="AK111" s="58"/>
      <c r="AL111" s="86"/>
    </row>
    <row r="112" spans="1:38" ht="15" customHeight="1" x14ac:dyDescent="0.15">
      <c r="A112" s="455"/>
      <c r="B112" s="492"/>
      <c r="C112" s="433"/>
      <c r="D112" s="410"/>
      <c r="E112" s="397"/>
      <c r="F112" s="400"/>
      <c r="G112" s="403"/>
      <c r="H112" s="397"/>
      <c r="I112" s="397"/>
      <c r="J112" s="407"/>
      <c r="K112" s="410"/>
      <c r="L112" s="397"/>
      <c r="M112" s="495"/>
      <c r="N112" s="497"/>
      <c r="O112" s="499"/>
      <c r="P112" s="495"/>
      <c r="Q112" s="502"/>
      <c r="R112" s="505"/>
      <c r="S112" s="428"/>
      <c r="T112" s="428"/>
      <c r="U112" s="429"/>
      <c r="V112" s="420" t="str">
        <f>IFERROR(IF(VLOOKUP(A105,入力データ,27,FALSE)="","",VLOOKUP(A105,入力データ,27,FALSE)),"")</f>
        <v/>
      </c>
      <c r="W112" s="421"/>
      <c r="X112" s="421"/>
      <c r="Y112" s="421"/>
      <c r="Z112" s="421"/>
      <c r="AA112" s="422"/>
      <c r="AB112" s="370"/>
      <c r="AC112" s="412"/>
      <c r="AD112" s="414"/>
      <c r="AE112" s="414"/>
      <c r="AF112" s="415"/>
      <c r="AG112" s="416"/>
      <c r="AH112" s="417"/>
      <c r="AI112" s="414"/>
      <c r="AJ112" s="419"/>
      <c r="AK112" s="60"/>
      <c r="AL112" s="61"/>
    </row>
    <row r="113" spans="1:38" ht="15" customHeight="1" x14ac:dyDescent="0.15">
      <c r="A113" s="453">
        <v>13</v>
      </c>
      <c r="B113" s="456"/>
      <c r="C113" s="459" t="str">
        <f>IFERROR(IF(VLOOKUP(A113,入力データ,2,FALSE)="","",VLOOKUP(A113,入力データ,2,FALSE)),"")</f>
        <v/>
      </c>
      <c r="D113" s="461" t="str">
        <f>IFERROR(
IF(OR(VLOOKUP(A113,入力データ,34,FALSE)=1,
VLOOKUP(A113,入力データ,34,FALSE)=3,
VLOOKUP(A113,入力データ,34,FALSE)=4,
VLOOKUP(A113,入力データ,34,FALSE)=5),
IF(VLOOKUP(A113,入力データ,13,FALSE)="","",VLOOKUP(A113,入力データ,13,FALSE)),
IF(VLOOKUP(A113,入力データ,3,FALSE)="","",VLOOKUP(A113,入力データ,3,FALSE))),"")</f>
        <v/>
      </c>
      <c r="E113" s="464" t="str">
        <f>IFERROR(IF(VLOOKUP(A113,入力データ,5,FALSE)="","",IF(VLOOKUP(A113,入力データ,5,FALSE)&gt;43585,5,4)),"")</f>
        <v/>
      </c>
      <c r="F113" s="467" t="str">
        <f>IFERROR(IF(VLOOKUP(A113,入力データ,5,FALSE)="","",VLOOKUP(A113,入力データ,5,FALSE)),"")</f>
        <v/>
      </c>
      <c r="G113" s="470" t="str">
        <f>IFERROR(IF(VLOOKUP(A113,入力データ,5,FALSE)="","",VLOOKUP(A113,入力データ,5,FALSE)),"")</f>
        <v/>
      </c>
      <c r="H113" s="473" t="str">
        <f>IFERROR(IF(VLOOKUP(A113,入力データ,5,FALSE)&gt;0,1,""),"")</f>
        <v/>
      </c>
      <c r="I113" s="473" t="str">
        <f>IFERROR(IF(VLOOKUP(A113,入力データ,6,FALSE)="","",VLOOKUP(A113,入力データ,6,FALSE)),"")</f>
        <v/>
      </c>
      <c r="J113" s="475" t="str">
        <f>IFERROR(IF(VLOOKUP(A113,入力データ,7,FALSE)="","",
IF(VLOOKUP(A113,入力データ,7,FALSE)&gt;159,"G",
IF(VLOOKUP(A113,入力データ,7,FALSE)&gt;149,"F",
IF(VLOOKUP(A113,入力データ,7,FALSE)&gt;139,"E",
IF(VLOOKUP(A113,入力データ,7,FALSE)&gt;129,"D",
IF(VLOOKUP(A113,入力データ,7,FALSE)&gt;119,"C",
IF(VLOOKUP(A113,入力データ,7,FALSE)&gt;109,"B",
IF(VLOOKUP(A113,入力データ,7,FALSE)&gt;99,"A",
"")))))))),"")</f>
        <v/>
      </c>
      <c r="K113" s="478" t="str">
        <f>IFERROR(IF(VLOOKUP(A113,入力データ,7,FALSE)="","",
IF(VLOOKUP(A113,入力データ,7,FALSE)&gt;99,MOD(VLOOKUP(A113,入力データ,7,FALSE),10),VLOOKUP(A113,入力データ,7,FALSE))),"")</f>
        <v/>
      </c>
      <c r="L113" s="481" t="str">
        <f>IFERROR(IF(VLOOKUP(A113,入力データ,8,FALSE)="","",VLOOKUP(A113,入力データ,8,FALSE)),"")</f>
        <v/>
      </c>
      <c r="M113" s="483" t="str">
        <f>IFERROR(IF(VLOOKUP(A113,入力データ,9,FALSE)="","",IF(VLOOKUP(A113,入力データ,9,FALSE)&gt;43585,5,4)),"")</f>
        <v/>
      </c>
      <c r="N113" s="485" t="str">
        <f>IFERROR(IF(VLOOKUP(A113,入力データ,9,FALSE)="","",VLOOKUP(A113,入力データ,9,FALSE)),"")</f>
        <v/>
      </c>
      <c r="O113" s="470" t="str">
        <f>IFERROR(IF(VLOOKUP(A113,入力データ,9,FALSE)="","",VLOOKUP(A113,入力データ,9,FALSE)),"")</f>
        <v/>
      </c>
      <c r="P113" s="481" t="str">
        <f>IFERROR(IF(VLOOKUP(A113,入力データ,10,FALSE)="","",VLOOKUP(A113,入力データ,10,FALSE)),"")</f>
        <v/>
      </c>
      <c r="Q113" s="434"/>
      <c r="R113" s="487" t="str">
        <f>IFERROR(IF(VLOOKUP(A113,入力データ,8,FALSE)="","",VLOOKUP(A113,入力データ,8,FALSE)+VALUE(VLOOKUP(A113,入力データ,10,FALSE))),"")</f>
        <v/>
      </c>
      <c r="S113" s="434" t="str">
        <f>IF(R113="","",IF(VLOOKUP(A113,入力データ,11,FALSE)="育児休業","ｲｸｷｭｳ",IF(VLOOKUP(A113,入力データ,11,FALSE)="傷病休職","ﾑｷｭｳ",ROUNDDOWN(R113*10/1000,0))))</f>
        <v/>
      </c>
      <c r="T113" s="435"/>
      <c r="U113" s="436"/>
      <c r="V113" s="152"/>
      <c r="W113" s="149"/>
      <c r="X113" s="149"/>
      <c r="Y113" s="149" t="str">
        <f>IFERROR(IF(VLOOKUP(A113,入力データ,21,FALSE)="","",VLOOKUP(A113,入力データ,21,FALSE)),"")</f>
        <v/>
      </c>
      <c r="Z113" s="40"/>
      <c r="AA113" s="67"/>
      <c r="AB113" s="368" t="str">
        <f>IFERROR(IF(VLOOKUP(A113,入力データ,28,FALSE)&amp;"　"&amp;VLOOKUP(A113,入力データ,29,FALSE)="　","",VLOOKUP(A113,入力データ,28,FALSE)&amp;"　"&amp;VLOOKUP(A113,入力データ,29,FALSE)),"")</f>
        <v/>
      </c>
      <c r="AC113" s="443">
        <v>1</v>
      </c>
      <c r="AD113" s="444" t="str">
        <f>IFERROR(IF(VLOOKUP(A113,入力データ,34,FALSE)="","",VLOOKUP(A113,入力データ,34,FALSE)),"")</f>
        <v/>
      </c>
      <c r="AE113" s="444" t="str">
        <f>IF(AD113="","",IF(V120&gt;43585,5,4))</f>
        <v/>
      </c>
      <c r="AF113" s="445" t="str">
        <f>IF(AD113="","",V120)</f>
        <v/>
      </c>
      <c r="AG113" s="447" t="str">
        <f>IF(AD113="","",V120)</f>
        <v/>
      </c>
      <c r="AH113" s="449" t="str">
        <f>IF(AD113="","",V120)</f>
        <v/>
      </c>
      <c r="AI113" s="444">
        <v>5</v>
      </c>
      <c r="AJ113" s="451" t="str">
        <f>IFERROR(IF(OR(VLOOKUP(A113,入力データ,34,FALSE)=1,VLOOKUP(A113,入力データ,34,FALSE)=3,VLOOKUP(A113,入力データ,34,FALSE)=4,VLOOKUP(A113,入力データ,34,FALSE)=5),3,
IF(VLOOKUP(A113,入力データ,35,FALSE)="","",3)),"")</f>
        <v/>
      </c>
      <c r="AK113" s="371"/>
      <c r="AL113" s="373"/>
    </row>
    <row r="114" spans="1:38" ht="15" customHeight="1" x14ac:dyDescent="0.15">
      <c r="A114" s="454"/>
      <c r="B114" s="457"/>
      <c r="C114" s="460"/>
      <c r="D114" s="462"/>
      <c r="E114" s="465"/>
      <c r="F114" s="468"/>
      <c r="G114" s="471"/>
      <c r="H114" s="474"/>
      <c r="I114" s="474"/>
      <c r="J114" s="476"/>
      <c r="K114" s="479"/>
      <c r="L114" s="482"/>
      <c r="M114" s="484"/>
      <c r="N114" s="486"/>
      <c r="O114" s="471"/>
      <c r="P114" s="482"/>
      <c r="Q114" s="437"/>
      <c r="R114" s="488"/>
      <c r="S114" s="437"/>
      <c r="T114" s="438"/>
      <c r="U114" s="439"/>
      <c r="V114" s="41"/>
      <c r="W114" s="150"/>
      <c r="X114" s="150"/>
      <c r="Y114" s="150" t="str">
        <f>IFERROR(IF(VLOOKUP(A113,入力データ,22,FALSE)="","",VLOOKUP(A113,入力データ,22,FALSE)),"")</f>
        <v/>
      </c>
      <c r="Z114" s="150"/>
      <c r="AA114" s="151"/>
      <c r="AB114" s="369"/>
      <c r="AC114" s="378"/>
      <c r="AD114" s="380"/>
      <c r="AE114" s="380"/>
      <c r="AF114" s="446"/>
      <c r="AG114" s="448"/>
      <c r="AH114" s="450"/>
      <c r="AI114" s="380"/>
      <c r="AJ114" s="452"/>
      <c r="AK114" s="372"/>
      <c r="AL114" s="374"/>
    </row>
    <row r="115" spans="1:38" ht="15" customHeight="1" x14ac:dyDescent="0.15">
      <c r="A115" s="454"/>
      <c r="B115" s="457"/>
      <c r="C115" s="375" t="str">
        <f>IFERROR(IF(VLOOKUP(A113,入力データ,12,FALSE)="","",VLOOKUP(A113,入力データ,12,FALSE)),"")</f>
        <v/>
      </c>
      <c r="D115" s="462"/>
      <c r="E115" s="465"/>
      <c r="F115" s="468"/>
      <c r="G115" s="471"/>
      <c r="H115" s="474"/>
      <c r="I115" s="474"/>
      <c r="J115" s="476"/>
      <c r="K115" s="479"/>
      <c r="L115" s="482"/>
      <c r="M115" s="484"/>
      <c r="N115" s="486"/>
      <c r="O115" s="471"/>
      <c r="P115" s="482"/>
      <c r="Q115" s="437"/>
      <c r="R115" s="488"/>
      <c r="S115" s="437"/>
      <c r="T115" s="438"/>
      <c r="U115" s="439"/>
      <c r="V115" s="41"/>
      <c r="W115" s="150"/>
      <c r="X115" s="150"/>
      <c r="Y115" s="150" t="str">
        <f>IFERROR(IF(VLOOKUP(A113,入力データ,23,FALSE)="","",VLOOKUP(A113,入力データ,23,FALSE)),"")</f>
        <v/>
      </c>
      <c r="Z115" s="150"/>
      <c r="AA115" s="151"/>
      <c r="AB115" s="369"/>
      <c r="AC115" s="377">
        <v>2</v>
      </c>
      <c r="AD115" s="379" t="str">
        <f>IFERROR(IF(VLOOKUP(A113,入力データ,37,FALSE)="","",VLOOKUP(A113,入力データ,37,FALSE)),"")</f>
        <v/>
      </c>
      <c r="AE115" s="379" t="str">
        <f>IF(AD115="","",IF(V120&gt;43585,5,4))</f>
        <v/>
      </c>
      <c r="AF115" s="381" t="str">
        <f>IF(AD115="","",V120)</f>
        <v/>
      </c>
      <c r="AG115" s="383" t="str">
        <f>IF(AE115="","",V120)</f>
        <v/>
      </c>
      <c r="AH115" s="385" t="str">
        <f>IF(AF115="","",V120)</f>
        <v/>
      </c>
      <c r="AI115" s="387">
        <v>6</v>
      </c>
      <c r="AJ115" s="389" t="str">
        <f>IFERROR(IF(VLOOKUP(A113,入力データ,36,FALSE)="","",3),"")</f>
        <v/>
      </c>
      <c r="AK115" s="372"/>
      <c r="AL115" s="374"/>
    </row>
    <row r="116" spans="1:38" ht="15" customHeight="1" x14ac:dyDescent="0.15">
      <c r="A116" s="454"/>
      <c r="B116" s="458"/>
      <c r="C116" s="376"/>
      <c r="D116" s="463"/>
      <c r="E116" s="466"/>
      <c r="F116" s="469"/>
      <c r="G116" s="472"/>
      <c r="H116" s="466"/>
      <c r="I116" s="466"/>
      <c r="J116" s="477"/>
      <c r="K116" s="480"/>
      <c r="L116" s="466"/>
      <c r="M116" s="466"/>
      <c r="N116" s="469"/>
      <c r="O116" s="472"/>
      <c r="P116" s="466"/>
      <c r="Q116" s="477"/>
      <c r="R116" s="489"/>
      <c r="S116" s="440"/>
      <c r="T116" s="441"/>
      <c r="U116" s="442"/>
      <c r="V116" s="38"/>
      <c r="W116" s="36"/>
      <c r="X116" s="36"/>
      <c r="Y116" s="150" t="str">
        <f>IFERROR(IF(VLOOKUP(A113,入力データ,24,FALSE)="","",VLOOKUP(A113,入力データ,24,FALSE)),"")</f>
        <v/>
      </c>
      <c r="Z116" s="63"/>
      <c r="AA116" s="37"/>
      <c r="AB116" s="369"/>
      <c r="AC116" s="378"/>
      <c r="AD116" s="380"/>
      <c r="AE116" s="380"/>
      <c r="AF116" s="382"/>
      <c r="AG116" s="384"/>
      <c r="AH116" s="386"/>
      <c r="AI116" s="388"/>
      <c r="AJ116" s="390"/>
      <c r="AK116" s="372"/>
      <c r="AL116" s="374"/>
    </row>
    <row r="117" spans="1:38" ht="15" customHeight="1" x14ac:dyDescent="0.15">
      <c r="A117" s="454"/>
      <c r="B117" s="490" t="str">
        <f>IF(OR(C113&lt;&gt;"",C115&lt;&gt;""),"○","")</f>
        <v/>
      </c>
      <c r="C117" s="391" t="str">
        <f>IFERROR(IF(VLOOKUP(A113,入力データ,4,FALSE)="","",VLOOKUP(A113,入力データ,4,FALSE)),"")</f>
        <v/>
      </c>
      <c r="D117" s="392"/>
      <c r="E117" s="395" t="str">
        <f>IFERROR(IF(VLOOKUP(A113,入力データ,15,FALSE)="","",IF(VLOOKUP(A113,入力データ,15,FALSE)&gt;43585,5,4)),"")</f>
        <v/>
      </c>
      <c r="F117" s="398" t="str">
        <f>IFERROR(IF(VLOOKUP(A113,入力データ,15,FALSE)="","",VLOOKUP(A113,入力データ,15,FALSE)),"")</f>
        <v/>
      </c>
      <c r="G117" s="401" t="str">
        <f>IFERROR(IF(VLOOKUP(A113,入力データ,15,FALSE)="","",VLOOKUP(A113,入力データ,15,FALSE)),"")</f>
        <v/>
      </c>
      <c r="H117" s="404" t="str">
        <f>IFERROR(IF(VLOOKUP(A113,入力データ,15,FALSE)&gt;0,1,""),"")</f>
        <v/>
      </c>
      <c r="I117" s="404" t="str">
        <f>IFERROR(IF(VLOOKUP(A113,入力データ,16,FALSE)="","",VLOOKUP(A113,入力データ,16,FALSE)),"")</f>
        <v/>
      </c>
      <c r="J117" s="405" t="str">
        <f>IFERROR(IF(VLOOKUP(A113,入力データ,17,FALSE)="","",
IF(VLOOKUP(A113,入力データ,17,FALSE)&gt;159,"G",
IF(VLOOKUP(A113,入力データ,17,FALSE)&gt;149,"F",
IF(VLOOKUP(A113,入力データ,17,FALSE)&gt;139,"E",
IF(VLOOKUP(A113,入力データ,17,FALSE)&gt;129,"D",
IF(VLOOKUP(A113,入力データ,17,FALSE)&gt;119,"C",
IF(VLOOKUP(A113,入力データ,17,FALSE)&gt;109,"B",
IF(VLOOKUP(A113,入力データ,17,FALSE)&gt;99,"A",
"")))))))),"")</f>
        <v/>
      </c>
      <c r="K117" s="408" t="str">
        <f>IFERROR(IF(VLOOKUP(A113,入力データ,17,FALSE)="","",
IF(VLOOKUP(A113,入力データ,17,FALSE)&gt;99,MOD(VLOOKUP(A113,入力データ,17,FALSE),10),VLOOKUP(A113,入力データ,17,FALSE))),"")</f>
        <v/>
      </c>
      <c r="L117" s="411" t="str">
        <f>IFERROR(IF(VLOOKUP(A113,入力データ,18,FALSE)="","",VLOOKUP(A113,入力データ,18,FALSE)),"")</f>
        <v/>
      </c>
      <c r="M117" s="493" t="str">
        <f>IFERROR(IF(VLOOKUP(A113,入力データ,19,FALSE)="","",IF(VLOOKUP(A113,入力データ,19,FALSE)&gt;43585,5,4)),"")</f>
        <v/>
      </c>
      <c r="N117" s="398" t="str">
        <f>IFERROR(IF(VLOOKUP(A113,入力データ,19,FALSE)="","",VLOOKUP(A113,入力データ,19,FALSE)),"")</f>
        <v/>
      </c>
      <c r="O117" s="401" t="str">
        <f>IFERROR(IF(VLOOKUP(A113,入力データ,19,FALSE)="","",VLOOKUP(A113,入力データ,19,FALSE)),"")</f>
        <v/>
      </c>
      <c r="P117" s="411" t="str">
        <f>IFERROR(IF(VLOOKUP(A113,入力データ,20,FALSE)="","",VLOOKUP(A113,入力データ,20,FALSE)),"")</f>
        <v/>
      </c>
      <c r="Q117" s="500"/>
      <c r="R117" s="503" t="str">
        <f>IFERROR(IF(OR(S117="ｲｸｷｭｳ",S117="ﾑｷｭｳ",AND(L117="",P117="")),"",VLOOKUP(A113,入力データ,31,FALSE)),"")</f>
        <v/>
      </c>
      <c r="S117" s="423" t="str">
        <f>IFERROR(
IF(VLOOKUP(A113,入力データ,33,FALSE)=1,"ﾑｷｭｳ ",
IF(VLOOKUP(A113,入力データ,33,FALSE)=3,"ｲｸｷｭｳ",
IF(VLOOKUP(A113,入力データ,33,FALSE)=4,VLOOKUP(A113,入力データ,32,FALSE),
IF(VLOOKUP(A113,入力データ,33,FALSE)=5,VLOOKUP(A113,入力データ,32,FALSE),
IF(AND(VLOOKUP(A113,入力データ,38,FALSE)&gt;0,VLOOKUP(A113,入力データ,38,FALSE)&lt;9),0,
IF(AND(L117="",P117=""),"",VLOOKUP(A113,入力データ,32,FALSE))))))),"")</f>
        <v/>
      </c>
      <c r="T117" s="424"/>
      <c r="U117" s="425"/>
      <c r="V117" s="36"/>
      <c r="W117" s="36"/>
      <c r="X117" s="36"/>
      <c r="Y117" s="63" t="str">
        <f>IFERROR(IF(VLOOKUP(A113,入力データ,25,FALSE)="","",VLOOKUP(A113,入力データ,25,FALSE)),"")</f>
        <v/>
      </c>
      <c r="Z117" s="63"/>
      <c r="AA117" s="37"/>
      <c r="AB117" s="369"/>
      <c r="AC117" s="377">
        <v>3</v>
      </c>
      <c r="AD117" s="379" t="str">
        <f>IFERROR(IF(VLOOKUP(A113,入力データ,33,FALSE)="","",VLOOKUP(A113,入力データ,33,FALSE)),"")</f>
        <v/>
      </c>
      <c r="AE117" s="379" t="str">
        <f>IF(AD117="","",IF(V120&gt;43585,5,4))</f>
        <v/>
      </c>
      <c r="AF117" s="381" t="str">
        <f>IF(AD117="","",V120)</f>
        <v/>
      </c>
      <c r="AG117" s="383" t="str">
        <f>IF(AE117="","",V120)</f>
        <v/>
      </c>
      <c r="AH117" s="385" t="str">
        <f>IF(AF117="","",V120)</f>
        <v/>
      </c>
      <c r="AI117" s="379">
        <v>7</v>
      </c>
      <c r="AJ117" s="430"/>
      <c r="AK117" s="372"/>
      <c r="AL117" s="374"/>
    </row>
    <row r="118" spans="1:38" ht="15" customHeight="1" x14ac:dyDescent="0.15">
      <c r="A118" s="454"/>
      <c r="B118" s="491"/>
      <c r="C118" s="393"/>
      <c r="D118" s="394"/>
      <c r="E118" s="396"/>
      <c r="F118" s="399"/>
      <c r="G118" s="402"/>
      <c r="H118" s="396"/>
      <c r="I118" s="396"/>
      <c r="J118" s="406"/>
      <c r="K118" s="409"/>
      <c r="L118" s="396"/>
      <c r="M118" s="494"/>
      <c r="N118" s="496"/>
      <c r="O118" s="498"/>
      <c r="P118" s="494"/>
      <c r="Q118" s="501"/>
      <c r="R118" s="504"/>
      <c r="S118" s="426"/>
      <c r="T118" s="426"/>
      <c r="U118" s="427"/>
      <c r="V118" s="1"/>
      <c r="W118" s="1"/>
      <c r="X118" s="1"/>
      <c r="Y118" s="63" t="str">
        <f>IFERROR(IF(VLOOKUP(A113,入力データ,26,FALSE)="","",VLOOKUP(A113,入力データ,26,FALSE)),"")</f>
        <v/>
      </c>
      <c r="Z118" s="1"/>
      <c r="AA118" s="1"/>
      <c r="AB118" s="369"/>
      <c r="AC118" s="378"/>
      <c r="AD118" s="380"/>
      <c r="AE118" s="380"/>
      <c r="AF118" s="382"/>
      <c r="AG118" s="384"/>
      <c r="AH118" s="386"/>
      <c r="AI118" s="380"/>
      <c r="AJ118" s="431"/>
      <c r="AK118" s="372"/>
      <c r="AL118" s="374"/>
    </row>
    <row r="119" spans="1:38" ht="15" customHeight="1" x14ac:dyDescent="0.15">
      <c r="A119" s="454"/>
      <c r="B119" s="491"/>
      <c r="C119" s="432" t="str">
        <f>IFERROR(IF(VLOOKUP(A113,入力データ,14,FALSE)="","",VLOOKUP(A113,入力データ,14,FALSE)),"")</f>
        <v/>
      </c>
      <c r="D119" s="409"/>
      <c r="E119" s="396"/>
      <c r="F119" s="399"/>
      <c r="G119" s="402"/>
      <c r="H119" s="396"/>
      <c r="I119" s="396"/>
      <c r="J119" s="406"/>
      <c r="K119" s="409"/>
      <c r="L119" s="396"/>
      <c r="M119" s="494"/>
      <c r="N119" s="496"/>
      <c r="O119" s="498"/>
      <c r="P119" s="494"/>
      <c r="Q119" s="501"/>
      <c r="R119" s="504"/>
      <c r="S119" s="426"/>
      <c r="T119" s="426"/>
      <c r="U119" s="427"/>
      <c r="V119" s="150"/>
      <c r="W119" s="150"/>
      <c r="X119" s="150"/>
      <c r="Y119" s="1"/>
      <c r="Z119" s="62"/>
      <c r="AA119" s="151"/>
      <c r="AB119" s="369"/>
      <c r="AC119" s="377">
        <v>4</v>
      </c>
      <c r="AD119" s="413" t="str">
        <f>IFERROR(IF(VLOOKUP(A113,入力データ,38,FALSE)="","",VLOOKUP(A113,入力データ,38,FALSE)),"")</f>
        <v/>
      </c>
      <c r="AE119" s="379" t="str">
        <f>IF(AD119="","",IF(V120&gt;43585,5,4))</f>
        <v/>
      </c>
      <c r="AF119" s="381" t="str">
        <f>IF(AE119="","",V120)</f>
        <v/>
      </c>
      <c r="AG119" s="383" t="str">
        <f>IF(AE119="","",V120)</f>
        <v/>
      </c>
      <c r="AH119" s="385" t="str">
        <f>IF(AE119="","",V120)</f>
        <v/>
      </c>
      <c r="AI119" s="379"/>
      <c r="AJ119" s="418"/>
      <c r="AK119" s="58"/>
      <c r="AL119" s="86"/>
    </row>
    <row r="120" spans="1:38" ht="15" customHeight="1" x14ac:dyDescent="0.15">
      <c r="A120" s="455"/>
      <c r="B120" s="492"/>
      <c r="C120" s="433"/>
      <c r="D120" s="410"/>
      <c r="E120" s="397"/>
      <c r="F120" s="400"/>
      <c r="G120" s="403"/>
      <c r="H120" s="397"/>
      <c r="I120" s="397"/>
      <c r="J120" s="407"/>
      <c r="K120" s="410"/>
      <c r="L120" s="397"/>
      <c r="M120" s="495"/>
      <c r="N120" s="497"/>
      <c r="O120" s="499"/>
      <c r="P120" s="495"/>
      <c r="Q120" s="502"/>
      <c r="R120" s="505"/>
      <c r="S120" s="428"/>
      <c r="T120" s="428"/>
      <c r="U120" s="429"/>
      <c r="V120" s="420" t="str">
        <f>IFERROR(IF(VLOOKUP(A113,入力データ,27,FALSE)="","",VLOOKUP(A113,入力データ,27,FALSE)),"")</f>
        <v/>
      </c>
      <c r="W120" s="421"/>
      <c r="X120" s="421"/>
      <c r="Y120" s="421"/>
      <c r="Z120" s="421"/>
      <c r="AA120" s="422"/>
      <c r="AB120" s="370"/>
      <c r="AC120" s="412"/>
      <c r="AD120" s="414"/>
      <c r="AE120" s="414"/>
      <c r="AF120" s="415"/>
      <c r="AG120" s="416"/>
      <c r="AH120" s="417"/>
      <c r="AI120" s="414"/>
      <c r="AJ120" s="419"/>
      <c r="AK120" s="60"/>
      <c r="AL120" s="61"/>
    </row>
    <row r="121" spans="1:38" ht="15" customHeight="1" x14ac:dyDescent="0.15">
      <c r="A121" s="453">
        <v>14</v>
      </c>
      <c r="B121" s="456"/>
      <c r="C121" s="459" t="str">
        <f>IFERROR(IF(VLOOKUP(A121,入力データ,2,FALSE)="","",VLOOKUP(A121,入力データ,2,FALSE)),"")</f>
        <v/>
      </c>
      <c r="D121" s="461" t="str">
        <f>IFERROR(
IF(OR(VLOOKUP(A121,入力データ,34,FALSE)=1,
VLOOKUP(A121,入力データ,34,FALSE)=3,
VLOOKUP(A121,入力データ,34,FALSE)=4,
VLOOKUP(A121,入力データ,34,FALSE)=5),
IF(VLOOKUP(A121,入力データ,13,FALSE)="","",VLOOKUP(A121,入力データ,13,FALSE)),
IF(VLOOKUP(A121,入力データ,3,FALSE)="","",VLOOKUP(A121,入力データ,3,FALSE))),"")</f>
        <v/>
      </c>
      <c r="E121" s="464" t="str">
        <f>IFERROR(IF(VLOOKUP(A121,入力データ,5,FALSE)="","",IF(VLOOKUP(A121,入力データ,5,FALSE)&gt;43585,5,4)),"")</f>
        <v/>
      </c>
      <c r="F121" s="467" t="str">
        <f>IFERROR(IF(VLOOKUP(A121,入力データ,5,FALSE)="","",VLOOKUP(A121,入力データ,5,FALSE)),"")</f>
        <v/>
      </c>
      <c r="G121" s="470" t="str">
        <f>IFERROR(IF(VLOOKUP(A121,入力データ,5,FALSE)="","",VLOOKUP(A121,入力データ,5,FALSE)),"")</f>
        <v/>
      </c>
      <c r="H121" s="473" t="str">
        <f>IFERROR(IF(VLOOKUP(A121,入力データ,5,FALSE)&gt;0,1,""),"")</f>
        <v/>
      </c>
      <c r="I121" s="473" t="str">
        <f>IFERROR(IF(VLOOKUP(A121,入力データ,6,FALSE)="","",VLOOKUP(A121,入力データ,6,FALSE)),"")</f>
        <v/>
      </c>
      <c r="J121" s="475" t="str">
        <f>IFERROR(IF(VLOOKUP(A121,入力データ,7,FALSE)="","",
IF(VLOOKUP(A121,入力データ,7,FALSE)&gt;159,"G",
IF(VLOOKUP(A121,入力データ,7,FALSE)&gt;149,"F",
IF(VLOOKUP(A121,入力データ,7,FALSE)&gt;139,"E",
IF(VLOOKUP(A121,入力データ,7,FALSE)&gt;129,"D",
IF(VLOOKUP(A121,入力データ,7,FALSE)&gt;119,"C",
IF(VLOOKUP(A121,入力データ,7,FALSE)&gt;109,"B",
IF(VLOOKUP(A121,入力データ,7,FALSE)&gt;99,"A",
"")))))))),"")</f>
        <v/>
      </c>
      <c r="K121" s="478" t="str">
        <f>IFERROR(IF(VLOOKUP(A121,入力データ,7,FALSE)="","",
IF(VLOOKUP(A121,入力データ,7,FALSE)&gt;99,MOD(VLOOKUP(A121,入力データ,7,FALSE),10),VLOOKUP(A121,入力データ,7,FALSE))),"")</f>
        <v/>
      </c>
      <c r="L121" s="481" t="str">
        <f>IFERROR(IF(VLOOKUP(A121,入力データ,8,FALSE)="","",VLOOKUP(A121,入力データ,8,FALSE)),"")</f>
        <v/>
      </c>
      <c r="M121" s="483" t="str">
        <f>IFERROR(IF(VLOOKUP(A121,入力データ,9,FALSE)="","",IF(VLOOKUP(A121,入力データ,9,FALSE)&gt;43585,5,4)),"")</f>
        <v/>
      </c>
      <c r="N121" s="485" t="str">
        <f>IFERROR(IF(VLOOKUP(A121,入力データ,9,FALSE)="","",VLOOKUP(A121,入力データ,9,FALSE)),"")</f>
        <v/>
      </c>
      <c r="O121" s="470" t="str">
        <f>IFERROR(IF(VLOOKUP(A121,入力データ,9,FALSE)="","",VLOOKUP(A121,入力データ,9,FALSE)),"")</f>
        <v/>
      </c>
      <c r="P121" s="481" t="str">
        <f>IFERROR(IF(VLOOKUP(A121,入力データ,10,FALSE)="","",VLOOKUP(A121,入力データ,10,FALSE)),"")</f>
        <v/>
      </c>
      <c r="Q121" s="434"/>
      <c r="R121" s="487" t="str">
        <f>IFERROR(IF(VLOOKUP(A121,入力データ,8,FALSE)="","",VLOOKUP(A121,入力データ,8,FALSE)+VALUE(VLOOKUP(A121,入力データ,10,FALSE))),"")</f>
        <v/>
      </c>
      <c r="S121" s="434" t="str">
        <f>IF(R121="","",IF(VLOOKUP(A121,入力データ,11,FALSE)="育児休業","ｲｸｷｭｳ",IF(VLOOKUP(A121,入力データ,11,FALSE)="傷病休職","ﾑｷｭｳ",ROUNDDOWN(R121*10/1000,0))))</f>
        <v/>
      </c>
      <c r="T121" s="435"/>
      <c r="U121" s="436"/>
      <c r="V121" s="152"/>
      <c r="W121" s="149"/>
      <c r="X121" s="149"/>
      <c r="Y121" s="149" t="str">
        <f>IFERROR(IF(VLOOKUP(A121,入力データ,21,FALSE)="","",VLOOKUP(A121,入力データ,21,FALSE)),"")</f>
        <v/>
      </c>
      <c r="Z121" s="40"/>
      <c r="AA121" s="67"/>
      <c r="AB121" s="368" t="str">
        <f>IFERROR(IF(VLOOKUP(A121,入力データ,28,FALSE)&amp;"　"&amp;VLOOKUP(A121,入力データ,29,FALSE)="　","",VLOOKUP(A121,入力データ,28,FALSE)&amp;"　"&amp;VLOOKUP(A121,入力データ,29,FALSE)),"")</f>
        <v/>
      </c>
      <c r="AC121" s="443">
        <v>1</v>
      </c>
      <c r="AD121" s="444" t="str">
        <f>IFERROR(IF(VLOOKUP(A121,入力データ,34,FALSE)="","",VLOOKUP(A121,入力データ,34,FALSE)),"")</f>
        <v/>
      </c>
      <c r="AE121" s="444" t="str">
        <f>IF(AD121="","",IF(V128&gt;43585,5,4))</f>
        <v/>
      </c>
      <c r="AF121" s="445" t="str">
        <f>IF(AD121="","",V128)</f>
        <v/>
      </c>
      <c r="AG121" s="447" t="str">
        <f>IF(AD121="","",V128)</f>
        <v/>
      </c>
      <c r="AH121" s="449" t="str">
        <f>IF(AD121="","",V128)</f>
        <v/>
      </c>
      <c r="AI121" s="444">
        <v>5</v>
      </c>
      <c r="AJ121" s="451" t="str">
        <f>IFERROR(IF(OR(VLOOKUP(A121,入力データ,34,FALSE)=1,VLOOKUP(A121,入力データ,34,FALSE)=3,VLOOKUP(A121,入力データ,34,FALSE)=4,VLOOKUP(A121,入力データ,34,FALSE)=5),3,
IF(VLOOKUP(A121,入力データ,35,FALSE)="","",3)),"")</f>
        <v/>
      </c>
      <c r="AK121" s="371"/>
      <c r="AL121" s="373"/>
    </row>
    <row r="122" spans="1:38" ht="15" customHeight="1" x14ac:dyDescent="0.15">
      <c r="A122" s="454"/>
      <c r="B122" s="457"/>
      <c r="C122" s="460"/>
      <c r="D122" s="462"/>
      <c r="E122" s="465"/>
      <c r="F122" s="468"/>
      <c r="G122" s="471"/>
      <c r="H122" s="474"/>
      <c r="I122" s="474"/>
      <c r="J122" s="476"/>
      <c r="K122" s="479"/>
      <c r="L122" s="482"/>
      <c r="M122" s="484"/>
      <c r="N122" s="486"/>
      <c r="O122" s="471"/>
      <c r="P122" s="482"/>
      <c r="Q122" s="437"/>
      <c r="R122" s="488"/>
      <c r="S122" s="437"/>
      <c r="T122" s="438"/>
      <c r="U122" s="439"/>
      <c r="V122" s="41"/>
      <c r="W122" s="150"/>
      <c r="X122" s="150"/>
      <c r="Y122" s="150" t="str">
        <f>IFERROR(IF(VLOOKUP(A121,入力データ,22,FALSE)="","",VLOOKUP(A121,入力データ,22,FALSE)),"")</f>
        <v/>
      </c>
      <c r="Z122" s="150"/>
      <c r="AA122" s="151"/>
      <c r="AB122" s="369"/>
      <c r="AC122" s="378"/>
      <c r="AD122" s="380"/>
      <c r="AE122" s="380"/>
      <c r="AF122" s="446"/>
      <c r="AG122" s="448"/>
      <c r="AH122" s="450"/>
      <c r="AI122" s="380"/>
      <c r="AJ122" s="452"/>
      <c r="AK122" s="372"/>
      <c r="AL122" s="374"/>
    </row>
    <row r="123" spans="1:38" ht="15" customHeight="1" x14ac:dyDescent="0.15">
      <c r="A123" s="454"/>
      <c r="B123" s="457"/>
      <c r="C123" s="375" t="str">
        <f>IFERROR(IF(VLOOKUP(A121,入力データ,12,FALSE)="","",VLOOKUP(A121,入力データ,12,FALSE)),"")</f>
        <v/>
      </c>
      <c r="D123" s="462"/>
      <c r="E123" s="465"/>
      <c r="F123" s="468"/>
      <c r="G123" s="471"/>
      <c r="H123" s="474"/>
      <c r="I123" s="474"/>
      <c r="J123" s="476"/>
      <c r="K123" s="479"/>
      <c r="L123" s="482"/>
      <c r="M123" s="484"/>
      <c r="N123" s="486"/>
      <c r="O123" s="471"/>
      <c r="P123" s="482"/>
      <c r="Q123" s="437"/>
      <c r="R123" s="488"/>
      <c r="S123" s="437"/>
      <c r="T123" s="438"/>
      <c r="U123" s="439"/>
      <c r="V123" s="41"/>
      <c r="W123" s="150"/>
      <c r="X123" s="150"/>
      <c r="Y123" s="150" t="str">
        <f>IFERROR(IF(VLOOKUP(A121,入力データ,23,FALSE)="","",VLOOKUP(A121,入力データ,23,FALSE)),"")</f>
        <v/>
      </c>
      <c r="Z123" s="150"/>
      <c r="AA123" s="151"/>
      <c r="AB123" s="369"/>
      <c r="AC123" s="377">
        <v>2</v>
      </c>
      <c r="AD123" s="379" t="str">
        <f>IFERROR(IF(VLOOKUP(A121,入力データ,37,FALSE)="","",VLOOKUP(A121,入力データ,37,FALSE)),"")</f>
        <v/>
      </c>
      <c r="AE123" s="379" t="str">
        <f>IF(AD123="","",IF(V128&gt;43585,5,4))</f>
        <v/>
      </c>
      <c r="AF123" s="381" t="str">
        <f>IF(AD123="","",V128)</f>
        <v/>
      </c>
      <c r="AG123" s="383" t="str">
        <f>IF(AE123="","",V128)</f>
        <v/>
      </c>
      <c r="AH123" s="385" t="str">
        <f>IF(AF123="","",V128)</f>
        <v/>
      </c>
      <c r="AI123" s="387">
        <v>6</v>
      </c>
      <c r="AJ123" s="389" t="str">
        <f>IFERROR(IF(VLOOKUP(A121,入力データ,36,FALSE)="","",3),"")</f>
        <v/>
      </c>
      <c r="AK123" s="372"/>
      <c r="AL123" s="374"/>
    </row>
    <row r="124" spans="1:38" ht="15" customHeight="1" x14ac:dyDescent="0.15">
      <c r="A124" s="454"/>
      <c r="B124" s="458"/>
      <c r="C124" s="376"/>
      <c r="D124" s="463"/>
      <c r="E124" s="466"/>
      <c r="F124" s="469"/>
      <c r="G124" s="472"/>
      <c r="H124" s="466"/>
      <c r="I124" s="466"/>
      <c r="J124" s="477"/>
      <c r="K124" s="480"/>
      <c r="L124" s="466"/>
      <c r="M124" s="466"/>
      <c r="N124" s="469"/>
      <c r="O124" s="472"/>
      <c r="P124" s="466"/>
      <c r="Q124" s="477"/>
      <c r="R124" s="489"/>
      <c r="S124" s="440"/>
      <c r="T124" s="441"/>
      <c r="U124" s="442"/>
      <c r="V124" s="38"/>
      <c r="W124" s="36"/>
      <c r="X124" s="36"/>
      <c r="Y124" s="150" t="str">
        <f>IFERROR(IF(VLOOKUP(A121,入力データ,24,FALSE)="","",VLOOKUP(A121,入力データ,24,FALSE)),"")</f>
        <v/>
      </c>
      <c r="Z124" s="63"/>
      <c r="AA124" s="37"/>
      <c r="AB124" s="369"/>
      <c r="AC124" s="378"/>
      <c r="AD124" s="380"/>
      <c r="AE124" s="380"/>
      <c r="AF124" s="382"/>
      <c r="AG124" s="384"/>
      <c r="AH124" s="386"/>
      <c r="AI124" s="388"/>
      <c r="AJ124" s="390"/>
      <c r="AK124" s="372"/>
      <c r="AL124" s="374"/>
    </row>
    <row r="125" spans="1:38" ht="15" customHeight="1" x14ac:dyDescent="0.15">
      <c r="A125" s="454"/>
      <c r="B125" s="490" t="str">
        <f>IF(OR(C121&lt;&gt;"",C123&lt;&gt;""),"○","")</f>
        <v/>
      </c>
      <c r="C125" s="391" t="str">
        <f>IFERROR(IF(VLOOKUP(A121,入力データ,4,FALSE)="","",VLOOKUP(A121,入力データ,4,FALSE)),"")</f>
        <v/>
      </c>
      <c r="D125" s="392"/>
      <c r="E125" s="395" t="str">
        <f>IFERROR(IF(VLOOKUP(A121,入力データ,15,FALSE)="","",IF(VLOOKUP(A121,入力データ,15,FALSE)&gt;43585,5,4)),"")</f>
        <v/>
      </c>
      <c r="F125" s="398" t="str">
        <f>IFERROR(IF(VLOOKUP(A121,入力データ,15,FALSE)="","",VLOOKUP(A121,入力データ,15,FALSE)),"")</f>
        <v/>
      </c>
      <c r="G125" s="401" t="str">
        <f>IFERROR(IF(VLOOKUP(A121,入力データ,15,FALSE)="","",VLOOKUP(A121,入力データ,15,FALSE)),"")</f>
        <v/>
      </c>
      <c r="H125" s="404" t="str">
        <f>IFERROR(IF(VLOOKUP(A121,入力データ,15,FALSE)&gt;0,1,""),"")</f>
        <v/>
      </c>
      <c r="I125" s="404" t="str">
        <f>IFERROR(IF(VLOOKUP(A121,入力データ,16,FALSE)="","",VLOOKUP(A121,入力データ,16,FALSE)),"")</f>
        <v/>
      </c>
      <c r="J125" s="405" t="str">
        <f>IFERROR(IF(VLOOKUP(A121,入力データ,17,FALSE)="","",
IF(VLOOKUP(A121,入力データ,17,FALSE)&gt;159,"G",
IF(VLOOKUP(A121,入力データ,17,FALSE)&gt;149,"F",
IF(VLOOKUP(A121,入力データ,17,FALSE)&gt;139,"E",
IF(VLOOKUP(A121,入力データ,17,FALSE)&gt;129,"D",
IF(VLOOKUP(A121,入力データ,17,FALSE)&gt;119,"C",
IF(VLOOKUP(A121,入力データ,17,FALSE)&gt;109,"B",
IF(VLOOKUP(A121,入力データ,17,FALSE)&gt;99,"A",
"")))))))),"")</f>
        <v/>
      </c>
      <c r="K125" s="408" t="str">
        <f>IFERROR(IF(VLOOKUP(A121,入力データ,17,FALSE)="","",
IF(VLOOKUP(A121,入力データ,17,FALSE)&gt;99,MOD(VLOOKUP(A121,入力データ,17,FALSE),10),VLOOKUP(A121,入力データ,17,FALSE))),"")</f>
        <v/>
      </c>
      <c r="L125" s="411" t="str">
        <f>IFERROR(IF(VLOOKUP(A121,入力データ,18,FALSE)="","",VLOOKUP(A121,入力データ,18,FALSE)),"")</f>
        <v/>
      </c>
      <c r="M125" s="493" t="str">
        <f>IFERROR(IF(VLOOKUP(A121,入力データ,19,FALSE)="","",IF(VLOOKUP(A121,入力データ,19,FALSE)&gt;43585,5,4)),"")</f>
        <v/>
      </c>
      <c r="N125" s="398" t="str">
        <f>IFERROR(IF(VLOOKUP(A121,入力データ,19,FALSE)="","",VLOOKUP(A121,入力データ,19,FALSE)),"")</f>
        <v/>
      </c>
      <c r="O125" s="401" t="str">
        <f>IFERROR(IF(VLOOKUP(A121,入力データ,19,FALSE)="","",VLOOKUP(A121,入力データ,19,FALSE)),"")</f>
        <v/>
      </c>
      <c r="P125" s="411" t="str">
        <f>IFERROR(IF(VLOOKUP(A121,入力データ,20,FALSE)="","",VLOOKUP(A121,入力データ,20,FALSE)),"")</f>
        <v/>
      </c>
      <c r="Q125" s="500"/>
      <c r="R125" s="503" t="str">
        <f>IFERROR(IF(OR(S125="ｲｸｷｭｳ",S125="ﾑｷｭｳ",AND(L125="",P125="")),"",VLOOKUP(A121,入力データ,31,FALSE)),"")</f>
        <v/>
      </c>
      <c r="S125" s="423" t="str">
        <f>IFERROR(
IF(VLOOKUP(A121,入力データ,33,FALSE)=1,"ﾑｷｭｳ ",
IF(VLOOKUP(A121,入力データ,33,FALSE)=3,"ｲｸｷｭｳ",
IF(VLOOKUP(A121,入力データ,33,FALSE)=4,VLOOKUP(A121,入力データ,32,FALSE),
IF(VLOOKUP(A121,入力データ,33,FALSE)=5,VLOOKUP(A121,入力データ,32,FALSE),
IF(AND(VLOOKUP(A121,入力データ,38,FALSE)&gt;0,VLOOKUP(A121,入力データ,38,FALSE)&lt;9),0,
IF(AND(L125="",P125=""),"",VLOOKUP(A121,入力データ,32,FALSE))))))),"")</f>
        <v/>
      </c>
      <c r="T125" s="424"/>
      <c r="U125" s="425"/>
      <c r="V125" s="36"/>
      <c r="W125" s="36"/>
      <c r="X125" s="36"/>
      <c r="Y125" s="63" t="str">
        <f>IFERROR(IF(VLOOKUP(A121,入力データ,25,FALSE)="","",VLOOKUP(A121,入力データ,25,FALSE)),"")</f>
        <v/>
      </c>
      <c r="Z125" s="63"/>
      <c r="AA125" s="37"/>
      <c r="AB125" s="369"/>
      <c r="AC125" s="377">
        <v>3</v>
      </c>
      <c r="AD125" s="379" t="str">
        <f>IFERROR(IF(VLOOKUP(A121,入力データ,33,FALSE)="","",VLOOKUP(A121,入力データ,33,FALSE)),"")</f>
        <v/>
      </c>
      <c r="AE125" s="379" t="str">
        <f>IF(AD125="","",IF(V128&gt;43585,5,4))</f>
        <v/>
      </c>
      <c r="AF125" s="381" t="str">
        <f>IF(AD125="","",V128)</f>
        <v/>
      </c>
      <c r="AG125" s="383" t="str">
        <f>IF(AE125="","",V128)</f>
        <v/>
      </c>
      <c r="AH125" s="385" t="str">
        <f>IF(AF125="","",V128)</f>
        <v/>
      </c>
      <c r="AI125" s="379">
        <v>7</v>
      </c>
      <c r="AJ125" s="430"/>
      <c r="AK125" s="372"/>
      <c r="AL125" s="374"/>
    </row>
    <row r="126" spans="1:38" ht="15" customHeight="1" x14ac:dyDescent="0.15">
      <c r="A126" s="454"/>
      <c r="B126" s="491"/>
      <c r="C126" s="393"/>
      <c r="D126" s="394"/>
      <c r="E126" s="396"/>
      <c r="F126" s="399"/>
      <c r="G126" s="402"/>
      <c r="H126" s="396"/>
      <c r="I126" s="396"/>
      <c r="J126" s="406"/>
      <c r="K126" s="409"/>
      <c r="L126" s="396"/>
      <c r="M126" s="494"/>
      <c r="N126" s="496"/>
      <c r="O126" s="498"/>
      <c r="P126" s="494"/>
      <c r="Q126" s="501"/>
      <c r="R126" s="504"/>
      <c r="S126" s="426"/>
      <c r="T126" s="426"/>
      <c r="U126" s="427"/>
      <c r="V126" s="1"/>
      <c r="W126" s="1"/>
      <c r="X126" s="1"/>
      <c r="Y126" s="63" t="str">
        <f>IFERROR(IF(VLOOKUP(A121,入力データ,26,FALSE)="","",VLOOKUP(A121,入力データ,26,FALSE)),"")</f>
        <v/>
      </c>
      <c r="Z126" s="1"/>
      <c r="AA126" s="1"/>
      <c r="AB126" s="369"/>
      <c r="AC126" s="378"/>
      <c r="AD126" s="380"/>
      <c r="AE126" s="380"/>
      <c r="AF126" s="382"/>
      <c r="AG126" s="384"/>
      <c r="AH126" s="386"/>
      <c r="AI126" s="380"/>
      <c r="AJ126" s="431"/>
      <c r="AK126" s="372"/>
      <c r="AL126" s="374"/>
    </row>
    <row r="127" spans="1:38" ht="15" customHeight="1" x14ac:dyDescent="0.15">
      <c r="A127" s="454"/>
      <c r="B127" s="491"/>
      <c r="C127" s="432" t="str">
        <f>IFERROR(IF(VLOOKUP(A121,入力データ,14,FALSE)="","",VLOOKUP(A121,入力データ,14,FALSE)),"")</f>
        <v/>
      </c>
      <c r="D127" s="409"/>
      <c r="E127" s="396"/>
      <c r="F127" s="399"/>
      <c r="G127" s="402"/>
      <c r="H127" s="396"/>
      <c r="I127" s="396"/>
      <c r="J127" s="406"/>
      <c r="K127" s="409"/>
      <c r="L127" s="396"/>
      <c r="M127" s="494"/>
      <c r="N127" s="496"/>
      <c r="O127" s="498"/>
      <c r="P127" s="494"/>
      <c r="Q127" s="501"/>
      <c r="R127" s="504"/>
      <c r="S127" s="426"/>
      <c r="T127" s="426"/>
      <c r="U127" s="427"/>
      <c r="V127" s="150"/>
      <c r="W127" s="150"/>
      <c r="X127" s="150"/>
      <c r="Y127" s="1"/>
      <c r="Z127" s="62"/>
      <c r="AA127" s="151"/>
      <c r="AB127" s="369"/>
      <c r="AC127" s="377">
        <v>4</v>
      </c>
      <c r="AD127" s="413" t="str">
        <f>IFERROR(IF(VLOOKUP(A121,入力データ,38,FALSE)="","",VLOOKUP(A121,入力データ,38,FALSE)),"")</f>
        <v/>
      </c>
      <c r="AE127" s="379" t="str">
        <f>IF(AD127="","",IF(V128&gt;43585,5,4))</f>
        <v/>
      </c>
      <c r="AF127" s="381" t="str">
        <f>IF(AE127="","",V128)</f>
        <v/>
      </c>
      <c r="AG127" s="383" t="str">
        <f>IF(AE127="","",V128)</f>
        <v/>
      </c>
      <c r="AH127" s="385" t="str">
        <f>IF(AE127="","",V128)</f>
        <v/>
      </c>
      <c r="AI127" s="379"/>
      <c r="AJ127" s="418"/>
      <c r="AK127" s="58"/>
      <c r="AL127" s="86"/>
    </row>
    <row r="128" spans="1:38" ht="15" customHeight="1" x14ac:dyDescent="0.15">
      <c r="A128" s="455"/>
      <c r="B128" s="492"/>
      <c r="C128" s="433"/>
      <c r="D128" s="410"/>
      <c r="E128" s="397"/>
      <c r="F128" s="400"/>
      <c r="G128" s="403"/>
      <c r="H128" s="397"/>
      <c r="I128" s="397"/>
      <c r="J128" s="407"/>
      <c r="K128" s="410"/>
      <c r="L128" s="397"/>
      <c r="M128" s="495"/>
      <c r="N128" s="497"/>
      <c r="O128" s="499"/>
      <c r="P128" s="495"/>
      <c r="Q128" s="502"/>
      <c r="R128" s="505"/>
      <c r="S128" s="428"/>
      <c r="T128" s="428"/>
      <c r="U128" s="429"/>
      <c r="V128" s="420" t="str">
        <f>IFERROR(IF(VLOOKUP(A121,入力データ,27,FALSE)="","",VLOOKUP(A121,入力データ,27,FALSE)),"")</f>
        <v/>
      </c>
      <c r="W128" s="421"/>
      <c r="X128" s="421"/>
      <c r="Y128" s="421"/>
      <c r="Z128" s="421"/>
      <c r="AA128" s="422"/>
      <c r="AB128" s="370"/>
      <c r="AC128" s="412"/>
      <c r="AD128" s="414"/>
      <c r="AE128" s="414"/>
      <c r="AF128" s="415"/>
      <c r="AG128" s="416"/>
      <c r="AH128" s="417"/>
      <c r="AI128" s="414"/>
      <c r="AJ128" s="419"/>
      <c r="AK128" s="60"/>
      <c r="AL128" s="61"/>
    </row>
    <row r="129" spans="1:38" ht="15" customHeight="1" x14ac:dyDescent="0.15">
      <c r="A129" s="453">
        <v>15</v>
      </c>
      <c r="B129" s="456"/>
      <c r="C129" s="459" t="str">
        <f>IFERROR(IF(VLOOKUP(A129,入力データ,2,FALSE)="","",VLOOKUP(A129,入力データ,2,FALSE)),"")</f>
        <v/>
      </c>
      <c r="D129" s="461" t="str">
        <f>IFERROR(
IF(OR(VLOOKUP(A129,入力データ,34,FALSE)=1,
VLOOKUP(A129,入力データ,34,FALSE)=3,
VLOOKUP(A129,入力データ,34,FALSE)=4,
VLOOKUP(A129,入力データ,34,FALSE)=5),
IF(VLOOKUP(A129,入力データ,13,FALSE)="","",VLOOKUP(A129,入力データ,13,FALSE)),
IF(VLOOKUP(A129,入力データ,3,FALSE)="","",VLOOKUP(A129,入力データ,3,FALSE))),"")</f>
        <v/>
      </c>
      <c r="E129" s="464" t="str">
        <f>IFERROR(IF(VLOOKUP(A129,入力データ,5,FALSE)="","",IF(VLOOKUP(A129,入力データ,5,FALSE)&gt;43585,5,4)),"")</f>
        <v/>
      </c>
      <c r="F129" s="467" t="str">
        <f>IFERROR(IF(VLOOKUP(A129,入力データ,5,FALSE)="","",VLOOKUP(A129,入力データ,5,FALSE)),"")</f>
        <v/>
      </c>
      <c r="G129" s="470" t="str">
        <f>IFERROR(IF(VLOOKUP(A129,入力データ,5,FALSE)="","",VLOOKUP(A129,入力データ,5,FALSE)),"")</f>
        <v/>
      </c>
      <c r="H129" s="473" t="str">
        <f>IFERROR(IF(VLOOKUP(A129,入力データ,5,FALSE)&gt;0,1,""),"")</f>
        <v/>
      </c>
      <c r="I129" s="473" t="str">
        <f>IFERROR(IF(VLOOKUP(A129,入力データ,6,FALSE)="","",VLOOKUP(A129,入力データ,6,FALSE)),"")</f>
        <v/>
      </c>
      <c r="J129" s="475" t="str">
        <f>IFERROR(IF(VLOOKUP(A129,入力データ,7,FALSE)="","",
IF(VLOOKUP(A129,入力データ,7,FALSE)&gt;159,"G",
IF(VLOOKUP(A129,入力データ,7,FALSE)&gt;149,"F",
IF(VLOOKUP(A129,入力データ,7,FALSE)&gt;139,"E",
IF(VLOOKUP(A129,入力データ,7,FALSE)&gt;129,"D",
IF(VLOOKUP(A129,入力データ,7,FALSE)&gt;119,"C",
IF(VLOOKUP(A129,入力データ,7,FALSE)&gt;109,"B",
IF(VLOOKUP(A129,入力データ,7,FALSE)&gt;99,"A",
"")))))))),"")</f>
        <v/>
      </c>
      <c r="K129" s="478" t="str">
        <f>IFERROR(IF(VLOOKUP(A129,入力データ,7,FALSE)="","",
IF(VLOOKUP(A129,入力データ,7,FALSE)&gt;99,MOD(VLOOKUP(A129,入力データ,7,FALSE),10),VLOOKUP(A129,入力データ,7,FALSE))),"")</f>
        <v/>
      </c>
      <c r="L129" s="481" t="str">
        <f>IFERROR(IF(VLOOKUP(A129,入力データ,8,FALSE)="","",VLOOKUP(A129,入力データ,8,FALSE)),"")</f>
        <v/>
      </c>
      <c r="M129" s="483" t="str">
        <f>IFERROR(IF(VLOOKUP(A129,入力データ,9,FALSE)="","",IF(VLOOKUP(A129,入力データ,9,FALSE)&gt;43585,5,4)),"")</f>
        <v/>
      </c>
      <c r="N129" s="485" t="str">
        <f>IFERROR(IF(VLOOKUP(A129,入力データ,9,FALSE)="","",VLOOKUP(A129,入力データ,9,FALSE)),"")</f>
        <v/>
      </c>
      <c r="O129" s="470" t="str">
        <f>IFERROR(IF(VLOOKUP(A129,入力データ,9,FALSE)="","",VLOOKUP(A129,入力データ,9,FALSE)),"")</f>
        <v/>
      </c>
      <c r="P129" s="481" t="str">
        <f>IFERROR(IF(VLOOKUP(A129,入力データ,10,FALSE)="","",VLOOKUP(A129,入力データ,10,FALSE)),"")</f>
        <v/>
      </c>
      <c r="Q129" s="434"/>
      <c r="R129" s="487" t="str">
        <f>IFERROR(IF(VLOOKUP(A129,入力データ,8,FALSE)="","",VLOOKUP(A129,入力データ,8,FALSE)+VALUE(VLOOKUP(A129,入力データ,10,FALSE))),"")</f>
        <v/>
      </c>
      <c r="S129" s="434" t="str">
        <f>IF(R129="","",IF(VLOOKUP(A129,入力データ,11,FALSE)="育児休業","ｲｸｷｭｳ",IF(VLOOKUP(A129,入力データ,11,FALSE)="傷病休職","ﾑｷｭｳ",ROUNDDOWN(R129*10/1000,0))))</f>
        <v/>
      </c>
      <c r="T129" s="435"/>
      <c r="U129" s="436"/>
      <c r="V129" s="152"/>
      <c r="W129" s="149"/>
      <c r="X129" s="149"/>
      <c r="Y129" s="149" t="str">
        <f>IFERROR(IF(VLOOKUP(A129,入力データ,21,FALSE)="","",VLOOKUP(A129,入力データ,21,FALSE)),"")</f>
        <v/>
      </c>
      <c r="Z129" s="40"/>
      <c r="AA129" s="67"/>
      <c r="AB129" s="368" t="str">
        <f>IFERROR(IF(VLOOKUP(A129,入力データ,28,FALSE)&amp;"　"&amp;VLOOKUP(A129,入力データ,29,FALSE)="　","",VLOOKUP(A129,入力データ,28,FALSE)&amp;"　"&amp;VLOOKUP(A129,入力データ,29,FALSE)),"")</f>
        <v/>
      </c>
      <c r="AC129" s="443">
        <v>1</v>
      </c>
      <c r="AD129" s="444" t="str">
        <f>IFERROR(IF(VLOOKUP(A129,入力データ,34,FALSE)="","",VLOOKUP(A129,入力データ,34,FALSE)),"")</f>
        <v/>
      </c>
      <c r="AE129" s="444" t="str">
        <f>IF(AD129="","",IF(V136&gt;43585,5,4))</f>
        <v/>
      </c>
      <c r="AF129" s="445" t="str">
        <f>IF(AD129="","",V136)</f>
        <v/>
      </c>
      <c r="AG129" s="447" t="str">
        <f>IF(AD129="","",V136)</f>
        <v/>
      </c>
      <c r="AH129" s="449" t="str">
        <f>IF(AD129="","",V136)</f>
        <v/>
      </c>
      <c r="AI129" s="444">
        <v>5</v>
      </c>
      <c r="AJ129" s="451" t="str">
        <f>IFERROR(IF(OR(VLOOKUP(A129,入力データ,34,FALSE)=1,VLOOKUP(A129,入力データ,34,FALSE)=3,VLOOKUP(A129,入力データ,34,FALSE)=4,VLOOKUP(A129,入力データ,34,FALSE)=5),3,
IF(VLOOKUP(A129,入力データ,35,FALSE)="","",3)),"")</f>
        <v/>
      </c>
      <c r="AK129" s="371"/>
      <c r="AL129" s="373"/>
    </row>
    <row r="130" spans="1:38" ht="15" customHeight="1" x14ac:dyDescent="0.15">
      <c r="A130" s="454"/>
      <c r="B130" s="457"/>
      <c r="C130" s="460"/>
      <c r="D130" s="462"/>
      <c r="E130" s="465"/>
      <c r="F130" s="468"/>
      <c r="G130" s="471"/>
      <c r="H130" s="474"/>
      <c r="I130" s="474"/>
      <c r="J130" s="476"/>
      <c r="K130" s="479"/>
      <c r="L130" s="482"/>
      <c r="M130" s="484"/>
      <c r="N130" s="486"/>
      <c r="O130" s="471"/>
      <c r="P130" s="482"/>
      <c r="Q130" s="437"/>
      <c r="R130" s="488"/>
      <c r="S130" s="437"/>
      <c r="T130" s="438"/>
      <c r="U130" s="439"/>
      <c r="V130" s="41"/>
      <c r="W130" s="150"/>
      <c r="X130" s="150"/>
      <c r="Y130" s="150" t="str">
        <f>IFERROR(IF(VLOOKUP(A129,入力データ,22,FALSE)="","",VLOOKUP(A129,入力データ,22,FALSE)),"")</f>
        <v/>
      </c>
      <c r="Z130" s="150"/>
      <c r="AA130" s="151"/>
      <c r="AB130" s="369"/>
      <c r="AC130" s="378"/>
      <c r="AD130" s="380"/>
      <c r="AE130" s="380"/>
      <c r="AF130" s="446"/>
      <c r="AG130" s="448"/>
      <c r="AH130" s="450"/>
      <c r="AI130" s="380"/>
      <c r="AJ130" s="452"/>
      <c r="AK130" s="372"/>
      <c r="AL130" s="374"/>
    </row>
    <row r="131" spans="1:38" ht="15" customHeight="1" x14ac:dyDescent="0.15">
      <c r="A131" s="454"/>
      <c r="B131" s="457"/>
      <c r="C131" s="375" t="str">
        <f>IFERROR(IF(VLOOKUP(A129,入力データ,12,FALSE)="","",VLOOKUP(A129,入力データ,12,FALSE)),"")</f>
        <v/>
      </c>
      <c r="D131" s="462"/>
      <c r="E131" s="465"/>
      <c r="F131" s="468"/>
      <c r="G131" s="471"/>
      <c r="H131" s="474"/>
      <c r="I131" s="474"/>
      <c r="J131" s="476"/>
      <c r="K131" s="479"/>
      <c r="L131" s="482"/>
      <c r="M131" s="484"/>
      <c r="N131" s="486"/>
      <c r="O131" s="471"/>
      <c r="P131" s="482"/>
      <c r="Q131" s="437"/>
      <c r="R131" s="488"/>
      <c r="S131" s="437"/>
      <c r="T131" s="438"/>
      <c r="U131" s="439"/>
      <c r="V131" s="41"/>
      <c r="W131" s="150"/>
      <c r="X131" s="150"/>
      <c r="Y131" s="150" t="str">
        <f>IFERROR(IF(VLOOKUP(A129,入力データ,23,FALSE)="","",VLOOKUP(A129,入力データ,23,FALSE)),"")</f>
        <v/>
      </c>
      <c r="Z131" s="150"/>
      <c r="AA131" s="151"/>
      <c r="AB131" s="369"/>
      <c r="AC131" s="377">
        <v>2</v>
      </c>
      <c r="AD131" s="379" t="str">
        <f>IFERROR(IF(VLOOKUP(A129,入力データ,37,FALSE)="","",VLOOKUP(A129,入力データ,37,FALSE)),"")</f>
        <v/>
      </c>
      <c r="AE131" s="379" t="str">
        <f>IF(AD131="","",IF(V136&gt;43585,5,4))</f>
        <v/>
      </c>
      <c r="AF131" s="381" t="str">
        <f>IF(AD131="","",V136)</f>
        <v/>
      </c>
      <c r="AG131" s="383" t="str">
        <f>IF(AE131="","",V136)</f>
        <v/>
      </c>
      <c r="AH131" s="385" t="str">
        <f>IF(AF131="","",V136)</f>
        <v/>
      </c>
      <c r="AI131" s="387">
        <v>6</v>
      </c>
      <c r="AJ131" s="389" t="str">
        <f>IFERROR(IF(VLOOKUP(A129,入力データ,36,FALSE)="","",3),"")</f>
        <v/>
      </c>
      <c r="AK131" s="372"/>
      <c r="AL131" s="374"/>
    </row>
    <row r="132" spans="1:38" ht="15" customHeight="1" x14ac:dyDescent="0.15">
      <c r="A132" s="454"/>
      <c r="B132" s="458"/>
      <c r="C132" s="376"/>
      <c r="D132" s="463"/>
      <c r="E132" s="466"/>
      <c r="F132" s="469"/>
      <c r="G132" s="472"/>
      <c r="H132" s="466"/>
      <c r="I132" s="466"/>
      <c r="J132" s="477"/>
      <c r="K132" s="480"/>
      <c r="L132" s="466"/>
      <c r="M132" s="466"/>
      <c r="N132" s="469"/>
      <c r="O132" s="472"/>
      <c r="P132" s="466"/>
      <c r="Q132" s="477"/>
      <c r="R132" s="489"/>
      <c r="S132" s="440"/>
      <c r="T132" s="441"/>
      <c r="U132" s="442"/>
      <c r="V132" s="38"/>
      <c r="W132" s="36"/>
      <c r="X132" s="36"/>
      <c r="Y132" s="150" t="str">
        <f>IFERROR(IF(VLOOKUP(A129,入力データ,24,FALSE)="","",VLOOKUP(A129,入力データ,24,FALSE)),"")</f>
        <v/>
      </c>
      <c r="Z132" s="63"/>
      <c r="AA132" s="37"/>
      <c r="AB132" s="369"/>
      <c r="AC132" s="378"/>
      <c r="AD132" s="380"/>
      <c r="AE132" s="380"/>
      <c r="AF132" s="382"/>
      <c r="AG132" s="384"/>
      <c r="AH132" s="386"/>
      <c r="AI132" s="388"/>
      <c r="AJ132" s="390"/>
      <c r="AK132" s="372"/>
      <c r="AL132" s="374"/>
    </row>
    <row r="133" spans="1:38" ht="15" customHeight="1" x14ac:dyDescent="0.15">
      <c r="A133" s="454"/>
      <c r="B133" s="490" t="str">
        <f>IF(OR(C129&lt;&gt;"",C131&lt;&gt;""),"○","")</f>
        <v/>
      </c>
      <c r="C133" s="391" t="str">
        <f>IFERROR(IF(VLOOKUP(A129,入力データ,4,FALSE)="","",VLOOKUP(A129,入力データ,4,FALSE)),"")</f>
        <v/>
      </c>
      <c r="D133" s="392"/>
      <c r="E133" s="395" t="str">
        <f>IFERROR(IF(VLOOKUP(A129,入力データ,15,FALSE)="","",IF(VLOOKUP(A129,入力データ,15,FALSE)&gt;43585,5,4)),"")</f>
        <v/>
      </c>
      <c r="F133" s="398" t="str">
        <f>IFERROR(IF(VLOOKUP(A129,入力データ,15,FALSE)="","",VLOOKUP(A129,入力データ,15,FALSE)),"")</f>
        <v/>
      </c>
      <c r="G133" s="401" t="str">
        <f>IFERROR(IF(VLOOKUP(A129,入力データ,15,FALSE)="","",VLOOKUP(A129,入力データ,15,FALSE)),"")</f>
        <v/>
      </c>
      <c r="H133" s="404" t="str">
        <f>IFERROR(IF(VLOOKUP(A129,入力データ,15,FALSE)&gt;0,1,""),"")</f>
        <v/>
      </c>
      <c r="I133" s="404" t="str">
        <f>IFERROR(IF(VLOOKUP(A129,入力データ,16,FALSE)="","",VLOOKUP(A129,入力データ,16,FALSE)),"")</f>
        <v/>
      </c>
      <c r="J133" s="405" t="str">
        <f>IFERROR(IF(VLOOKUP(A129,入力データ,17,FALSE)="","",
IF(VLOOKUP(A129,入力データ,17,FALSE)&gt;159,"G",
IF(VLOOKUP(A129,入力データ,17,FALSE)&gt;149,"F",
IF(VLOOKUP(A129,入力データ,17,FALSE)&gt;139,"E",
IF(VLOOKUP(A129,入力データ,17,FALSE)&gt;129,"D",
IF(VLOOKUP(A129,入力データ,17,FALSE)&gt;119,"C",
IF(VLOOKUP(A129,入力データ,17,FALSE)&gt;109,"B",
IF(VLOOKUP(A129,入力データ,17,FALSE)&gt;99,"A",
"")))))))),"")</f>
        <v/>
      </c>
      <c r="K133" s="408" t="str">
        <f>IFERROR(IF(VLOOKUP(A129,入力データ,17,FALSE)="","",
IF(VLOOKUP(A129,入力データ,17,FALSE)&gt;99,MOD(VLOOKUP(A129,入力データ,17,FALSE),10),VLOOKUP(A129,入力データ,17,FALSE))),"")</f>
        <v/>
      </c>
      <c r="L133" s="411" t="str">
        <f>IFERROR(IF(VLOOKUP(A129,入力データ,18,FALSE)="","",VLOOKUP(A129,入力データ,18,FALSE)),"")</f>
        <v/>
      </c>
      <c r="M133" s="493" t="str">
        <f>IFERROR(IF(VLOOKUP(A129,入力データ,19,FALSE)="","",IF(VLOOKUP(A129,入力データ,19,FALSE)&gt;43585,5,4)),"")</f>
        <v/>
      </c>
      <c r="N133" s="398" t="str">
        <f>IFERROR(IF(VLOOKUP(A129,入力データ,19,FALSE)="","",VLOOKUP(A129,入力データ,19,FALSE)),"")</f>
        <v/>
      </c>
      <c r="O133" s="401" t="str">
        <f>IFERROR(IF(VLOOKUP(A129,入力データ,19,FALSE)="","",VLOOKUP(A129,入力データ,19,FALSE)),"")</f>
        <v/>
      </c>
      <c r="P133" s="411" t="str">
        <f>IFERROR(IF(VLOOKUP(A129,入力データ,20,FALSE)="","",VLOOKUP(A129,入力データ,20,FALSE)),"")</f>
        <v/>
      </c>
      <c r="Q133" s="500"/>
      <c r="R133" s="503" t="str">
        <f>IFERROR(IF(OR(S133="ｲｸｷｭｳ",S133="ﾑｷｭｳ",AND(L133="",P133="")),"",VLOOKUP(A129,入力データ,31,FALSE)),"")</f>
        <v/>
      </c>
      <c r="S133" s="423" t="str">
        <f>IFERROR(
IF(VLOOKUP(A129,入力データ,33,FALSE)=1,"ﾑｷｭｳ ",
IF(VLOOKUP(A129,入力データ,33,FALSE)=3,"ｲｸｷｭｳ",
IF(VLOOKUP(A129,入力データ,33,FALSE)=4,VLOOKUP(A129,入力データ,32,FALSE),
IF(VLOOKUP(A129,入力データ,33,FALSE)=5,VLOOKUP(A129,入力データ,32,FALSE),
IF(AND(VLOOKUP(A129,入力データ,38,FALSE)&gt;0,VLOOKUP(A129,入力データ,38,FALSE)&lt;9),0,
IF(AND(L133="",P133=""),"",VLOOKUP(A129,入力データ,32,FALSE))))))),"")</f>
        <v/>
      </c>
      <c r="T133" s="424"/>
      <c r="U133" s="425"/>
      <c r="V133" s="36"/>
      <c r="W133" s="36"/>
      <c r="X133" s="36"/>
      <c r="Y133" s="63" t="str">
        <f>IFERROR(IF(VLOOKUP(A129,入力データ,25,FALSE)="","",VLOOKUP(A129,入力データ,25,FALSE)),"")</f>
        <v/>
      </c>
      <c r="Z133" s="63"/>
      <c r="AA133" s="37"/>
      <c r="AB133" s="369"/>
      <c r="AC133" s="377">
        <v>3</v>
      </c>
      <c r="AD133" s="379" t="str">
        <f>IFERROR(IF(VLOOKUP(A129,入力データ,33,FALSE)="","",VLOOKUP(A129,入力データ,33,FALSE)),"")</f>
        <v/>
      </c>
      <c r="AE133" s="379" t="str">
        <f>IF(AD133="","",IF(V136&gt;43585,5,4))</f>
        <v/>
      </c>
      <c r="AF133" s="381" t="str">
        <f>IF(AD133="","",V136)</f>
        <v/>
      </c>
      <c r="AG133" s="383" t="str">
        <f>IF(AE133="","",V136)</f>
        <v/>
      </c>
      <c r="AH133" s="385" t="str">
        <f>IF(AF133="","",V136)</f>
        <v/>
      </c>
      <c r="AI133" s="379">
        <v>7</v>
      </c>
      <c r="AJ133" s="430"/>
      <c r="AK133" s="372"/>
      <c r="AL133" s="374"/>
    </row>
    <row r="134" spans="1:38" ht="15" customHeight="1" x14ac:dyDescent="0.15">
      <c r="A134" s="454"/>
      <c r="B134" s="491"/>
      <c r="C134" s="393"/>
      <c r="D134" s="394"/>
      <c r="E134" s="396"/>
      <c r="F134" s="399"/>
      <c r="G134" s="402"/>
      <c r="H134" s="396"/>
      <c r="I134" s="396"/>
      <c r="J134" s="406"/>
      <c r="K134" s="409"/>
      <c r="L134" s="396"/>
      <c r="M134" s="494"/>
      <c r="N134" s="496"/>
      <c r="O134" s="498"/>
      <c r="P134" s="494"/>
      <c r="Q134" s="501"/>
      <c r="R134" s="504"/>
      <c r="S134" s="426"/>
      <c r="T134" s="426"/>
      <c r="U134" s="427"/>
      <c r="V134" s="1"/>
      <c r="W134" s="1"/>
      <c r="X134" s="1"/>
      <c r="Y134" s="63" t="str">
        <f>IFERROR(IF(VLOOKUP(A129,入力データ,26,FALSE)="","",VLOOKUP(A129,入力データ,26,FALSE)),"")</f>
        <v/>
      </c>
      <c r="Z134" s="1"/>
      <c r="AA134" s="1"/>
      <c r="AB134" s="369"/>
      <c r="AC134" s="378"/>
      <c r="AD134" s="380"/>
      <c r="AE134" s="380"/>
      <c r="AF134" s="382"/>
      <c r="AG134" s="384"/>
      <c r="AH134" s="386"/>
      <c r="AI134" s="380"/>
      <c r="AJ134" s="431"/>
      <c r="AK134" s="372"/>
      <c r="AL134" s="374"/>
    </row>
    <row r="135" spans="1:38" ht="15" customHeight="1" x14ac:dyDescent="0.15">
      <c r="A135" s="454"/>
      <c r="B135" s="491"/>
      <c r="C135" s="432" t="str">
        <f>IFERROR(IF(VLOOKUP(A129,入力データ,14,FALSE)="","",VLOOKUP(A129,入力データ,14,FALSE)),"")</f>
        <v/>
      </c>
      <c r="D135" s="409"/>
      <c r="E135" s="396"/>
      <c r="F135" s="399"/>
      <c r="G135" s="402"/>
      <c r="H135" s="396"/>
      <c r="I135" s="396"/>
      <c r="J135" s="406"/>
      <c r="K135" s="409"/>
      <c r="L135" s="396"/>
      <c r="M135" s="494"/>
      <c r="N135" s="496"/>
      <c r="O135" s="498"/>
      <c r="P135" s="494"/>
      <c r="Q135" s="501"/>
      <c r="R135" s="504"/>
      <c r="S135" s="426"/>
      <c r="T135" s="426"/>
      <c r="U135" s="427"/>
      <c r="V135" s="150"/>
      <c r="W135" s="150"/>
      <c r="X135" s="150"/>
      <c r="Y135" s="1"/>
      <c r="Z135" s="62"/>
      <c r="AA135" s="151"/>
      <c r="AB135" s="369"/>
      <c r="AC135" s="377">
        <v>4</v>
      </c>
      <c r="AD135" s="413" t="str">
        <f>IFERROR(IF(VLOOKUP(A129,入力データ,38,FALSE)="","",VLOOKUP(A129,入力データ,38,FALSE)),"")</f>
        <v/>
      </c>
      <c r="AE135" s="379" t="str">
        <f>IF(AD135="","",IF(V136&gt;43585,5,4))</f>
        <v/>
      </c>
      <c r="AF135" s="381" t="str">
        <f>IF(AE135="","",V136)</f>
        <v/>
      </c>
      <c r="AG135" s="383" t="str">
        <f>IF(AE135="","",V136)</f>
        <v/>
      </c>
      <c r="AH135" s="385" t="str">
        <f>IF(AE135="","",V136)</f>
        <v/>
      </c>
      <c r="AI135" s="379"/>
      <c r="AJ135" s="418"/>
      <c r="AK135" s="58"/>
      <c r="AL135" s="86"/>
    </row>
    <row r="136" spans="1:38" ht="15" customHeight="1" x14ac:dyDescent="0.15">
      <c r="A136" s="455"/>
      <c r="B136" s="492"/>
      <c r="C136" s="433"/>
      <c r="D136" s="410"/>
      <c r="E136" s="397"/>
      <c r="F136" s="400"/>
      <c r="G136" s="403"/>
      <c r="H136" s="397"/>
      <c r="I136" s="397"/>
      <c r="J136" s="407"/>
      <c r="K136" s="410"/>
      <c r="L136" s="397"/>
      <c r="M136" s="495"/>
      <c r="N136" s="497"/>
      <c r="O136" s="499"/>
      <c r="P136" s="495"/>
      <c r="Q136" s="502"/>
      <c r="R136" s="505"/>
      <c r="S136" s="428"/>
      <c r="T136" s="428"/>
      <c r="U136" s="429"/>
      <c r="V136" s="420" t="str">
        <f>IFERROR(IF(VLOOKUP(A129,入力データ,27,FALSE)="","",VLOOKUP(A129,入力データ,27,FALSE)),"")</f>
        <v/>
      </c>
      <c r="W136" s="421"/>
      <c r="X136" s="421"/>
      <c r="Y136" s="421"/>
      <c r="Z136" s="421"/>
      <c r="AA136" s="422"/>
      <c r="AB136" s="370"/>
      <c r="AC136" s="412"/>
      <c r="AD136" s="414"/>
      <c r="AE136" s="414"/>
      <c r="AF136" s="415"/>
      <c r="AG136" s="416"/>
      <c r="AH136" s="417"/>
      <c r="AI136" s="414"/>
      <c r="AJ136" s="419"/>
      <c r="AK136" s="60"/>
      <c r="AL136" s="61"/>
    </row>
    <row r="137" spans="1:38" ht="15" customHeight="1" x14ac:dyDescent="0.15">
      <c r="A137" s="453">
        <v>16</v>
      </c>
      <c r="B137" s="456"/>
      <c r="C137" s="459" t="str">
        <f>IFERROR(IF(VLOOKUP(A137,入力データ,2,FALSE)="","",VLOOKUP(A137,入力データ,2,FALSE)),"")</f>
        <v/>
      </c>
      <c r="D137" s="461" t="str">
        <f>IFERROR(
IF(OR(VLOOKUP(A137,入力データ,34,FALSE)=1,
VLOOKUP(A137,入力データ,34,FALSE)=3,
VLOOKUP(A137,入力データ,34,FALSE)=4,
VLOOKUP(A137,入力データ,34,FALSE)=5),
IF(VLOOKUP(A137,入力データ,13,FALSE)="","",VLOOKUP(A137,入力データ,13,FALSE)),
IF(VLOOKUP(A137,入力データ,3,FALSE)="","",VLOOKUP(A137,入力データ,3,FALSE))),"")</f>
        <v/>
      </c>
      <c r="E137" s="464" t="str">
        <f>IFERROR(IF(VLOOKUP(A137,入力データ,5,FALSE)="","",IF(VLOOKUP(A137,入力データ,5,FALSE)&gt;43585,5,4)),"")</f>
        <v/>
      </c>
      <c r="F137" s="467" t="str">
        <f>IFERROR(IF(VLOOKUP(A137,入力データ,5,FALSE)="","",VLOOKUP(A137,入力データ,5,FALSE)),"")</f>
        <v/>
      </c>
      <c r="G137" s="470" t="str">
        <f>IFERROR(IF(VLOOKUP(A137,入力データ,5,FALSE)="","",VLOOKUP(A137,入力データ,5,FALSE)),"")</f>
        <v/>
      </c>
      <c r="H137" s="473" t="str">
        <f>IFERROR(IF(VLOOKUP(A137,入力データ,5,FALSE)&gt;0,1,""),"")</f>
        <v/>
      </c>
      <c r="I137" s="473" t="str">
        <f>IFERROR(IF(VLOOKUP(A137,入力データ,6,FALSE)="","",VLOOKUP(A137,入力データ,6,FALSE)),"")</f>
        <v/>
      </c>
      <c r="J137" s="475" t="str">
        <f>IFERROR(IF(VLOOKUP(A137,入力データ,7,FALSE)="","",
IF(VLOOKUP(A137,入力データ,7,FALSE)&gt;159,"G",
IF(VLOOKUP(A137,入力データ,7,FALSE)&gt;149,"F",
IF(VLOOKUP(A137,入力データ,7,FALSE)&gt;139,"E",
IF(VLOOKUP(A137,入力データ,7,FALSE)&gt;129,"D",
IF(VLOOKUP(A137,入力データ,7,FALSE)&gt;119,"C",
IF(VLOOKUP(A137,入力データ,7,FALSE)&gt;109,"B",
IF(VLOOKUP(A137,入力データ,7,FALSE)&gt;99,"A",
"")))))))),"")</f>
        <v/>
      </c>
      <c r="K137" s="478" t="str">
        <f>IFERROR(IF(VLOOKUP(A137,入力データ,7,FALSE)="","",
IF(VLOOKUP(A137,入力データ,7,FALSE)&gt;99,MOD(VLOOKUP(A137,入力データ,7,FALSE),10),VLOOKUP(A137,入力データ,7,FALSE))),"")</f>
        <v/>
      </c>
      <c r="L137" s="481" t="str">
        <f>IFERROR(IF(VLOOKUP(A137,入力データ,8,FALSE)="","",VLOOKUP(A137,入力データ,8,FALSE)),"")</f>
        <v/>
      </c>
      <c r="M137" s="483" t="str">
        <f>IFERROR(IF(VLOOKUP(A137,入力データ,9,FALSE)="","",IF(VLOOKUP(A137,入力データ,9,FALSE)&gt;43585,5,4)),"")</f>
        <v/>
      </c>
      <c r="N137" s="485" t="str">
        <f>IFERROR(IF(VLOOKUP(A137,入力データ,9,FALSE)="","",VLOOKUP(A137,入力データ,9,FALSE)),"")</f>
        <v/>
      </c>
      <c r="O137" s="470" t="str">
        <f>IFERROR(IF(VLOOKUP(A137,入力データ,9,FALSE)="","",VLOOKUP(A137,入力データ,9,FALSE)),"")</f>
        <v/>
      </c>
      <c r="P137" s="481" t="str">
        <f>IFERROR(IF(VLOOKUP(A137,入力データ,10,FALSE)="","",VLOOKUP(A137,入力データ,10,FALSE)),"")</f>
        <v/>
      </c>
      <c r="Q137" s="434"/>
      <c r="R137" s="487" t="str">
        <f>IFERROR(IF(VLOOKUP(A137,入力データ,8,FALSE)="","",VLOOKUP(A137,入力データ,8,FALSE)+VALUE(VLOOKUP(A137,入力データ,10,FALSE))),"")</f>
        <v/>
      </c>
      <c r="S137" s="434" t="str">
        <f>IF(R137="","",IF(VLOOKUP(A137,入力データ,11,FALSE)="育児休業","ｲｸｷｭｳ",IF(VLOOKUP(A137,入力データ,11,FALSE)="傷病休職","ﾑｷｭｳ",ROUNDDOWN(R137*10/1000,0))))</f>
        <v/>
      </c>
      <c r="T137" s="435"/>
      <c r="U137" s="436"/>
      <c r="V137" s="152"/>
      <c r="W137" s="149"/>
      <c r="X137" s="149"/>
      <c r="Y137" s="149" t="str">
        <f>IFERROR(IF(VLOOKUP(A137,入力データ,21,FALSE)="","",VLOOKUP(A137,入力データ,21,FALSE)),"")</f>
        <v/>
      </c>
      <c r="Z137" s="40"/>
      <c r="AA137" s="67"/>
      <c r="AB137" s="368" t="str">
        <f>IFERROR(IF(VLOOKUP(A137,入力データ,28,FALSE)&amp;"　"&amp;VLOOKUP(A137,入力データ,29,FALSE)="　","",VLOOKUP(A137,入力データ,28,FALSE)&amp;"　"&amp;VLOOKUP(A137,入力データ,29,FALSE)),"")</f>
        <v/>
      </c>
      <c r="AC137" s="443">
        <v>1</v>
      </c>
      <c r="AD137" s="444" t="str">
        <f>IFERROR(IF(VLOOKUP(A137,入力データ,34,FALSE)="","",VLOOKUP(A137,入力データ,34,FALSE)),"")</f>
        <v/>
      </c>
      <c r="AE137" s="444" t="str">
        <f>IF(AD137="","",IF(V144&gt;43585,5,4))</f>
        <v/>
      </c>
      <c r="AF137" s="445" t="str">
        <f>IF(AD137="","",V144)</f>
        <v/>
      </c>
      <c r="AG137" s="447" t="str">
        <f>IF(AD137="","",V144)</f>
        <v/>
      </c>
      <c r="AH137" s="449" t="str">
        <f>IF(AD137="","",V144)</f>
        <v/>
      </c>
      <c r="AI137" s="444">
        <v>5</v>
      </c>
      <c r="AJ137" s="451" t="str">
        <f>IFERROR(IF(OR(VLOOKUP(A137,入力データ,34,FALSE)=1,VLOOKUP(A137,入力データ,34,FALSE)=3,VLOOKUP(A137,入力データ,34,FALSE)=4,VLOOKUP(A137,入力データ,34,FALSE)=5),3,
IF(VLOOKUP(A137,入力データ,35,FALSE)="","",3)),"")</f>
        <v/>
      </c>
      <c r="AK137" s="371"/>
      <c r="AL137" s="373"/>
    </row>
    <row r="138" spans="1:38" ht="15" customHeight="1" x14ac:dyDescent="0.15">
      <c r="A138" s="454"/>
      <c r="B138" s="457"/>
      <c r="C138" s="460"/>
      <c r="D138" s="462"/>
      <c r="E138" s="465"/>
      <c r="F138" s="468"/>
      <c r="G138" s="471"/>
      <c r="H138" s="474"/>
      <c r="I138" s="474"/>
      <c r="J138" s="476"/>
      <c r="K138" s="479"/>
      <c r="L138" s="482"/>
      <c r="M138" s="484"/>
      <c r="N138" s="486"/>
      <c r="O138" s="471"/>
      <c r="P138" s="482"/>
      <c r="Q138" s="437"/>
      <c r="R138" s="488"/>
      <c r="S138" s="437"/>
      <c r="T138" s="438"/>
      <c r="U138" s="439"/>
      <c r="V138" s="41"/>
      <c r="W138" s="150"/>
      <c r="X138" s="150"/>
      <c r="Y138" s="150" t="str">
        <f>IFERROR(IF(VLOOKUP(A137,入力データ,22,FALSE)="","",VLOOKUP(A137,入力データ,22,FALSE)),"")</f>
        <v/>
      </c>
      <c r="Z138" s="150"/>
      <c r="AA138" s="151"/>
      <c r="AB138" s="369"/>
      <c r="AC138" s="378"/>
      <c r="AD138" s="380"/>
      <c r="AE138" s="380"/>
      <c r="AF138" s="446"/>
      <c r="AG138" s="448"/>
      <c r="AH138" s="450"/>
      <c r="AI138" s="380"/>
      <c r="AJ138" s="452"/>
      <c r="AK138" s="372"/>
      <c r="AL138" s="374"/>
    </row>
    <row r="139" spans="1:38" ht="15" customHeight="1" x14ac:dyDescent="0.15">
      <c r="A139" s="454"/>
      <c r="B139" s="457"/>
      <c r="C139" s="375" t="str">
        <f>IFERROR(IF(VLOOKUP(A137,入力データ,12,FALSE)="","",VLOOKUP(A137,入力データ,12,FALSE)),"")</f>
        <v/>
      </c>
      <c r="D139" s="462"/>
      <c r="E139" s="465"/>
      <c r="F139" s="468"/>
      <c r="G139" s="471"/>
      <c r="H139" s="474"/>
      <c r="I139" s="474"/>
      <c r="J139" s="476"/>
      <c r="K139" s="479"/>
      <c r="L139" s="482"/>
      <c r="M139" s="484"/>
      <c r="N139" s="486"/>
      <c r="O139" s="471"/>
      <c r="P139" s="482"/>
      <c r="Q139" s="437"/>
      <c r="R139" s="488"/>
      <c r="S139" s="437"/>
      <c r="T139" s="438"/>
      <c r="U139" s="439"/>
      <c r="V139" s="41"/>
      <c r="W139" s="150"/>
      <c r="X139" s="150"/>
      <c r="Y139" s="150" t="str">
        <f>IFERROR(IF(VLOOKUP(A137,入力データ,23,FALSE)="","",VLOOKUP(A137,入力データ,23,FALSE)),"")</f>
        <v/>
      </c>
      <c r="Z139" s="150"/>
      <c r="AA139" s="151"/>
      <c r="AB139" s="369"/>
      <c r="AC139" s="377">
        <v>2</v>
      </c>
      <c r="AD139" s="379" t="str">
        <f>IFERROR(IF(VLOOKUP(A137,入力データ,37,FALSE)="","",VLOOKUP(A137,入力データ,37,FALSE)),"")</f>
        <v/>
      </c>
      <c r="AE139" s="379" t="str">
        <f>IF(AD139="","",IF(V144&gt;43585,5,4))</f>
        <v/>
      </c>
      <c r="AF139" s="381" t="str">
        <f>IF(AD139="","",V144)</f>
        <v/>
      </c>
      <c r="AG139" s="383" t="str">
        <f>IF(AE139="","",V144)</f>
        <v/>
      </c>
      <c r="AH139" s="385" t="str">
        <f>IF(AF139="","",V144)</f>
        <v/>
      </c>
      <c r="AI139" s="387">
        <v>6</v>
      </c>
      <c r="AJ139" s="389" t="str">
        <f>IFERROR(IF(VLOOKUP(A137,入力データ,36,FALSE)="","",3),"")</f>
        <v/>
      </c>
      <c r="AK139" s="372"/>
      <c r="AL139" s="374"/>
    </row>
    <row r="140" spans="1:38" ht="15" customHeight="1" x14ac:dyDescent="0.15">
      <c r="A140" s="454"/>
      <c r="B140" s="458"/>
      <c r="C140" s="376"/>
      <c r="D140" s="463"/>
      <c r="E140" s="466"/>
      <c r="F140" s="469"/>
      <c r="G140" s="472"/>
      <c r="H140" s="466"/>
      <c r="I140" s="466"/>
      <c r="J140" s="477"/>
      <c r="K140" s="480"/>
      <c r="L140" s="466"/>
      <c r="M140" s="466"/>
      <c r="N140" s="469"/>
      <c r="O140" s="472"/>
      <c r="P140" s="466"/>
      <c r="Q140" s="477"/>
      <c r="R140" s="489"/>
      <c r="S140" s="440"/>
      <c r="T140" s="441"/>
      <c r="U140" s="442"/>
      <c r="V140" s="38"/>
      <c r="W140" s="36"/>
      <c r="X140" s="36"/>
      <c r="Y140" s="150" t="str">
        <f>IFERROR(IF(VLOOKUP(A137,入力データ,24,FALSE)="","",VLOOKUP(A137,入力データ,24,FALSE)),"")</f>
        <v/>
      </c>
      <c r="Z140" s="63"/>
      <c r="AA140" s="37"/>
      <c r="AB140" s="369"/>
      <c r="AC140" s="378"/>
      <c r="AD140" s="380"/>
      <c r="AE140" s="380"/>
      <c r="AF140" s="382"/>
      <c r="AG140" s="384"/>
      <c r="AH140" s="386"/>
      <c r="AI140" s="388"/>
      <c r="AJ140" s="390"/>
      <c r="AK140" s="372"/>
      <c r="AL140" s="374"/>
    </row>
    <row r="141" spans="1:38" ht="15" customHeight="1" x14ac:dyDescent="0.15">
      <c r="A141" s="454"/>
      <c r="B141" s="490" t="str">
        <f>IF(OR(C137&lt;&gt;"",C139&lt;&gt;""),"○","")</f>
        <v/>
      </c>
      <c r="C141" s="391" t="str">
        <f>IFERROR(IF(VLOOKUP(A137,入力データ,4,FALSE)="","",VLOOKUP(A137,入力データ,4,FALSE)),"")</f>
        <v/>
      </c>
      <c r="D141" s="392"/>
      <c r="E141" s="395" t="str">
        <f>IFERROR(IF(VLOOKUP(A137,入力データ,15,FALSE)="","",IF(VLOOKUP(A137,入力データ,15,FALSE)&gt;43585,5,4)),"")</f>
        <v/>
      </c>
      <c r="F141" s="398" t="str">
        <f>IFERROR(IF(VLOOKUP(A137,入力データ,15,FALSE)="","",VLOOKUP(A137,入力データ,15,FALSE)),"")</f>
        <v/>
      </c>
      <c r="G141" s="401" t="str">
        <f>IFERROR(IF(VLOOKUP(A137,入力データ,15,FALSE)="","",VLOOKUP(A137,入力データ,15,FALSE)),"")</f>
        <v/>
      </c>
      <c r="H141" s="404" t="str">
        <f>IFERROR(IF(VLOOKUP(A137,入力データ,15,FALSE)&gt;0,1,""),"")</f>
        <v/>
      </c>
      <c r="I141" s="404" t="str">
        <f>IFERROR(IF(VLOOKUP(A137,入力データ,16,FALSE)="","",VLOOKUP(A137,入力データ,16,FALSE)),"")</f>
        <v/>
      </c>
      <c r="J141" s="405" t="str">
        <f>IFERROR(IF(VLOOKUP(A137,入力データ,17,FALSE)="","",
IF(VLOOKUP(A137,入力データ,17,FALSE)&gt;159,"G",
IF(VLOOKUP(A137,入力データ,17,FALSE)&gt;149,"F",
IF(VLOOKUP(A137,入力データ,17,FALSE)&gt;139,"E",
IF(VLOOKUP(A137,入力データ,17,FALSE)&gt;129,"D",
IF(VLOOKUP(A137,入力データ,17,FALSE)&gt;119,"C",
IF(VLOOKUP(A137,入力データ,17,FALSE)&gt;109,"B",
IF(VLOOKUP(A137,入力データ,17,FALSE)&gt;99,"A",
"")))))))),"")</f>
        <v/>
      </c>
      <c r="K141" s="408" t="str">
        <f>IFERROR(IF(VLOOKUP(A137,入力データ,17,FALSE)="","",
IF(VLOOKUP(A137,入力データ,17,FALSE)&gt;99,MOD(VLOOKUP(A137,入力データ,17,FALSE),10),VLOOKUP(A137,入力データ,17,FALSE))),"")</f>
        <v/>
      </c>
      <c r="L141" s="411" t="str">
        <f>IFERROR(IF(VLOOKUP(A137,入力データ,18,FALSE)="","",VLOOKUP(A137,入力データ,18,FALSE)),"")</f>
        <v/>
      </c>
      <c r="M141" s="493" t="str">
        <f>IFERROR(IF(VLOOKUP(A137,入力データ,19,FALSE)="","",IF(VLOOKUP(A137,入力データ,19,FALSE)&gt;43585,5,4)),"")</f>
        <v/>
      </c>
      <c r="N141" s="398" t="str">
        <f>IFERROR(IF(VLOOKUP(A137,入力データ,19,FALSE)="","",VLOOKUP(A137,入力データ,19,FALSE)),"")</f>
        <v/>
      </c>
      <c r="O141" s="401" t="str">
        <f>IFERROR(IF(VLOOKUP(A137,入力データ,19,FALSE)="","",VLOOKUP(A137,入力データ,19,FALSE)),"")</f>
        <v/>
      </c>
      <c r="P141" s="411" t="str">
        <f>IFERROR(IF(VLOOKUP(A137,入力データ,20,FALSE)="","",VLOOKUP(A137,入力データ,20,FALSE)),"")</f>
        <v/>
      </c>
      <c r="Q141" s="500"/>
      <c r="R141" s="503" t="str">
        <f>IFERROR(IF(OR(S141="ｲｸｷｭｳ",S141="ﾑｷｭｳ",AND(L141="",P141="")),"",VLOOKUP(A137,入力データ,31,FALSE)),"")</f>
        <v/>
      </c>
      <c r="S141" s="423" t="str">
        <f>IFERROR(
IF(VLOOKUP(A137,入力データ,33,FALSE)=1,"ﾑｷｭｳ ",
IF(VLOOKUP(A137,入力データ,33,FALSE)=3,"ｲｸｷｭｳ",
IF(VLOOKUP(A137,入力データ,33,FALSE)=4,VLOOKUP(A137,入力データ,32,FALSE),
IF(VLOOKUP(A137,入力データ,33,FALSE)=5,VLOOKUP(A137,入力データ,32,FALSE),
IF(AND(VLOOKUP(A137,入力データ,38,FALSE)&gt;0,VLOOKUP(A137,入力データ,38,FALSE)&lt;9),0,
IF(AND(L141="",P141=""),"",VLOOKUP(A137,入力データ,32,FALSE))))))),"")</f>
        <v/>
      </c>
      <c r="T141" s="424"/>
      <c r="U141" s="425"/>
      <c r="V141" s="36"/>
      <c r="W141" s="36"/>
      <c r="X141" s="36"/>
      <c r="Y141" s="63" t="str">
        <f>IFERROR(IF(VLOOKUP(A137,入力データ,25,FALSE)="","",VLOOKUP(A137,入力データ,25,FALSE)),"")</f>
        <v/>
      </c>
      <c r="Z141" s="63"/>
      <c r="AA141" s="37"/>
      <c r="AB141" s="369"/>
      <c r="AC141" s="377">
        <v>3</v>
      </c>
      <c r="AD141" s="379" t="str">
        <f>IFERROR(IF(VLOOKUP(A137,入力データ,33,FALSE)="","",VLOOKUP(A137,入力データ,33,FALSE)),"")</f>
        <v/>
      </c>
      <c r="AE141" s="379" t="str">
        <f>IF(AD141="","",IF(V144&gt;43585,5,4))</f>
        <v/>
      </c>
      <c r="AF141" s="381" t="str">
        <f>IF(AD141="","",V144)</f>
        <v/>
      </c>
      <c r="AG141" s="383" t="str">
        <f>IF(AE141="","",V144)</f>
        <v/>
      </c>
      <c r="AH141" s="385" t="str">
        <f>IF(AF141="","",V144)</f>
        <v/>
      </c>
      <c r="AI141" s="379">
        <v>7</v>
      </c>
      <c r="AJ141" s="430"/>
      <c r="AK141" s="372"/>
      <c r="AL141" s="374"/>
    </row>
    <row r="142" spans="1:38" ht="15" customHeight="1" x14ac:dyDescent="0.15">
      <c r="A142" s="454"/>
      <c r="B142" s="491"/>
      <c r="C142" s="393"/>
      <c r="D142" s="394"/>
      <c r="E142" s="396"/>
      <c r="F142" s="399"/>
      <c r="G142" s="402"/>
      <c r="H142" s="396"/>
      <c r="I142" s="396"/>
      <c r="J142" s="406"/>
      <c r="K142" s="409"/>
      <c r="L142" s="396"/>
      <c r="M142" s="494"/>
      <c r="N142" s="496"/>
      <c r="O142" s="498"/>
      <c r="P142" s="494"/>
      <c r="Q142" s="501"/>
      <c r="R142" s="504"/>
      <c r="S142" s="426"/>
      <c r="T142" s="426"/>
      <c r="U142" s="427"/>
      <c r="V142" s="1"/>
      <c r="W142" s="1"/>
      <c r="X142" s="1"/>
      <c r="Y142" s="63" t="str">
        <f>IFERROR(IF(VLOOKUP(A137,入力データ,26,FALSE)="","",VLOOKUP(A137,入力データ,26,FALSE)),"")</f>
        <v/>
      </c>
      <c r="Z142" s="1"/>
      <c r="AA142" s="1"/>
      <c r="AB142" s="369"/>
      <c r="AC142" s="378"/>
      <c r="AD142" s="380"/>
      <c r="AE142" s="380"/>
      <c r="AF142" s="382"/>
      <c r="AG142" s="384"/>
      <c r="AH142" s="386"/>
      <c r="AI142" s="380"/>
      <c r="AJ142" s="431"/>
      <c r="AK142" s="372"/>
      <c r="AL142" s="374"/>
    </row>
    <row r="143" spans="1:38" ht="15" customHeight="1" x14ac:dyDescent="0.15">
      <c r="A143" s="454"/>
      <c r="B143" s="491"/>
      <c r="C143" s="432" t="str">
        <f>IFERROR(IF(VLOOKUP(A137,入力データ,14,FALSE)="","",VLOOKUP(A137,入力データ,14,FALSE)),"")</f>
        <v/>
      </c>
      <c r="D143" s="409"/>
      <c r="E143" s="396"/>
      <c r="F143" s="399"/>
      <c r="G143" s="402"/>
      <c r="H143" s="396"/>
      <c r="I143" s="396"/>
      <c r="J143" s="406"/>
      <c r="K143" s="409"/>
      <c r="L143" s="396"/>
      <c r="M143" s="494"/>
      <c r="N143" s="496"/>
      <c r="O143" s="498"/>
      <c r="P143" s="494"/>
      <c r="Q143" s="501"/>
      <c r="R143" s="504"/>
      <c r="S143" s="426"/>
      <c r="T143" s="426"/>
      <c r="U143" s="427"/>
      <c r="V143" s="150"/>
      <c r="W143" s="150"/>
      <c r="X143" s="150"/>
      <c r="Y143" s="1"/>
      <c r="Z143" s="62"/>
      <c r="AA143" s="151"/>
      <c r="AB143" s="369"/>
      <c r="AC143" s="377">
        <v>4</v>
      </c>
      <c r="AD143" s="413" t="str">
        <f>IFERROR(IF(VLOOKUP(A137,入力データ,38,FALSE)="","",VLOOKUP(A137,入力データ,38,FALSE)),"")</f>
        <v/>
      </c>
      <c r="AE143" s="379" t="str">
        <f>IF(AD143="","",IF(V144&gt;43585,5,4))</f>
        <v/>
      </c>
      <c r="AF143" s="381" t="str">
        <f>IF(AE143="","",V144)</f>
        <v/>
      </c>
      <c r="AG143" s="383" t="str">
        <f>IF(AE143="","",V144)</f>
        <v/>
      </c>
      <c r="AH143" s="385" t="str">
        <f>IF(AE143="","",V144)</f>
        <v/>
      </c>
      <c r="AI143" s="379"/>
      <c r="AJ143" s="418"/>
      <c r="AK143" s="58"/>
      <c r="AL143" s="86"/>
    </row>
    <row r="144" spans="1:38" ht="15" customHeight="1" x14ac:dyDescent="0.15">
      <c r="A144" s="455"/>
      <c r="B144" s="492"/>
      <c r="C144" s="433"/>
      <c r="D144" s="410"/>
      <c r="E144" s="397"/>
      <c r="F144" s="400"/>
      <c r="G144" s="403"/>
      <c r="H144" s="397"/>
      <c r="I144" s="397"/>
      <c r="J144" s="407"/>
      <c r="K144" s="410"/>
      <c r="L144" s="397"/>
      <c r="M144" s="495"/>
      <c r="N144" s="497"/>
      <c r="O144" s="499"/>
      <c r="P144" s="495"/>
      <c r="Q144" s="502"/>
      <c r="R144" s="505"/>
      <c r="S144" s="428"/>
      <c r="T144" s="428"/>
      <c r="U144" s="429"/>
      <c r="V144" s="420" t="str">
        <f>IFERROR(IF(VLOOKUP(A137,入力データ,27,FALSE)="","",VLOOKUP(A137,入力データ,27,FALSE)),"")</f>
        <v/>
      </c>
      <c r="W144" s="421"/>
      <c r="X144" s="421"/>
      <c r="Y144" s="421"/>
      <c r="Z144" s="421"/>
      <c r="AA144" s="422"/>
      <c r="AB144" s="370"/>
      <c r="AC144" s="412"/>
      <c r="AD144" s="414"/>
      <c r="AE144" s="414"/>
      <c r="AF144" s="415"/>
      <c r="AG144" s="416"/>
      <c r="AH144" s="417"/>
      <c r="AI144" s="414"/>
      <c r="AJ144" s="419"/>
      <c r="AK144" s="60"/>
      <c r="AL144" s="61"/>
    </row>
    <row r="145" spans="1:38" ht="15" customHeight="1" x14ac:dyDescent="0.15">
      <c r="A145" s="453">
        <v>17</v>
      </c>
      <c r="B145" s="456"/>
      <c r="C145" s="459" t="str">
        <f>IFERROR(IF(VLOOKUP(A145,入力データ,2,FALSE)="","",VLOOKUP(A145,入力データ,2,FALSE)),"")</f>
        <v/>
      </c>
      <c r="D145" s="461" t="str">
        <f>IFERROR(
IF(OR(VLOOKUP(A145,入力データ,34,FALSE)=1,
VLOOKUP(A145,入力データ,34,FALSE)=3,
VLOOKUP(A145,入力データ,34,FALSE)=4,
VLOOKUP(A145,入力データ,34,FALSE)=5),
IF(VLOOKUP(A145,入力データ,13,FALSE)="","",VLOOKUP(A145,入力データ,13,FALSE)),
IF(VLOOKUP(A145,入力データ,3,FALSE)="","",VLOOKUP(A145,入力データ,3,FALSE))),"")</f>
        <v/>
      </c>
      <c r="E145" s="464" t="str">
        <f>IFERROR(IF(VLOOKUP(A145,入力データ,5,FALSE)="","",IF(VLOOKUP(A145,入力データ,5,FALSE)&gt;43585,5,4)),"")</f>
        <v/>
      </c>
      <c r="F145" s="467" t="str">
        <f>IFERROR(IF(VLOOKUP(A145,入力データ,5,FALSE)="","",VLOOKUP(A145,入力データ,5,FALSE)),"")</f>
        <v/>
      </c>
      <c r="G145" s="470" t="str">
        <f>IFERROR(IF(VLOOKUP(A145,入力データ,5,FALSE)="","",VLOOKUP(A145,入力データ,5,FALSE)),"")</f>
        <v/>
      </c>
      <c r="H145" s="473" t="str">
        <f>IFERROR(IF(VLOOKUP(A145,入力データ,5,FALSE)&gt;0,1,""),"")</f>
        <v/>
      </c>
      <c r="I145" s="473" t="str">
        <f>IFERROR(IF(VLOOKUP(A145,入力データ,6,FALSE)="","",VLOOKUP(A145,入力データ,6,FALSE)),"")</f>
        <v/>
      </c>
      <c r="J145" s="475" t="str">
        <f>IFERROR(IF(VLOOKUP(A145,入力データ,7,FALSE)="","",
IF(VLOOKUP(A145,入力データ,7,FALSE)&gt;159,"G",
IF(VLOOKUP(A145,入力データ,7,FALSE)&gt;149,"F",
IF(VLOOKUP(A145,入力データ,7,FALSE)&gt;139,"E",
IF(VLOOKUP(A145,入力データ,7,FALSE)&gt;129,"D",
IF(VLOOKUP(A145,入力データ,7,FALSE)&gt;119,"C",
IF(VLOOKUP(A145,入力データ,7,FALSE)&gt;109,"B",
IF(VLOOKUP(A145,入力データ,7,FALSE)&gt;99,"A",
"")))))))),"")</f>
        <v/>
      </c>
      <c r="K145" s="478" t="str">
        <f>IFERROR(IF(VLOOKUP(A145,入力データ,7,FALSE)="","",
IF(VLOOKUP(A145,入力データ,7,FALSE)&gt;99,MOD(VLOOKUP(A145,入力データ,7,FALSE),10),VLOOKUP(A145,入力データ,7,FALSE))),"")</f>
        <v/>
      </c>
      <c r="L145" s="481" t="str">
        <f>IFERROR(IF(VLOOKUP(A145,入力データ,8,FALSE)="","",VLOOKUP(A145,入力データ,8,FALSE)),"")</f>
        <v/>
      </c>
      <c r="M145" s="483" t="str">
        <f>IFERROR(IF(VLOOKUP(A145,入力データ,9,FALSE)="","",IF(VLOOKUP(A145,入力データ,9,FALSE)&gt;43585,5,4)),"")</f>
        <v/>
      </c>
      <c r="N145" s="485" t="str">
        <f>IFERROR(IF(VLOOKUP(A145,入力データ,9,FALSE)="","",VLOOKUP(A145,入力データ,9,FALSE)),"")</f>
        <v/>
      </c>
      <c r="O145" s="470" t="str">
        <f>IFERROR(IF(VLOOKUP(A145,入力データ,9,FALSE)="","",VLOOKUP(A145,入力データ,9,FALSE)),"")</f>
        <v/>
      </c>
      <c r="P145" s="481" t="str">
        <f>IFERROR(IF(VLOOKUP(A145,入力データ,10,FALSE)="","",VLOOKUP(A145,入力データ,10,FALSE)),"")</f>
        <v/>
      </c>
      <c r="Q145" s="434"/>
      <c r="R145" s="487" t="str">
        <f>IFERROR(IF(VLOOKUP(A145,入力データ,8,FALSE)="","",VLOOKUP(A145,入力データ,8,FALSE)+VALUE(VLOOKUP(A145,入力データ,10,FALSE))),"")</f>
        <v/>
      </c>
      <c r="S145" s="434" t="str">
        <f>IF(R145="","",IF(VLOOKUP(A145,入力データ,11,FALSE)="育児休業","ｲｸｷｭｳ",IF(VLOOKUP(A145,入力データ,11,FALSE)="傷病休職","ﾑｷｭｳ",ROUNDDOWN(R145*10/1000,0))))</f>
        <v/>
      </c>
      <c r="T145" s="435"/>
      <c r="U145" s="436"/>
      <c r="V145" s="152"/>
      <c r="W145" s="149"/>
      <c r="X145" s="149"/>
      <c r="Y145" s="149" t="str">
        <f>IFERROR(IF(VLOOKUP(A145,入力データ,21,FALSE)="","",VLOOKUP(A145,入力データ,21,FALSE)),"")</f>
        <v/>
      </c>
      <c r="Z145" s="40"/>
      <c r="AA145" s="67"/>
      <c r="AB145" s="368" t="str">
        <f>IFERROR(IF(VLOOKUP(A145,入力データ,28,FALSE)&amp;"　"&amp;VLOOKUP(A145,入力データ,29,FALSE)="　","",VLOOKUP(A145,入力データ,28,FALSE)&amp;"　"&amp;VLOOKUP(A145,入力データ,29,FALSE)),"")</f>
        <v/>
      </c>
      <c r="AC145" s="443">
        <v>1</v>
      </c>
      <c r="AD145" s="444" t="str">
        <f>IFERROR(IF(VLOOKUP(A145,入力データ,34,FALSE)="","",VLOOKUP(A145,入力データ,34,FALSE)),"")</f>
        <v/>
      </c>
      <c r="AE145" s="444" t="str">
        <f>IF(AD145="","",IF(V152&gt;43585,5,4))</f>
        <v/>
      </c>
      <c r="AF145" s="445" t="str">
        <f>IF(AD145="","",V152)</f>
        <v/>
      </c>
      <c r="AG145" s="447" t="str">
        <f>IF(AD145="","",V152)</f>
        <v/>
      </c>
      <c r="AH145" s="449" t="str">
        <f>IF(AD145="","",V152)</f>
        <v/>
      </c>
      <c r="AI145" s="444">
        <v>5</v>
      </c>
      <c r="AJ145" s="451" t="str">
        <f>IFERROR(IF(OR(VLOOKUP(A145,入力データ,34,FALSE)=1,VLOOKUP(A145,入力データ,34,FALSE)=3,VLOOKUP(A145,入力データ,34,FALSE)=4,VLOOKUP(A145,入力データ,34,FALSE)=5),3,
IF(VLOOKUP(A145,入力データ,35,FALSE)="","",3)),"")</f>
        <v/>
      </c>
      <c r="AK145" s="371"/>
      <c r="AL145" s="373"/>
    </row>
    <row r="146" spans="1:38" ht="15" customHeight="1" x14ac:dyDescent="0.15">
      <c r="A146" s="454"/>
      <c r="B146" s="457"/>
      <c r="C146" s="460"/>
      <c r="D146" s="462"/>
      <c r="E146" s="465"/>
      <c r="F146" s="468"/>
      <c r="G146" s="471"/>
      <c r="H146" s="474"/>
      <c r="I146" s="474"/>
      <c r="J146" s="476"/>
      <c r="K146" s="479"/>
      <c r="L146" s="482"/>
      <c r="M146" s="484"/>
      <c r="N146" s="486"/>
      <c r="O146" s="471"/>
      <c r="P146" s="482"/>
      <c r="Q146" s="437"/>
      <c r="R146" s="488"/>
      <c r="S146" s="437"/>
      <c r="T146" s="438"/>
      <c r="U146" s="439"/>
      <c r="V146" s="41"/>
      <c r="W146" s="150"/>
      <c r="X146" s="150"/>
      <c r="Y146" s="150" t="str">
        <f>IFERROR(IF(VLOOKUP(A145,入力データ,22,FALSE)="","",VLOOKUP(A145,入力データ,22,FALSE)),"")</f>
        <v/>
      </c>
      <c r="Z146" s="150"/>
      <c r="AA146" s="151"/>
      <c r="AB146" s="369"/>
      <c r="AC146" s="378"/>
      <c r="AD146" s="380"/>
      <c r="AE146" s="380"/>
      <c r="AF146" s="446"/>
      <c r="AG146" s="448"/>
      <c r="AH146" s="450"/>
      <c r="AI146" s="380"/>
      <c r="AJ146" s="452"/>
      <c r="AK146" s="372"/>
      <c r="AL146" s="374"/>
    </row>
    <row r="147" spans="1:38" ht="15" customHeight="1" x14ac:dyDescent="0.15">
      <c r="A147" s="454"/>
      <c r="B147" s="457"/>
      <c r="C147" s="375" t="str">
        <f>IFERROR(IF(VLOOKUP(A145,入力データ,12,FALSE)="","",VLOOKUP(A145,入力データ,12,FALSE)),"")</f>
        <v/>
      </c>
      <c r="D147" s="462"/>
      <c r="E147" s="465"/>
      <c r="F147" s="468"/>
      <c r="G147" s="471"/>
      <c r="H147" s="474"/>
      <c r="I147" s="474"/>
      <c r="J147" s="476"/>
      <c r="K147" s="479"/>
      <c r="L147" s="482"/>
      <c r="M147" s="484"/>
      <c r="N147" s="486"/>
      <c r="O147" s="471"/>
      <c r="P147" s="482"/>
      <c r="Q147" s="437"/>
      <c r="R147" s="488"/>
      <c r="S147" s="437"/>
      <c r="T147" s="438"/>
      <c r="U147" s="439"/>
      <c r="V147" s="41"/>
      <c r="W147" s="150"/>
      <c r="X147" s="150"/>
      <c r="Y147" s="150" t="str">
        <f>IFERROR(IF(VLOOKUP(A145,入力データ,23,FALSE)="","",VLOOKUP(A145,入力データ,23,FALSE)),"")</f>
        <v/>
      </c>
      <c r="Z147" s="150"/>
      <c r="AA147" s="151"/>
      <c r="AB147" s="369"/>
      <c r="AC147" s="377">
        <v>2</v>
      </c>
      <c r="AD147" s="379" t="str">
        <f>IFERROR(IF(VLOOKUP(A145,入力データ,37,FALSE)="","",VLOOKUP(A145,入力データ,37,FALSE)),"")</f>
        <v/>
      </c>
      <c r="AE147" s="379" t="str">
        <f>IF(AD147="","",IF(V152&gt;43585,5,4))</f>
        <v/>
      </c>
      <c r="AF147" s="381" t="str">
        <f>IF(AD147="","",V152)</f>
        <v/>
      </c>
      <c r="AG147" s="383" t="str">
        <f>IF(AE147="","",V152)</f>
        <v/>
      </c>
      <c r="AH147" s="385" t="str">
        <f>IF(AF147="","",V152)</f>
        <v/>
      </c>
      <c r="AI147" s="387">
        <v>6</v>
      </c>
      <c r="AJ147" s="389" t="str">
        <f>IFERROR(IF(VLOOKUP(A145,入力データ,36,FALSE)="","",3),"")</f>
        <v/>
      </c>
      <c r="AK147" s="372"/>
      <c r="AL147" s="374"/>
    </row>
    <row r="148" spans="1:38" ht="15" customHeight="1" x14ac:dyDescent="0.15">
      <c r="A148" s="454"/>
      <c r="B148" s="458"/>
      <c r="C148" s="376"/>
      <c r="D148" s="463"/>
      <c r="E148" s="466"/>
      <c r="F148" s="469"/>
      <c r="G148" s="472"/>
      <c r="H148" s="466"/>
      <c r="I148" s="466"/>
      <c r="J148" s="477"/>
      <c r="K148" s="480"/>
      <c r="L148" s="466"/>
      <c r="M148" s="466"/>
      <c r="N148" s="469"/>
      <c r="O148" s="472"/>
      <c r="P148" s="466"/>
      <c r="Q148" s="477"/>
      <c r="R148" s="489"/>
      <c r="S148" s="440"/>
      <c r="T148" s="441"/>
      <c r="U148" s="442"/>
      <c r="V148" s="38"/>
      <c r="W148" s="36"/>
      <c r="X148" s="36"/>
      <c r="Y148" s="150" t="str">
        <f>IFERROR(IF(VLOOKUP(A145,入力データ,24,FALSE)="","",VLOOKUP(A145,入力データ,24,FALSE)),"")</f>
        <v/>
      </c>
      <c r="Z148" s="63"/>
      <c r="AA148" s="37"/>
      <c r="AB148" s="369"/>
      <c r="AC148" s="378"/>
      <c r="AD148" s="380"/>
      <c r="AE148" s="380"/>
      <c r="AF148" s="382"/>
      <c r="AG148" s="384"/>
      <c r="AH148" s="386"/>
      <c r="AI148" s="388"/>
      <c r="AJ148" s="390"/>
      <c r="AK148" s="372"/>
      <c r="AL148" s="374"/>
    </row>
    <row r="149" spans="1:38" ht="15" customHeight="1" x14ac:dyDescent="0.15">
      <c r="A149" s="454"/>
      <c r="B149" s="490" t="str">
        <f>IF(OR(C145&lt;&gt;"",C147&lt;&gt;""),"○","")</f>
        <v/>
      </c>
      <c r="C149" s="391" t="str">
        <f>IFERROR(IF(VLOOKUP(A145,入力データ,4,FALSE)="","",VLOOKUP(A145,入力データ,4,FALSE)),"")</f>
        <v/>
      </c>
      <c r="D149" s="392"/>
      <c r="E149" s="395" t="str">
        <f>IFERROR(IF(VLOOKUP(A145,入力データ,15,FALSE)="","",IF(VLOOKUP(A145,入力データ,15,FALSE)&gt;43585,5,4)),"")</f>
        <v/>
      </c>
      <c r="F149" s="398" t="str">
        <f>IFERROR(IF(VLOOKUP(A145,入力データ,15,FALSE)="","",VLOOKUP(A145,入力データ,15,FALSE)),"")</f>
        <v/>
      </c>
      <c r="G149" s="401" t="str">
        <f>IFERROR(IF(VLOOKUP(A145,入力データ,15,FALSE)="","",VLOOKUP(A145,入力データ,15,FALSE)),"")</f>
        <v/>
      </c>
      <c r="H149" s="404" t="str">
        <f>IFERROR(IF(VLOOKUP(A145,入力データ,15,FALSE)&gt;0,1,""),"")</f>
        <v/>
      </c>
      <c r="I149" s="404" t="str">
        <f>IFERROR(IF(VLOOKUP(A145,入力データ,16,FALSE)="","",VLOOKUP(A145,入力データ,16,FALSE)),"")</f>
        <v/>
      </c>
      <c r="J149" s="405" t="str">
        <f>IFERROR(IF(VLOOKUP(A145,入力データ,17,FALSE)="","",
IF(VLOOKUP(A145,入力データ,17,FALSE)&gt;159,"G",
IF(VLOOKUP(A145,入力データ,17,FALSE)&gt;149,"F",
IF(VLOOKUP(A145,入力データ,17,FALSE)&gt;139,"E",
IF(VLOOKUP(A145,入力データ,17,FALSE)&gt;129,"D",
IF(VLOOKUP(A145,入力データ,17,FALSE)&gt;119,"C",
IF(VLOOKUP(A145,入力データ,17,FALSE)&gt;109,"B",
IF(VLOOKUP(A145,入力データ,17,FALSE)&gt;99,"A",
"")))))))),"")</f>
        <v/>
      </c>
      <c r="K149" s="408" t="str">
        <f>IFERROR(IF(VLOOKUP(A145,入力データ,17,FALSE)="","",
IF(VLOOKUP(A145,入力データ,17,FALSE)&gt;99,MOD(VLOOKUP(A145,入力データ,17,FALSE),10),VLOOKUP(A145,入力データ,17,FALSE))),"")</f>
        <v/>
      </c>
      <c r="L149" s="411" t="str">
        <f>IFERROR(IF(VLOOKUP(A145,入力データ,18,FALSE)="","",VLOOKUP(A145,入力データ,18,FALSE)),"")</f>
        <v/>
      </c>
      <c r="M149" s="493" t="str">
        <f>IFERROR(IF(VLOOKUP(A145,入力データ,19,FALSE)="","",IF(VLOOKUP(A145,入力データ,19,FALSE)&gt;43585,5,4)),"")</f>
        <v/>
      </c>
      <c r="N149" s="398" t="str">
        <f>IFERROR(IF(VLOOKUP(A145,入力データ,19,FALSE)="","",VLOOKUP(A145,入力データ,19,FALSE)),"")</f>
        <v/>
      </c>
      <c r="O149" s="401" t="str">
        <f>IFERROR(IF(VLOOKUP(A145,入力データ,19,FALSE)="","",VLOOKUP(A145,入力データ,19,FALSE)),"")</f>
        <v/>
      </c>
      <c r="P149" s="411" t="str">
        <f>IFERROR(IF(VLOOKUP(A145,入力データ,20,FALSE)="","",VLOOKUP(A145,入力データ,20,FALSE)),"")</f>
        <v/>
      </c>
      <c r="Q149" s="500"/>
      <c r="R149" s="503" t="str">
        <f>IFERROR(IF(OR(S149="ｲｸｷｭｳ",S149="ﾑｷｭｳ",AND(L149="",P149="")),"",VLOOKUP(A145,入力データ,31,FALSE)),"")</f>
        <v/>
      </c>
      <c r="S149" s="423" t="str">
        <f>IFERROR(
IF(VLOOKUP(A145,入力データ,33,FALSE)=1,"ﾑｷｭｳ ",
IF(VLOOKUP(A145,入力データ,33,FALSE)=3,"ｲｸｷｭｳ",
IF(VLOOKUP(A145,入力データ,33,FALSE)=4,VLOOKUP(A145,入力データ,32,FALSE),
IF(VLOOKUP(A145,入力データ,33,FALSE)=5,VLOOKUP(A145,入力データ,32,FALSE),
IF(AND(VLOOKUP(A145,入力データ,38,FALSE)&gt;0,VLOOKUP(A145,入力データ,38,FALSE)&lt;9),0,
IF(AND(L149="",P149=""),"",VLOOKUP(A145,入力データ,32,FALSE))))))),"")</f>
        <v/>
      </c>
      <c r="T149" s="424"/>
      <c r="U149" s="425"/>
      <c r="V149" s="36"/>
      <c r="W149" s="36"/>
      <c r="X149" s="36"/>
      <c r="Y149" s="63" t="str">
        <f>IFERROR(IF(VLOOKUP(A145,入力データ,25,FALSE)="","",VLOOKUP(A145,入力データ,25,FALSE)),"")</f>
        <v/>
      </c>
      <c r="Z149" s="63"/>
      <c r="AA149" s="37"/>
      <c r="AB149" s="369"/>
      <c r="AC149" s="377">
        <v>3</v>
      </c>
      <c r="AD149" s="379" t="str">
        <f>IFERROR(IF(VLOOKUP(A145,入力データ,33,FALSE)="","",VLOOKUP(A145,入力データ,33,FALSE)),"")</f>
        <v/>
      </c>
      <c r="AE149" s="379" t="str">
        <f>IF(AD149="","",IF(V152&gt;43585,5,4))</f>
        <v/>
      </c>
      <c r="AF149" s="381" t="str">
        <f>IF(AD149="","",V152)</f>
        <v/>
      </c>
      <c r="AG149" s="383" t="str">
        <f>IF(AE149="","",V152)</f>
        <v/>
      </c>
      <c r="AH149" s="385" t="str">
        <f>IF(AF149="","",V152)</f>
        <v/>
      </c>
      <c r="AI149" s="379">
        <v>7</v>
      </c>
      <c r="AJ149" s="430"/>
      <c r="AK149" s="372"/>
      <c r="AL149" s="374"/>
    </row>
    <row r="150" spans="1:38" ht="15" customHeight="1" x14ac:dyDescent="0.15">
      <c r="A150" s="454"/>
      <c r="B150" s="491"/>
      <c r="C150" s="393"/>
      <c r="D150" s="394"/>
      <c r="E150" s="396"/>
      <c r="F150" s="399"/>
      <c r="G150" s="402"/>
      <c r="H150" s="396"/>
      <c r="I150" s="396"/>
      <c r="J150" s="406"/>
      <c r="K150" s="409"/>
      <c r="L150" s="396"/>
      <c r="M150" s="494"/>
      <c r="N150" s="496"/>
      <c r="O150" s="498"/>
      <c r="P150" s="494"/>
      <c r="Q150" s="501"/>
      <c r="R150" s="504"/>
      <c r="S150" s="426"/>
      <c r="T150" s="426"/>
      <c r="U150" s="427"/>
      <c r="V150" s="1"/>
      <c r="W150" s="1"/>
      <c r="X150" s="1"/>
      <c r="Y150" s="63" t="str">
        <f>IFERROR(IF(VLOOKUP(A145,入力データ,26,FALSE)="","",VLOOKUP(A145,入力データ,26,FALSE)),"")</f>
        <v/>
      </c>
      <c r="Z150" s="1"/>
      <c r="AA150" s="1"/>
      <c r="AB150" s="369"/>
      <c r="AC150" s="378"/>
      <c r="AD150" s="380"/>
      <c r="AE150" s="380"/>
      <c r="AF150" s="382"/>
      <c r="AG150" s="384"/>
      <c r="AH150" s="386"/>
      <c r="AI150" s="380"/>
      <c r="AJ150" s="431"/>
      <c r="AK150" s="372"/>
      <c r="AL150" s="374"/>
    </row>
    <row r="151" spans="1:38" ht="15" customHeight="1" x14ac:dyDescent="0.15">
      <c r="A151" s="454"/>
      <c r="B151" s="491"/>
      <c r="C151" s="432" t="str">
        <f>IFERROR(IF(VLOOKUP(A145,入力データ,14,FALSE)="","",VLOOKUP(A145,入力データ,14,FALSE)),"")</f>
        <v/>
      </c>
      <c r="D151" s="409"/>
      <c r="E151" s="396"/>
      <c r="F151" s="399"/>
      <c r="G151" s="402"/>
      <c r="H151" s="396"/>
      <c r="I151" s="396"/>
      <c r="J151" s="406"/>
      <c r="K151" s="409"/>
      <c r="L151" s="396"/>
      <c r="M151" s="494"/>
      <c r="N151" s="496"/>
      <c r="O151" s="498"/>
      <c r="P151" s="494"/>
      <c r="Q151" s="501"/>
      <c r="R151" s="504"/>
      <c r="S151" s="426"/>
      <c r="T151" s="426"/>
      <c r="U151" s="427"/>
      <c r="V151" s="150"/>
      <c r="W151" s="150"/>
      <c r="X151" s="150"/>
      <c r="Y151" s="1"/>
      <c r="Z151" s="62"/>
      <c r="AA151" s="151"/>
      <c r="AB151" s="369"/>
      <c r="AC151" s="377">
        <v>4</v>
      </c>
      <c r="AD151" s="413" t="str">
        <f>IFERROR(IF(VLOOKUP(A145,入力データ,38,FALSE)="","",VLOOKUP(A145,入力データ,38,FALSE)),"")</f>
        <v/>
      </c>
      <c r="AE151" s="379" t="str">
        <f>IF(AD151="","",IF(V152&gt;43585,5,4))</f>
        <v/>
      </c>
      <c r="AF151" s="381" t="str">
        <f>IF(AE151="","",V152)</f>
        <v/>
      </c>
      <c r="AG151" s="383" t="str">
        <f>IF(AE151="","",V152)</f>
        <v/>
      </c>
      <c r="AH151" s="385" t="str">
        <f>IF(AE151="","",V152)</f>
        <v/>
      </c>
      <c r="AI151" s="379"/>
      <c r="AJ151" s="418"/>
      <c r="AK151" s="58"/>
      <c r="AL151" s="86"/>
    </row>
    <row r="152" spans="1:38" ht="15" customHeight="1" x14ac:dyDescent="0.15">
      <c r="A152" s="455"/>
      <c r="B152" s="492"/>
      <c r="C152" s="433"/>
      <c r="D152" s="410"/>
      <c r="E152" s="397"/>
      <c r="F152" s="400"/>
      <c r="G152" s="403"/>
      <c r="H152" s="397"/>
      <c r="I152" s="397"/>
      <c r="J152" s="407"/>
      <c r="K152" s="410"/>
      <c r="L152" s="397"/>
      <c r="M152" s="495"/>
      <c r="N152" s="497"/>
      <c r="O152" s="499"/>
      <c r="P152" s="495"/>
      <c r="Q152" s="502"/>
      <c r="R152" s="505"/>
      <c r="S152" s="428"/>
      <c r="T152" s="428"/>
      <c r="U152" s="429"/>
      <c r="V152" s="420" t="str">
        <f>IFERROR(IF(VLOOKUP(A145,入力データ,27,FALSE)="","",VLOOKUP(A145,入力データ,27,FALSE)),"")</f>
        <v/>
      </c>
      <c r="W152" s="421"/>
      <c r="X152" s="421"/>
      <c r="Y152" s="421"/>
      <c r="Z152" s="421"/>
      <c r="AA152" s="422"/>
      <c r="AB152" s="370"/>
      <c r="AC152" s="412"/>
      <c r="AD152" s="414"/>
      <c r="AE152" s="414"/>
      <c r="AF152" s="415"/>
      <c r="AG152" s="416"/>
      <c r="AH152" s="417"/>
      <c r="AI152" s="414"/>
      <c r="AJ152" s="419"/>
      <c r="AK152" s="60"/>
      <c r="AL152" s="61"/>
    </row>
    <row r="153" spans="1:38" ht="15" customHeight="1" x14ac:dyDescent="0.15">
      <c r="A153" s="453">
        <v>18</v>
      </c>
      <c r="B153" s="456"/>
      <c r="C153" s="459" t="str">
        <f>IFERROR(IF(VLOOKUP(A153,入力データ,2,FALSE)="","",VLOOKUP(A153,入力データ,2,FALSE)),"")</f>
        <v/>
      </c>
      <c r="D153" s="461" t="str">
        <f>IFERROR(
IF(OR(VLOOKUP(A153,入力データ,34,FALSE)=1,
VLOOKUP(A153,入力データ,34,FALSE)=3,
VLOOKUP(A153,入力データ,34,FALSE)=4,
VLOOKUP(A153,入力データ,34,FALSE)=5),
IF(VLOOKUP(A153,入力データ,13,FALSE)="","",VLOOKUP(A153,入力データ,13,FALSE)),
IF(VLOOKUP(A153,入力データ,3,FALSE)="","",VLOOKUP(A153,入力データ,3,FALSE))),"")</f>
        <v/>
      </c>
      <c r="E153" s="464" t="str">
        <f>IFERROR(IF(VLOOKUP(A153,入力データ,5,FALSE)="","",IF(VLOOKUP(A153,入力データ,5,FALSE)&gt;43585,5,4)),"")</f>
        <v/>
      </c>
      <c r="F153" s="467" t="str">
        <f>IFERROR(IF(VLOOKUP(A153,入力データ,5,FALSE)="","",VLOOKUP(A153,入力データ,5,FALSE)),"")</f>
        <v/>
      </c>
      <c r="G153" s="470" t="str">
        <f>IFERROR(IF(VLOOKUP(A153,入力データ,5,FALSE)="","",VLOOKUP(A153,入力データ,5,FALSE)),"")</f>
        <v/>
      </c>
      <c r="H153" s="473" t="str">
        <f>IFERROR(IF(VLOOKUP(A153,入力データ,5,FALSE)&gt;0,1,""),"")</f>
        <v/>
      </c>
      <c r="I153" s="473" t="str">
        <f>IFERROR(IF(VLOOKUP(A153,入力データ,6,FALSE)="","",VLOOKUP(A153,入力データ,6,FALSE)),"")</f>
        <v/>
      </c>
      <c r="J153" s="475" t="str">
        <f>IFERROR(IF(VLOOKUP(A153,入力データ,7,FALSE)="","",
IF(VLOOKUP(A153,入力データ,7,FALSE)&gt;159,"G",
IF(VLOOKUP(A153,入力データ,7,FALSE)&gt;149,"F",
IF(VLOOKUP(A153,入力データ,7,FALSE)&gt;139,"E",
IF(VLOOKUP(A153,入力データ,7,FALSE)&gt;129,"D",
IF(VLOOKUP(A153,入力データ,7,FALSE)&gt;119,"C",
IF(VLOOKUP(A153,入力データ,7,FALSE)&gt;109,"B",
IF(VLOOKUP(A153,入力データ,7,FALSE)&gt;99,"A",
"")))))))),"")</f>
        <v/>
      </c>
      <c r="K153" s="478" t="str">
        <f>IFERROR(IF(VLOOKUP(A153,入力データ,7,FALSE)="","",
IF(VLOOKUP(A153,入力データ,7,FALSE)&gt;99,MOD(VLOOKUP(A153,入力データ,7,FALSE),10),VLOOKUP(A153,入力データ,7,FALSE))),"")</f>
        <v/>
      </c>
      <c r="L153" s="481" t="str">
        <f>IFERROR(IF(VLOOKUP(A153,入力データ,8,FALSE)="","",VLOOKUP(A153,入力データ,8,FALSE)),"")</f>
        <v/>
      </c>
      <c r="M153" s="483" t="str">
        <f>IFERROR(IF(VLOOKUP(A153,入力データ,9,FALSE)="","",IF(VLOOKUP(A153,入力データ,9,FALSE)&gt;43585,5,4)),"")</f>
        <v/>
      </c>
      <c r="N153" s="485" t="str">
        <f>IFERROR(IF(VLOOKUP(A153,入力データ,9,FALSE)="","",VLOOKUP(A153,入力データ,9,FALSE)),"")</f>
        <v/>
      </c>
      <c r="O153" s="470" t="str">
        <f>IFERROR(IF(VLOOKUP(A153,入力データ,9,FALSE)="","",VLOOKUP(A153,入力データ,9,FALSE)),"")</f>
        <v/>
      </c>
      <c r="P153" s="481" t="str">
        <f>IFERROR(IF(VLOOKUP(A153,入力データ,10,FALSE)="","",VLOOKUP(A153,入力データ,10,FALSE)),"")</f>
        <v/>
      </c>
      <c r="Q153" s="434"/>
      <c r="R153" s="487" t="str">
        <f>IFERROR(IF(VLOOKUP(A153,入力データ,8,FALSE)="","",VLOOKUP(A153,入力データ,8,FALSE)+VALUE(VLOOKUP(A153,入力データ,10,FALSE))),"")</f>
        <v/>
      </c>
      <c r="S153" s="434" t="str">
        <f>IF(R153="","",IF(VLOOKUP(A153,入力データ,11,FALSE)="育児休業","ｲｸｷｭｳ",IF(VLOOKUP(A153,入力データ,11,FALSE)="傷病休職","ﾑｷｭｳ",ROUNDDOWN(R153*10/1000,0))))</f>
        <v/>
      </c>
      <c r="T153" s="435"/>
      <c r="U153" s="436"/>
      <c r="V153" s="152"/>
      <c r="W153" s="149"/>
      <c r="X153" s="149"/>
      <c r="Y153" s="149" t="str">
        <f>IFERROR(IF(VLOOKUP(A153,入力データ,21,FALSE)="","",VLOOKUP(A153,入力データ,21,FALSE)),"")</f>
        <v/>
      </c>
      <c r="Z153" s="40"/>
      <c r="AA153" s="67"/>
      <c r="AB153" s="368" t="str">
        <f>IFERROR(IF(VLOOKUP(A153,入力データ,28,FALSE)&amp;"　"&amp;VLOOKUP(A153,入力データ,29,FALSE)="　","",VLOOKUP(A153,入力データ,28,FALSE)&amp;"　"&amp;VLOOKUP(A153,入力データ,29,FALSE)),"")</f>
        <v/>
      </c>
      <c r="AC153" s="443">
        <v>1</v>
      </c>
      <c r="AD153" s="444" t="str">
        <f>IFERROR(IF(VLOOKUP(A153,入力データ,34,FALSE)="","",VLOOKUP(A153,入力データ,34,FALSE)),"")</f>
        <v/>
      </c>
      <c r="AE153" s="444" t="str">
        <f>IF(AD153="","",IF(V160&gt;43585,5,4))</f>
        <v/>
      </c>
      <c r="AF153" s="445" t="str">
        <f>IF(AD153="","",V160)</f>
        <v/>
      </c>
      <c r="AG153" s="447" t="str">
        <f>IF(AD153="","",V160)</f>
        <v/>
      </c>
      <c r="AH153" s="449" t="str">
        <f>IF(AD153="","",V160)</f>
        <v/>
      </c>
      <c r="AI153" s="444">
        <v>5</v>
      </c>
      <c r="AJ153" s="451" t="str">
        <f>IFERROR(IF(OR(VLOOKUP(A153,入力データ,34,FALSE)=1,VLOOKUP(A153,入力データ,34,FALSE)=3,VLOOKUP(A153,入力データ,34,FALSE)=4,VLOOKUP(A153,入力データ,34,FALSE)=5),3,
IF(VLOOKUP(A153,入力データ,35,FALSE)="","",3)),"")</f>
        <v/>
      </c>
      <c r="AK153" s="371"/>
      <c r="AL153" s="373"/>
    </row>
    <row r="154" spans="1:38" ht="15" customHeight="1" x14ac:dyDescent="0.15">
      <c r="A154" s="454"/>
      <c r="B154" s="457"/>
      <c r="C154" s="460"/>
      <c r="D154" s="462"/>
      <c r="E154" s="465"/>
      <c r="F154" s="468"/>
      <c r="G154" s="471"/>
      <c r="H154" s="474"/>
      <c r="I154" s="474"/>
      <c r="J154" s="476"/>
      <c r="K154" s="479"/>
      <c r="L154" s="482"/>
      <c r="M154" s="484"/>
      <c r="N154" s="486"/>
      <c r="O154" s="471"/>
      <c r="P154" s="482"/>
      <c r="Q154" s="437"/>
      <c r="R154" s="488"/>
      <c r="S154" s="437"/>
      <c r="T154" s="438"/>
      <c r="U154" s="439"/>
      <c r="V154" s="41"/>
      <c r="W154" s="150"/>
      <c r="X154" s="150"/>
      <c r="Y154" s="150" t="str">
        <f>IFERROR(IF(VLOOKUP(A153,入力データ,22,FALSE)="","",VLOOKUP(A153,入力データ,22,FALSE)),"")</f>
        <v/>
      </c>
      <c r="Z154" s="150"/>
      <c r="AA154" s="151"/>
      <c r="AB154" s="369"/>
      <c r="AC154" s="378"/>
      <c r="AD154" s="380"/>
      <c r="AE154" s="380"/>
      <c r="AF154" s="446"/>
      <c r="AG154" s="448"/>
      <c r="AH154" s="450"/>
      <c r="AI154" s="380"/>
      <c r="AJ154" s="452"/>
      <c r="AK154" s="372"/>
      <c r="AL154" s="374"/>
    </row>
    <row r="155" spans="1:38" ht="15" customHeight="1" x14ac:dyDescent="0.15">
      <c r="A155" s="454"/>
      <c r="B155" s="457"/>
      <c r="C155" s="375" t="str">
        <f>IFERROR(IF(VLOOKUP(A153,入力データ,12,FALSE)="","",VLOOKUP(A153,入力データ,12,FALSE)),"")</f>
        <v/>
      </c>
      <c r="D155" s="462"/>
      <c r="E155" s="465"/>
      <c r="F155" s="468"/>
      <c r="G155" s="471"/>
      <c r="H155" s="474"/>
      <c r="I155" s="474"/>
      <c r="J155" s="476"/>
      <c r="K155" s="479"/>
      <c r="L155" s="482"/>
      <c r="M155" s="484"/>
      <c r="N155" s="486"/>
      <c r="O155" s="471"/>
      <c r="P155" s="482"/>
      <c r="Q155" s="437"/>
      <c r="R155" s="488"/>
      <c r="S155" s="437"/>
      <c r="T155" s="438"/>
      <c r="U155" s="439"/>
      <c r="V155" s="41"/>
      <c r="W155" s="150"/>
      <c r="X155" s="150"/>
      <c r="Y155" s="150" t="str">
        <f>IFERROR(IF(VLOOKUP(A153,入力データ,23,FALSE)="","",VLOOKUP(A153,入力データ,23,FALSE)),"")</f>
        <v/>
      </c>
      <c r="Z155" s="150"/>
      <c r="AA155" s="151"/>
      <c r="AB155" s="369"/>
      <c r="AC155" s="377">
        <v>2</v>
      </c>
      <c r="AD155" s="379" t="str">
        <f>IFERROR(IF(VLOOKUP(A153,入力データ,37,FALSE)="","",VLOOKUP(A153,入力データ,37,FALSE)),"")</f>
        <v/>
      </c>
      <c r="AE155" s="379" t="str">
        <f>IF(AD155="","",IF(V160&gt;43585,5,4))</f>
        <v/>
      </c>
      <c r="AF155" s="381" t="str">
        <f>IF(AD155="","",V160)</f>
        <v/>
      </c>
      <c r="AG155" s="383" t="str">
        <f>IF(AE155="","",V160)</f>
        <v/>
      </c>
      <c r="AH155" s="385" t="str">
        <f>IF(AF155="","",V160)</f>
        <v/>
      </c>
      <c r="AI155" s="387">
        <v>6</v>
      </c>
      <c r="AJ155" s="389" t="str">
        <f>IFERROR(IF(VLOOKUP(A153,入力データ,36,FALSE)="","",3),"")</f>
        <v/>
      </c>
      <c r="AK155" s="372"/>
      <c r="AL155" s="374"/>
    </row>
    <row r="156" spans="1:38" ht="15" customHeight="1" x14ac:dyDescent="0.15">
      <c r="A156" s="454"/>
      <c r="B156" s="458"/>
      <c r="C156" s="376"/>
      <c r="D156" s="463"/>
      <c r="E156" s="466"/>
      <c r="F156" s="469"/>
      <c r="G156" s="472"/>
      <c r="H156" s="466"/>
      <c r="I156" s="466"/>
      <c r="J156" s="477"/>
      <c r="K156" s="480"/>
      <c r="L156" s="466"/>
      <c r="M156" s="466"/>
      <c r="N156" s="469"/>
      <c r="O156" s="472"/>
      <c r="P156" s="466"/>
      <c r="Q156" s="477"/>
      <c r="R156" s="489"/>
      <c r="S156" s="440"/>
      <c r="T156" s="441"/>
      <c r="U156" s="442"/>
      <c r="V156" s="38"/>
      <c r="W156" s="36"/>
      <c r="X156" s="36"/>
      <c r="Y156" s="150" t="str">
        <f>IFERROR(IF(VLOOKUP(A153,入力データ,24,FALSE)="","",VLOOKUP(A153,入力データ,24,FALSE)),"")</f>
        <v/>
      </c>
      <c r="Z156" s="63"/>
      <c r="AA156" s="37"/>
      <c r="AB156" s="369"/>
      <c r="AC156" s="378"/>
      <c r="AD156" s="380"/>
      <c r="AE156" s="380"/>
      <c r="AF156" s="382"/>
      <c r="AG156" s="384"/>
      <c r="AH156" s="386"/>
      <c r="AI156" s="388"/>
      <c r="AJ156" s="390"/>
      <c r="AK156" s="372"/>
      <c r="AL156" s="374"/>
    </row>
    <row r="157" spans="1:38" ht="15" customHeight="1" x14ac:dyDescent="0.15">
      <c r="A157" s="454"/>
      <c r="B157" s="490" t="str">
        <f>IF(OR(C153&lt;&gt;"",C155&lt;&gt;""),"○","")</f>
        <v/>
      </c>
      <c r="C157" s="391" t="str">
        <f>IFERROR(IF(VLOOKUP(A153,入力データ,4,FALSE)="","",VLOOKUP(A153,入力データ,4,FALSE)),"")</f>
        <v/>
      </c>
      <c r="D157" s="392"/>
      <c r="E157" s="395" t="str">
        <f>IFERROR(IF(VLOOKUP(A153,入力データ,15,FALSE)="","",IF(VLOOKUP(A153,入力データ,15,FALSE)&gt;43585,5,4)),"")</f>
        <v/>
      </c>
      <c r="F157" s="398" t="str">
        <f>IFERROR(IF(VLOOKUP(A153,入力データ,15,FALSE)="","",VLOOKUP(A153,入力データ,15,FALSE)),"")</f>
        <v/>
      </c>
      <c r="G157" s="401" t="str">
        <f>IFERROR(IF(VLOOKUP(A153,入力データ,15,FALSE)="","",VLOOKUP(A153,入力データ,15,FALSE)),"")</f>
        <v/>
      </c>
      <c r="H157" s="404" t="str">
        <f>IFERROR(IF(VLOOKUP(A153,入力データ,15,FALSE)&gt;0,1,""),"")</f>
        <v/>
      </c>
      <c r="I157" s="404" t="str">
        <f>IFERROR(IF(VLOOKUP(A153,入力データ,16,FALSE)="","",VLOOKUP(A153,入力データ,16,FALSE)),"")</f>
        <v/>
      </c>
      <c r="J157" s="405" t="str">
        <f>IFERROR(IF(VLOOKUP(A153,入力データ,17,FALSE)="","",
IF(VLOOKUP(A153,入力データ,17,FALSE)&gt;159,"G",
IF(VLOOKUP(A153,入力データ,17,FALSE)&gt;149,"F",
IF(VLOOKUP(A153,入力データ,17,FALSE)&gt;139,"E",
IF(VLOOKUP(A153,入力データ,17,FALSE)&gt;129,"D",
IF(VLOOKUP(A153,入力データ,17,FALSE)&gt;119,"C",
IF(VLOOKUP(A153,入力データ,17,FALSE)&gt;109,"B",
IF(VLOOKUP(A153,入力データ,17,FALSE)&gt;99,"A",
"")))))))),"")</f>
        <v/>
      </c>
      <c r="K157" s="408" t="str">
        <f>IFERROR(IF(VLOOKUP(A153,入力データ,17,FALSE)="","",
IF(VLOOKUP(A153,入力データ,17,FALSE)&gt;99,MOD(VLOOKUP(A153,入力データ,17,FALSE),10),VLOOKUP(A153,入力データ,17,FALSE))),"")</f>
        <v/>
      </c>
      <c r="L157" s="411" t="str">
        <f>IFERROR(IF(VLOOKUP(A153,入力データ,18,FALSE)="","",VLOOKUP(A153,入力データ,18,FALSE)),"")</f>
        <v/>
      </c>
      <c r="M157" s="493" t="str">
        <f>IFERROR(IF(VLOOKUP(A153,入力データ,19,FALSE)="","",IF(VLOOKUP(A153,入力データ,19,FALSE)&gt;43585,5,4)),"")</f>
        <v/>
      </c>
      <c r="N157" s="398" t="str">
        <f>IFERROR(IF(VLOOKUP(A153,入力データ,19,FALSE)="","",VLOOKUP(A153,入力データ,19,FALSE)),"")</f>
        <v/>
      </c>
      <c r="O157" s="401" t="str">
        <f>IFERROR(IF(VLOOKUP(A153,入力データ,19,FALSE)="","",VLOOKUP(A153,入力データ,19,FALSE)),"")</f>
        <v/>
      </c>
      <c r="P157" s="411" t="str">
        <f>IFERROR(IF(VLOOKUP(A153,入力データ,20,FALSE)="","",VLOOKUP(A153,入力データ,20,FALSE)),"")</f>
        <v/>
      </c>
      <c r="Q157" s="500"/>
      <c r="R157" s="503" t="str">
        <f>IFERROR(IF(OR(S157="ｲｸｷｭｳ",S157="ﾑｷｭｳ",AND(L157="",P157="")),"",VLOOKUP(A153,入力データ,31,FALSE)),"")</f>
        <v/>
      </c>
      <c r="S157" s="423" t="str">
        <f>IFERROR(
IF(VLOOKUP(A153,入力データ,33,FALSE)=1,"ﾑｷｭｳ ",
IF(VLOOKUP(A153,入力データ,33,FALSE)=3,"ｲｸｷｭｳ",
IF(VLOOKUP(A153,入力データ,33,FALSE)=4,VLOOKUP(A153,入力データ,32,FALSE),
IF(VLOOKUP(A153,入力データ,33,FALSE)=5,VLOOKUP(A153,入力データ,32,FALSE),
IF(AND(VLOOKUP(A153,入力データ,38,FALSE)&gt;0,VLOOKUP(A153,入力データ,38,FALSE)&lt;9),0,
IF(AND(L157="",P157=""),"",VLOOKUP(A153,入力データ,32,FALSE))))))),"")</f>
        <v/>
      </c>
      <c r="T157" s="424"/>
      <c r="U157" s="425"/>
      <c r="V157" s="36"/>
      <c r="W157" s="36"/>
      <c r="X157" s="36"/>
      <c r="Y157" s="63" t="str">
        <f>IFERROR(IF(VLOOKUP(A153,入力データ,25,FALSE)="","",VLOOKUP(A153,入力データ,25,FALSE)),"")</f>
        <v/>
      </c>
      <c r="Z157" s="63"/>
      <c r="AA157" s="37"/>
      <c r="AB157" s="369"/>
      <c r="AC157" s="377">
        <v>3</v>
      </c>
      <c r="AD157" s="379" t="str">
        <f>IFERROR(IF(VLOOKUP(A153,入力データ,33,FALSE)="","",VLOOKUP(A153,入力データ,33,FALSE)),"")</f>
        <v/>
      </c>
      <c r="AE157" s="379" t="str">
        <f>IF(AD157="","",IF(V160&gt;43585,5,4))</f>
        <v/>
      </c>
      <c r="AF157" s="381" t="str">
        <f>IF(AD157="","",V160)</f>
        <v/>
      </c>
      <c r="AG157" s="383" t="str">
        <f>IF(AE157="","",V160)</f>
        <v/>
      </c>
      <c r="AH157" s="385" t="str">
        <f>IF(AF157="","",V160)</f>
        <v/>
      </c>
      <c r="AI157" s="379">
        <v>7</v>
      </c>
      <c r="AJ157" s="430"/>
      <c r="AK157" s="372"/>
      <c r="AL157" s="374"/>
    </row>
    <row r="158" spans="1:38" ht="15" customHeight="1" x14ac:dyDescent="0.15">
      <c r="A158" s="454"/>
      <c r="B158" s="491"/>
      <c r="C158" s="393"/>
      <c r="D158" s="394"/>
      <c r="E158" s="396"/>
      <c r="F158" s="399"/>
      <c r="G158" s="402"/>
      <c r="H158" s="396"/>
      <c r="I158" s="396"/>
      <c r="J158" s="406"/>
      <c r="K158" s="409"/>
      <c r="L158" s="396"/>
      <c r="M158" s="494"/>
      <c r="N158" s="496"/>
      <c r="O158" s="498"/>
      <c r="P158" s="494"/>
      <c r="Q158" s="501"/>
      <c r="R158" s="504"/>
      <c r="S158" s="426"/>
      <c r="T158" s="426"/>
      <c r="U158" s="427"/>
      <c r="V158" s="1"/>
      <c r="W158" s="1"/>
      <c r="X158" s="1"/>
      <c r="Y158" s="63" t="str">
        <f>IFERROR(IF(VLOOKUP(A153,入力データ,26,FALSE)="","",VLOOKUP(A153,入力データ,26,FALSE)),"")</f>
        <v/>
      </c>
      <c r="Z158" s="1"/>
      <c r="AA158" s="1"/>
      <c r="AB158" s="369"/>
      <c r="AC158" s="378"/>
      <c r="AD158" s="380"/>
      <c r="AE158" s="380"/>
      <c r="AF158" s="382"/>
      <c r="AG158" s="384"/>
      <c r="AH158" s="386"/>
      <c r="AI158" s="380"/>
      <c r="AJ158" s="431"/>
      <c r="AK158" s="372"/>
      <c r="AL158" s="374"/>
    </row>
    <row r="159" spans="1:38" ht="15" customHeight="1" x14ac:dyDescent="0.15">
      <c r="A159" s="454"/>
      <c r="B159" s="491"/>
      <c r="C159" s="432" t="str">
        <f>IFERROR(IF(VLOOKUP(A153,入力データ,14,FALSE)="","",VLOOKUP(A153,入力データ,14,FALSE)),"")</f>
        <v/>
      </c>
      <c r="D159" s="409"/>
      <c r="E159" s="396"/>
      <c r="F159" s="399"/>
      <c r="G159" s="402"/>
      <c r="H159" s="396"/>
      <c r="I159" s="396"/>
      <c r="J159" s="406"/>
      <c r="K159" s="409"/>
      <c r="L159" s="396"/>
      <c r="M159" s="494"/>
      <c r="N159" s="496"/>
      <c r="O159" s="498"/>
      <c r="P159" s="494"/>
      <c r="Q159" s="501"/>
      <c r="R159" s="504"/>
      <c r="S159" s="426"/>
      <c r="T159" s="426"/>
      <c r="U159" s="427"/>
      <c r="V159" s="150"/>
      <c r="W159" s="150"/>
      <c r="X159" s="150"/>
      <c r="Y159" s="1"/>
      <c r="Z159" s="62"/>
      <c r="AA159" s="151"/>
      <c r="AB159" s="369"/>
      <c r="AC159" s="377">
        <v>4</v>
      </c>
      <c r="AD159" s="413" t="str">
        <f>IFERROR(IF(VLOOKUP(A153,入力データ,38,FALSE)="","",VLOOKUP(A153,入力データ,38,FALSE)),"")</f>
        <v/>
      </c>
      <c r="AE159" s="379" t="str">
        <f>IF(AD159="","",IF(V160&gt;43585,5,4))</f>
        <v/>
      </c>
      <c r="AF159" s="381" t="str">
        <f>IF(AE159="","",V160)</f>
        <v/>
      </c>
      <c r="AG159" s="383" t="str">
        <f>IF(AE159="","",V160)</f>
        <v/>
      </c>
      <c r="AH159" s="385" t="str">
        <f>IF(AE159="","",V160)</f>
        <v/>
      </c>
      <c r="AI159" s="379"/>
      <c r="AJ159" s="418"/>
      <c r="AK159" s="58"/>
      <c r="AL159" s="86"/>
    </row>
    <row r="160" spans="1:38" ht="15" customHeight="1" x14ac:dyDescent="0.15">
      <c r="A160" s="455"/>
      <c r="B160" s="492"/>
      <c r="C160" s="433"/>
      <c r="D160" s="410"/>
      <c r="E160" s="397"/>
      <c r="F160" s="400"/>
      <c r="G160" s="403"/>
      <c r="H160" s="397"/>
      <c r="I160" s="397"/>
      <c r="J160" s="407"/>
      <c r="K160" s="410"/>
      <c r="L160" s="397"/>
      <c r="M160" s="495"/>
      <c r="N160" s="497"/>
      <c r="O160" s="499"/>
      <c r="P160" s="495"/>
      <c r="Q160" s="502"/>
      <c r="R160" s="505"/>
      <c r="S160" s="428"/>
      <c r="T160" s="428"/>
      <c r="U160" s="429"/>
      <c r="V160" s="420" t="str">
        <f>IFERROR(IF(VLOOKUP(A153,入力データ,27,FALSE)="","",VLOOKUP(A153,入力データ,27,FALSE)),"")</f>
        <v/>
      </c>
      <c r="W160" s="421"/>
      <c r="X160" s="421"/>
      <c r="Y160" s="421"/>
      <c r="Z160" s="421"/>
      <c r="AA160" s="422"/>
      <c r="AB160" s="370"/>
      <c r="AC160" s="412"/>
      <c r="AD160" s="414"/>
      <c r="AE160" s="414"/>
      <c r="AF160" s="415"/>
      <c r="AG160" s="416"/>
      <c r="AH160" s="417"/>
      <c r="AI160" s="414"/>
      <c r="AJ160" s="419"/>
      <c r="AK160" s="60"/>
      <c r="AL160" s="61"/>
    </row>
    <row r="161" spans="1:38" ht="15" customHeight="1" x14ac:dyDescent="0.15">
      <c r="A161" s="453">
        <v>19</v>
      </c>
      <c r="B161" s="456"/>
      <c r="C161" s="459" t="str">
        <f>IFERROR(IF(VLOOKUP(A161,入力データ,2,FALSE)="","",VLOOKUP(A161,入力データ,2,FALSE)),"")</f>
        <v/>
      </c>
      <c r="D161" s="461" t="str">
        <f>IFERROR(
IF(OR(VLOOKUP(A161,入力データ,34,FALSE)=1,
VLOOKUP(A161,入力データ,34,FALSE)=3,
VLOOKUP(A161,入力データ,34,FALSE)=4,
VLOOKUP(A161,入力データ,34,FALSE)=5),
IF(VLOOKUP(A161,入力データ,13,FALSE)="","",VLOOKUP(A161,入力データ,13,FALSE)),
IF(VLOOKUP(A161,入力データ,3,FALSE)="","",VLOOKUP(A161,入力データ,3,FALSE))),"")</f>
        <v/>
      </c>
      <c r="E161" s="464" t="str">
        <f>IFERROR(IF(VLOOKUP(A161,入力データ,5,FALSE)="","",IF(VLOOKUP(A161,入力データ,5,FALSE)&gt;43585,5,4)),"")</f>
        <v/>
      </c>
      <c r="F161" s="467" t="str">
        <f>IFERROR(IF(VLOOKUP(A161,入力データ,5,FALSE)="","",VLOOKUP(A161,入力データ,5,FALSE)),"")</f>
        <v/>
      </c>
      <c r="G161" s="470" t="str">
        <f>IFERROR(IF(VLOOKUP(A161,入力データ,5,FALSE)="","",VLOOKUP(A161,入力データ,5,FALSE)),"")</f>
        <v/>
      </c>
      <c r="H161" s="473" t="str">
        <f>IFERROR(IF(VLOOKUP(A161,入力データ,5,FALSE)&gt;0,1,""),"")</f>
        <v/>
      </c>
      <c r="I161" s="473" t="str">
        <f>IFERROR(IF(VLOOKUP(A161,入力データ,6,FALSE)="","",VLOOKUP(A161,入力データ,6,FALSE)),"")</f>
        <v/>
      </c>
      <c r="J161" s="475" t="str">
        <f>IFERROR(IF(VLOOKUP(A161,入力データ,7,FALSE)="","",
IF(VLOOKUP(A161,入力データ,7,FALSE)&gt;159,"G",
IF(VLOOKUP(A161,入力データ,7,FALSE)&gt;149,"F",
IF(VLOOKUP(A161,入力データ,7,FALSE)&gt;139,"E",
IF(VLOOKUP(A161,入力データ,7,FALSE)&gt;129,"D",
IF(VLOOKUP(A161,入力データ,7,FALSE)&gt;119,"C",
IF(VLOOKUP(A161,入力データ,7,FALSE)&gt;109,"B",
IF(VLOOKUP(A161,入力データ,7,FALSE)&gt;99,"A",
"")))))))),"")</f>
        <v/>
      </c>
      <c r="K161" s="478" t="str">
        <f>IFERROR(IF(VLOOKUP(A161,入力データ,7,FALSE)="","",
IF(VLOOKUP(A161,入力データ,7,FALSE)&gt;99,MOD(VLOOKUP(A161,入力データ,7,FALSE),10),VLOOKUP(A161,入力データ,7,FALSE))),"")</f>
        <v/>
      </c>
      <c r="L161" s="481" t="str">
        <f>IFERROR(IF(VLOOKUP(A161,入力データ,8,FALSE)="","",VLOOKUP(A161,入力データ,8,FALSE)),"")</f>
        <v/>
      </c>
      <c r="M161" s="483" t="str">
        <f>IFERROR(IF(VLOOKUP(A161,入力データ,9,FALSE)="","",IF(VLOOKUP(A161,入力データ,9,FALSE)&gt;43585,5,4)),"")</f>
        <v/>
      </c>
      <c r="N161" s="485" t="str">
        <f>IFERROR(IF(VLOOKUP(A161,入力データ,9,FALSE)="","",VLOOKUP(A161,入力データ,9,FALSE)),"")</f>
        <v/>
      </c>
      <c r="O161" s="470" t="str">
        <f>IFERROR(IF(VLOOKUP(A161,入力データ,9,FALSE)="","",VLOOKUP(A161,入力データ,9,FALSE)),"")</f>
        <v/>
      </c>
      <c r="P161" s="481" t="str">
        <f>IFERROR(IF(VLOOKUP(A161,入力データ,10,FALSE)="","",VLOOKUP(A161,入力データ,10,FALSE)),"")</f>
        <v/>
      </c>
      <c r="Q161" s="434"/>
      <c r="R161" s="487" t="str">
        <f>IFERROR(IF(VLOOKUP(A161,入力データ,8,FALSE)="","",VLOOKUP(A161,入力データ,8,FALSE)+VALUE(VLOOKUP(A161,入力データ,10,FALSE))),"")</f>
        <v/>
      </c>
      <c r="S161" s="434" t="str">
        <f>IF(R161="","",IF(VLOOKUP(A161,入力データ,11,FALSE)="育児休業","ｲｸｷｭｳ",IF(VLOOKUP(A161,入力データ,11,FALSE)="傷病休職","ﾑｷｭｳ",ROUNDDOWN(R161*10/1000,0))))</f>
        <v/>
      </c>
      <c r="T161" s="435"/>
      <c r="U161" s="436"/>
      <c r="V161" s="152"/>
      <c r="W161" s="149"/>
      <c r="X161" s="149"/>
      <c r="Y161" s="149" t="str">
        <f>IFERROR(IF(VLOOKUP(A161,入力データ,21,FALSE)="","",VLOOKUP(A161,入力データ,21,FALSE)),"")</f>
        <v/>
      </c>
      <c r="Z161" s="40"/>
      <c r="AA161" s="67"/>
      <c r="AB161" s="368" t="str">
        <f>IFERROR(IF(VLOOKUP(A161,入力データ,28,FALSE)&amp;"　"&amp;VLOOKUP(A161,入力データ,29,FALSE)="　","",VLOOKUP(A161,入力データ,28,FALSE)&amp;"　"&amp;VLOOKUP(A161,入力データ,29,FALSE)),"")</f>
        <v/>
      </c>
      <c r="AC161" s="443">
        <v>1</v>
      </c>
      <c r="AD161" s="444" t="str">
        <f>IFERROR(IF(VLOOKUP(A161,入力データ,34,FALSE)="","",VLOOKUP(A161,入力データ,34,FALSE)),"")</f>
        <v/>
      </c>
      <c r="AE161" s="444" t="str">
        <f>IF(AD161="","",IF(V168&gt;43585,5,4))</f>
        <v/>
      </c>
      <c r="AF161" s="445" t="str">
        <f>IF(AD161="","",V168)</f>
        <v/>
      </c>
      <c r="AG161" s="447" t="str">
        <f>IF(AD161="","",V168)</f>
        <v/>
      </c>
      <c r="AH161" s="449" t="str">
        <f>IF(AD161="","",V168)</f>
        <v/>
      </c>
      <c r="AI161" s="444">
        <v>5</v>
      </c>
      <c r="AJ161" s="451" t="str">
        <f>IFERROR(IF(OR(VLOOKUP(A161,入力データ,34,FALSE)=1,VLOOKUP(A161,入力データ,34,FALSE)=3,VLOOKUP(A161,入力データ,34,FALSE)=4,VLOOKUP(A161,入力データ,34,FALSE)=5),3,
IF(VLOOKUP(A161,入力データ,35,FALSE)="","",3)),"")</f>
        <v/>
      </c>
      <c r="AK161" s="371"/>
      <c r="AL161" s="373"/>
    </row>
    <row r="162" spans="1:38" ht="15" customHeight="1" x14ac:dyDescent="0.15">
      <c r="A162" s="454"/>
      <c r="B162" s="457"/>
      <c r="C162" s="460"/>
      <c r="D162" s="462"/>
      <c r="E162" s="465"/>
      <c r="F162" s="468"/>
      <c r="G162" s="471"/>
      <c r="H162" s="474"/>
      <c r="I162" s="474"/>
      <c r="J162" s="476"/>
      <c r="K162" s="479"/>
      <c r="L162" s="482"/>
      <c r="M162" s="484"/>
      <c r="N162" s="486"/>
      <c r="O162" s="471"/>
      <c r="P162" s="482"/>
      <c r="Q162" s="437"/>
      <c r="R162" s="488"/>
      <c r="S162" s="437"/>
      <c r="T162" s="438"/>
      <c r="U162" s="439"/>
      <c r="V162" s="41"/>
      <c r="W162" s="150"/>
      <c r="X162" s="150"/>
      <c r="Y162" s="150" t="str">
        <f>IFERROR(IF(VLOOKUP(A161,入力データ,22,FALSE)="","",VLOOKUP(A161,入力データ,22,FALSE)),"")</f>
        <v/>
      </c>
      <c r="Z162" s="150"/>
      <c r="AA162" s="151"/>
      <c r="AB162" s="369"/>
      <c r="AC162" s="378"/>
      <c r="AD162" s="380"/>
      <c r="AE162" s="380"/>
      <c r="AF162" s="446"/>
      <c r="AG162" s="448"/>
      <c r="AH162" s="450"/>
      <c r="AI162" s="380"/>
      <c r="AJ162" s="452"/>
      <c r="AK162" s="372"/>
      <c r="AL162" s="374"/>
    </row>
    <row r="163" spans="1:38" ht="15" customHeight="1" x14ac:dyDescent="0.15">
      <c r="A163" s="454"/>
      <c r="B163" s="457"/>
      <c r="C163" s="375" t="str">
        <f>IFERROR(IF(VLOOKUP(A161,入力データ,12,FALSE)="","",VLOOKUP(A161,入力データ,12,FALSE)),"")</f>
        <v/>
      </c>
      <c r="D163" s="462"/>
      <c r="E163" s="465"/>
      <c r="F163" s="468"/>
      <c r="G163" s="471"/>
      <c r="H163" s="474"/>
      <c r="I163" s="474"/>
      <c r="J163" s="476"/>
      <c r="K163" s="479"/>
      <c r="L163" s="482"/>
      <c r="M163" s="484"/>
      <c r="N163" s="486"/>
      <c r="O163" s="471"/>
      <c r="P163" s="482"/>
      <c r="Q163" s="437"/>
      <c r="R163" s="488"/>
      <c r="S163" s="437"/>
      <c r="T163" s="438"/>
      <c r="U163" s="439"/>
      <c r="V163" s="41"/>
      <c r="W163" s="150"/>
      <c r="X163" s="150"/>
      <c r="Y163" s="150" t="str">
        <f>IFERROR(IF(VLOOKUP(A161,入力データ,23,FALSE)="","",VLOOKUP(A161,入力データ,23,FALSE)),"")</f>
        <v/>
      </c>
      <c r="Z163" s="150"/>
      <c r="AA163" s="151"/>
      <c r="AB163" s="369"/>
      <c r="AC163" s="377">
        <v>2</v>
      </c>
      <c r="AD163" s="379" t="str">
        <f>IFERROR(IF(VLOOKUP(A161,入力データ,37,FALSE)="","",VLOOKUP(A161,入力データ,37,FALSE)),"")</f>
        <v/>
      </c>
      <c r="AE163" s="379" t="str">
        <f>IF(AD163="","",IF(V168&gt;43585,5,4))</f>
        <v/>
      </c>
      <c r="AF163" s="381" t="str">
        <f>IF(AD163="","",V168)</f>
        <v/>
      </c>
      <c r="AG163" s="383" t="str">
        <f>IF(AE163="","",V168)</f>
        <v/>
      </c>
      <c r="AH163" s="385" t="str">
        <f>IF(AF163="","",V168)</f>
        <v/>
      </c>
      <c r="AI163" s="387">
        <v>6</v>
      </c>
      <c r="AJ163" s="389" t="str">
        <f>IFERROR(IF(VLOOKUP(A161,入力データ,36,FALSE)="","",3),"")</f>
        <v/>
      </c>
      <c r="AK163" s="372"/>
      <c r="AL163" s="374"/>
    </row>
    <row r="164" spans="1:38" ht="15" customHeight="1" x14ac:dyDescent="0.15">
      <c r="A164" s="454"/>
      <c r="B164" s="458"/>
      <c r="C164" s="376"/>
      <c r="D164" s="463"/>
      <c r="E164" s="466"/>
      <c r="F164" s="469"/>
      <c r="G164" s="472"/>
      <c r="H164" s="466"/>
      <c r="I164" s="466"/>
      <c r="J164" s="477"/>
      <c r="K164" s="480"/>
      <c r="L164" s="466"/>
      <c r="M164" s="466"/>
      <c r="N164" s="469"/>
      <c r="O164" s="472"/>
      <c r="P164" s="466"/>
      <c r="Q164" s="477"/>
      <c r="R164" s="489"/>
      <c r="S164" s="440"/>
      <c r="T164" s="441"/>
      <c r="U164" s="442"/>
      <c r="V164" s="38"/>
      <c r="W164" s="36"/>
      <c r="X164" s="36"/>
      <c r="Y164" s="150" t="str">
        <f>IFERROR(IF(VLOOKUP(A161,入力データ,24,FALSE)="","",VLOOKUP(A161,入力データ,24,FALSE)),"")</f>
        <v/>
      </c>
      <c r="Z164" s="63"/>
      <c r="AA164" s="37"/>
      <c r="AB164" s="369"/>
      <c r="AC164" s="378"/>
      <c r="AD164" s="380"/>
      <c r="AE164" s="380"/>
      <c r="AF164" s="382"/>
      <c r="AG164" s="384"/>
      <c r="AH164" s="386"/>
      <c r="AI164" s="388"/>
      <c r="AJ164" s="390"/>
      <c r="AK164" s="372"/>
      <c r="AL164" s="374"/>
    </row>
    <row r="165" spans="1:38" ht="15" customHeight="1" x14ac:dyDescent="0.15">
      <c r="A165" s="454"/>
      <c r="B165" s="490" t="str">
        <f>IF(OR(C161&lt;&gt;"",C163&lt;&gt;""),"○","")</f>
        <v/>
      </c>
      <c r="C165" s="391" t="str">
        <f>IFERROR(IF(VLOOKUP(A161,入力データ,4,FALSE)="","",VLOOKUP(A161,入力データ,4,FALSE)),"")</f>
        <v/>
      </c>
      <c r="D165" s="392"/>
      <c r="E165" s="395" t="str">
        <f>IFERROR(IF(VLOOKUP(A161,入力データ,15,FALSE)="","",IF(VLOOKUP(A161,入力データ,15,FALSE)&gt;43585,5,4)),"")</f>
        <v/>
      </c>
      <c r="F165" s="398" t="str">
        <f>IFERROR(IF(VLOOKUP(A161,入力データ,15,FALSE)="","",VLOOKUP(A161,入力データ,15,FALSE)),"")</f>
        <v/>
      </c>
      <c r="G165" s="401" t="str">
        <f>IFERROR(IF(VLOOKUP(A161,入力データ,15,FALSE)="","",VLOOKUP(A161,入力データ,15,FALSE)),"")</f>
        <v/>
      </c>
      <c r="H165" s="404" t="str">
        <f>IFERROR(IF(VLOOKUP(A161,入力データ,15,FALSE)&gt;0,1,""),"")</f>
        <v/>
      </c>
      <c r="I165" s="404" t="str">
        <f>IFERROR(IF(VLOOKUP(A161,入力データ,16,FALSE)="","",VLOOKUP(A161,入力データ,16,FALSE)),"")</f>
        <v/>
      </c>
      <c r="J165" s="405" t="str">
        <f>IFERROR(IF(VLOOKUP(A161,入力データ,17,FALSE)="","",
IF(VLOOKUP(A161,入力データ,17,FALSE)&gt;159,"G",
IF(VLOOKUP(A161,入力データ,17,FALSE)&gt;149,"F",
IF(VLOOKUP(A161,入力データ,17,FALSE)&gt;139,"E",
IF(VLOOKUP(A161,入力データ,17,FALSE)&gt;129,"D",
IF(VLOOKUP(A161,入力データ,17,FALSE)&gt;119,"C",
IF(VLOOKUP(A161,入力データ,17,FALSE)&gt;109,"B",
IF(VLOOKUP(A161,入力データ,17,FALSE)&gt;99,"A",
"")))))))),"")</f>
        <v/>
      </c>
      <c r="K165" s="408" t="str">
        <f>IFERROR(IF(VLOOKUP(A161,入力データ,17,FALSE)="","",
IF(VLOOKUP(A161,入力データ,17,FALSE)&gt;99,MOD(VLOOKUP(A161,入力データ,17,FALSE),10),VLOOKUP(A161,入力データ,17,FALSE))),"")</f>
        <v/>
      </c>
      <c r="L165" s="411" t="str">
        <f>IFERROR(IF(VLOOKUP(A161,入力データ,18,FALSE)="","",VLOOKUP(A161,入力データ,18,FALSE)),"")</f>
        <v/>
      </c>
      <c r="M165" s="493" t="str">
        <f>IFERROR(IF(VLOOKUP(A161,入力データ,19,FALSE)="","",IF(VLOOKUP(A161,入力データ,19,FALSE)&gt;43585,5,4)),"")</f>
        <v/>
      </c>
      <c r="N165" s="398" t="str">
        <f>IFERROR(IF(VLOOKUP(A161,入力データ,19,FALSE)="","",VLOOKUP(A161,入力データ,19,FALSE)),"")</f>
        <v/>
      </c>
      <c r="O165" s="401" t="str">
        <f>IFERROR(IF(VLOOKUP(A161,入力データ,19,FALSE)="","",VLOOKUP(A161,入力データ,19,FALSE)),"")</f>
        <v/>
      </c>
      <c r="P165" s="411" t="str">
        <f>IFERROR(IF(VLOOKUP(A161,入力データ,20,FALSE)="","",VLOOKUP(A161,入力データ,20,FALSE)),"")</f>
        <v/>
      </c>
      <c r="Q165" s="500"/>
      <c r="R165" s="503" t="str">
        <f>IFERROR(IF(OR(S165="ｲｸｷｭｳ",S165="ﾑｷｭｳ",AND(L165="",P165="")),"",VLOOKUP(A161,入力データ,31,FALSE)),"")</f>
        <v/>
      </c>
      <c r="S165" s="423" t="str">
        <f>IFERROR(
IF(VLOOKUP(A161,入力データ,33,FALSE)=1,"ﾑｷｭｳ ",
IF(VLOOKUP(A161,入力データ,33,FALSE)=3,"ｲｸｷｭｳ",
IF(VLOOKUP(A161,入力データ,33,FALSE)=4,VLOOKUP(A161,入力データ,32,FALSE),
IF(VLOOKUP(A161,入力データ,33,FALSE)=5,VLOOKUP(A161,入力データ,32,FALSE),
IF(AND(VLOOKUP(A161,入力データ,38,FALSE)&gt;0,VLOOKUP(A161,入力データ,38,FALSE)&lt;9),0,
IF(AND(L165="",P165=""),"",VLOOKUP(A161,入力データ,32,FALSE))))))),"")</f>
        <v/>
      </c>
      <c r="T165" s="424"/>
      <c r="U165" s="425"/>
      <c r="V165" s="36"/>
      <c r="W165" s="36"/>
      <c r="X165" s="36"/>
      <c r="Y165" s="63" t="str">
        <f>IFERROR(IF(VLOOKUP(A161,入力データ,25,FALSE)="","",VLOOKUP(A161,入力データ,25,FALSE)),"")</f>
        <v/>
      </c>
      <c r="Z165" s="63"/>
      <c r="AA165" s="37"/>
      <c r="AB165" s="369"/>
      <c r="AC165" s="377">
        <v>3</v>
      </c>
      <c r="AD165" s="379" t="str">
        <f>IFERROR(IF(VLOOKUP(A161,入力データ,33,FALSE)="","",VLOOKUP(A161,入力データ,33,FALSE)),"")</f>
        <v/>
      </c>
      <c r="AE165" s="379" t="str">
        <f>IF(AD165="","",IF(V168&gt;43585,5,4))</f>
        <v/>
      </c>
      <c r="AF165" s="381" t="str">
        <f>IF(AD165="","",V168)</f>
        <v/>
      </c>
      <c r="AG165" s="383" t="str">
        <f>IF(AE165="","",V168)</f>
        <v/>
      </c>
      <c r="AH165" s="385" t="str">
        <f>IF(AF165="","",V168)</f>
        <v/>
      </c>
      <c r="AI165" s="379">
        <v>7</v>
      </c>
      <c r="AJ165" s="430"/>
      <c r="AK165" s="372"/>
      <c r="AL165" s="374"/>
    </row>
    <row r="166" spans="1:38" ht="15" customHeight="1" x14ac:dyDescent="0.15">
      <c r="A166" s="454"/>
      <c r="B166" s="491"/>
      <c r="C166" s="393"/>
      <c r="D166" s="394"/>
      <c r="E166" s="396"/>
      <c r="F166" s="399"/>
      <c r="G166" s="402"/>
      <c r="H166" s="396"/>
      <c r="I166" s="396"/>
      <c r="J166" s="406"/>
      <c r="K166" s="409"/>
      <c r="L166" s="396"/>
      <c r="M166" s="494"/>
      <c r="N166" s="496"/>
      <c r="O166" s="498"/>
      <c r="P166" s="494"/>
      <c r="Q166" s="501"/>
      <c r="R166" s="504"/>
      <c r="S166" s="426"/>
      <c r="T166" s="426"/>
      <c r="U166" s="427"/>
      <c r="V166" s="1"/>
      <c r="W166" s="1"/>
      <c r="X166" s="1"/>
      <c r="Y166" s="63" t="str">
        <f>IFERROR(IF(VLOOKUP(A161,入力データ,26,FALSE)="","",VLOOKUP(A161,入力データ,26,FALSE)),"")</f>
        <v/>
      </c>
      <c r="Z166" s="1"/>
      <c r="AA166" s="1"/>
      <c r="AB166" s="369"/>
      <c r="AC166" s="378"/>
      <c r="AD166" s="380"/>
      <c r="AE166" s="380"/>
      <c r="AF166" s="382"/>
      <c r="AG166" s="384"/>
      <c r="AH166" s="386"/>
      <c r="AI166" s="380"/>
      <c r="AJ166" s="431"/>
      <c r="AK166" s="372"/>
      <c r="AL166" s="374"/>
    </row>
    <row r="167" spans="1:38" ht="15" customHeight="1" x14ac:dyDescent="0.15">
      <c r="A167" s="454"/>
      <c r="B167" s="491"/>
      <c r="C167" s="432" t="str">
        <f>IFERROR(IF(VLOOKUP(A161,入力データ,14,FALSE)="","",VLOOKUP(A161,入力データ,14,FALSE)),"")</f>
        <v/>
      </c>
      <c r="D167" s="409"/>
      <c r="E167" s="396"/>
      <c r="F167" s="399"/>
      <c r="G167" s="402"/>
      <c r="H167" s="396"/>
      <c r="I167" s="396"/>
      <c r="J167" s="406"/>
      <c r="K167" s="409"/>
      <c r="L167" s="396"/>
      <c r="M167" s="494"/>
      <c r="N167" s="496"/>
      <c r="O167" s="498"/>
      <c r="P167" s="494"/>
      <c r="Q167" s="501"/>
      <c r="R167" s="504"/>
      <c r="S167" s="426"/>
      <c r="T167" s="426"/>
      <c r="U167" s="427"/>
      <c r="V167" s="150"/>
      <c r="W167" s="150"/>
      <c r="X167" s="150"/>
      <c r="Y167" s="1"/>
      <c r="Z167" s="62"/>
      <c r="AA167" s="151"/>
      <c r="AB167" s="369"/>
      <c r="AC167" s="377">
        <v>4</v>
      </c>
      <c r="AD167" s="413" t="str">
        <f>IFERROR(IF(VLOOKUP(A161,入力データ,38,FALSE)="","",VLOOKUP(A161,入力データ,38,FALSE)),"")</f>
        <v/>
      </c>
      <c r="AE167" s="379" t="str">
        <f>IF(AD167="","",IF(V168&gt;43585,5,4))</f>
        <v/>
      </c>
      <c r="AF167" s="381" t="str">
        <f>IF(AE167="","",V168)</f>
        <v/>
      </c>
      <c r="AG167" s="383" t="str">
        <f>IF(AE167="","",V168)</f>
        <v/>
      </c>
      <c r="AH167" s="385" t="str">
        <f>IF(AE167="","",V168)</f>
        <v/>
      </c>
      <c r="AI167" s="379"/>
      <c r="AJ167" s="418"/>
      <c r="AK167" s="58"/>
      <c r="AL167" s="86"/>
    </row>
    <row r="168" spans="1:38" ht="15" customHeight="1" x14ac:dyDescent="0.15">
      <c r="A168" s="455"/>
      <c r="B168" s="492"/>
      <c r="C168" s="433"/>
      <c r="D168" s="410"/>
      <c r="E168" s="397"/>
      <c r="F168" s="400"/>
      <c r="G168" s="403"/>
      <c r="H168" s="397"/>
      <c r="I168" s="397"/>
      <c r="J168" s="407"/>
      <c r="K168" s="410"/>
      <c r="L168" s="397"/>
      <c r="M168" s="495"/>
      <c r="N168" s="497"/>
      <c r="O168" s="499"/>
      <c r="P168" s="495"/>
      <c r="Q168" s="502"/>
      <c r="R168" s="505"/>
      <c r="S168" s="428"/>
      <c r="T168" s="428"/>
      <c r="U168" s="429"/>
      <c r="V168" s="420" t="str">
        <f>IFERROR(IF(VLOOKUP(A161,入力データ,27,FALSE)="","",VLOOKUP(A161,入力データ,27,FALSE)),"")</f>
        <v/>
      </c>
      <c r="W168" s="421"/>
      <c r="X168" s="421"/>
      <c r="Y168" s="421"/>
      <c r="Z168" s="421"/>
      <c r="AA168" s="422"/>
      <c r="AB168" s="370"/>
      <c r="AC168" s="412"/>
      <c r="AD168" s="414"/>
      <c r="AE168" s="414"/>
      <c r="AF168" s="415"/>
      <c r="AG168" s="416"/>
      <c r="AH168" s="417"/>
      <c r="AI168" s="414"/>
      <c r="AJ168" s="419"/>
      <c r="AK168" s="60"/>
      <c r="AL168" s="61"/>
    </row>
    <row r="169" spans="1:38" ht="15" customHeight="1" x14ac:dyDescent="0.15">
      <c r="A169" s="453">
        <v>20</v>
      </c>
      <c r="B169" s="456"/>
      <c r="C169" s="459" t="str">
        <f>IFERROR(IF(VLOOKUP(A169,入力データ,2,FALSE)="","",VLOOKUP(A169,入力データ,2,FALSE)),"")</f>
        <v/>
      </c>
      <c r="D169" s="461" t="str">
        <f>IFERROR(
IF(OR(VLOOKUP(A169,入力データ,34,FALSE)=1,
VLOOKUP(A169,入力データ,34,FALSE)=3,
VLOOKUP(A169,入力データ,34,FALSE)=4,
VLOOKUP(A169,入力データ,34,FALSE)=5),
IF(VLOOKUP(A169,入力データ,13,FALSE)="","",VLOOKUP(A169,入力データ,13,FALSE)),
IF(VLOOKUP(A169,入力データ,3,FALSE)="","",VLOOKUP(A169,入力データ,3,FALSE))),"")</f>
        <v/>
      </c>
      <c r="E169" s="464" t="str">
        <f>IFERROR(IF(VLOOKUP(A169,入力データ,5,FALSE)="","",IF(VLOOKUP(A169,入力データ,5,FALSE)&gt;43585,5,4)),"")</f>
        <v/>
      </c>
      <c r="F169" s="467" t="str">
        <f>IFERROR(IF(VLOOKUP(A169,入力データ,5,FALSE)="","",VLOOKUP(A169,入力データ,5,FALSE)),"")</f>
        <v/>
      </c>
      <c r="G169" s="470" t="str">
        <f>IFERROR(IF(VLOOKUP(A169,入力データ,5,FALSE)="","",VLOOKUP(A169,入力データ,5,FALSE)),"")</f>
        <v/>
      </c>
      <c r="H169" s="473" t="str">
        <f>IFERROR(IF(VLOOKUP(A169,入力データ,5,FALSE)&gt;0,1,""),"")</f>
        <v/>
      </c>
      <c r="I169" s="473" t="str">
        <f>IFERROR(IF(VLOOKUP(A169,入力データ,6,FALSE)="","",VLOOKUP(A169,入力データ,6,FALSE)),"")</f>
        <v/>
      </c>
      <c r="J169" s="475" t="str">
        <f>IFERROR(IF(VLOOKUP(A169,入力データ,7,FALSE)="","",
IF(VLOOKUP(A169,入力データ,7,FALSE)&gt;159,"G",
IF(VLOOKUP(A169,入力データ,7,FALSE)&gt;149,"F",
IF(VLOOKUP(A169,入力データ,7,FALSE)&gt;139,"E",
IF(VLOOKUP(A169,入力データ,7,FALSE)&gt;129,"D",
IF(VLOOKUP(A169,入力データ,7,FALSE)&gt;119,"C",
IF(VLOOKUP(A169,入力データ,7,FALSE)&gt;109,"B",
IF(VLOOKUP(A169,入力データ,7,FALSE)&gt;99,"A",
"")))))))),"")</f>
        <v/>
      </c>
      <c r="K169" s="478" t="str">
        <f>IFERROR(IF(VLOOKUP(A169,入力データ,7,FALSE)="","",
IF(VLOOKUP(A169,入力データ,7,FALSE)&gt;99,MOD(VLOOKUP(A169,入力データ,7,FALSE),10),VLOOKUP(A169,入力データ,7,FALSE))),"")</f>
        <v/>
      </c>
      <c r="L169" s="481" t="str">
        <f>IFERROR(IF(VLOOKUP(A169,入力データ,8,FALSE)="","",VLOOKUP(A169,入力データ,8,FALSE)),"")</f>
        <v/>
      </c>
      <c r="M169" s="483" t="str">
        <f>IFERROR(IF(VLOOKUP(A169,入力データ,9,FALSE)="","",IF(VLOOKUP(A169,入力データ,9,FALSE)&gt;43585,5,4)),"")</f>
        <v/>
      </c>
      <c r="N169" s="485" t="str">
        <f>IFERROR(IF(VLOOKUP(A169,入力データ,9,FALSE)="","",VLOOKUP(A169,入力データ,9,FALSE)),"")</f>
        <v/>
      </c>
      <c r="O169" s="470" t="str">
        <f>IFERROR(IF(VLOOKUP(A169,入力データ,9,FALSE)="","",VLOOKUP(A169,入力データ,9,FALSE)),"")</f>
        <v/>
      </c>
      <c r="P169" s="481" t="str">
        <f>IFERROR(IF(VLOOKUP(A169,入力データ,10,FALSE)="","",VLOOKUP(A169,入力データ,10,FALSE)),"")</f>
        <v/>
      </c>
      <c r="Q169" s="434"/>
      <c r="R169" s="487" t="str">
        <f>IFERROR(IF(VLOOKUP(A169,入力データ,8,FALSE)="","",VLOOKUP(A169,入力データ,8,FALSE)+VALUE(VLOOKUP(A169,入力データ,10,FALSE))),"")</f>
        <v/>
      </c>
      <c r="S169" s="434" t="str">
        <f>IF(R169="","",IF(VLOOKUP(A169,入力データ,11,FALSE)="育児休業","ｲｸｷｭｳ",IF(VLOOKUP(A169,入力データ,11,FALSE)="傷病休職","ﾑｷｭｳ",ROUNDDOWN(R169*10/1000,0))))</f>
        <v/>
      </c>
      <c r="T169" s="435"/>
      <c r="U169" s="436"/>
      <c r="V169" s="152"/>
      <c r="W169" s="149"/>
      <c r="X169" s="149"/>
      <c r="Y169" s="149" t="str">
        <f>IFERROR(IF(VLOOKUP(A169,入力データ,21,FALSE)="","",VLOOKUP(A169,入力データ,21,FALSE)),"")</f>
        <v/>
      </c>
      <c r="Z169" s="40"/>
      <c r="AA169" s="67"/>
      <c r="AB169" s="368" t="str">
        <f>IFERROR(IF(VLOOKUP(A169,入力データ,28,FALSE)&amp;"　"&amp;VLOOKUP(A169,入力データ,29,FALSE)="　","",VLOOKUP(A169,入力データ,28,FALSE)&amp;"　"&amp;VLOOKUP(A169,入力データ,29,FALSE)),"")</f>
        <v/>
      </c>
      <c r="AC169" s="443">
        <v>1</v>
      </c>
      <c r="AD169" s="444" t="str">
        <f>IFERROR(IF(VLOOKUP(A169,入力データ,34,FALSE)="","",VLOOKUP(A169,入力データ,34,FALSE)),"")</f>
        <v/>
      </c>
      <c r="AE169" s="444" t="str">
        <f>IF(AD169="","",IF(V176&gt;43585,5,4))</f>
        <v/>
      </c>
      <c r="AF169" s="445" t="str">
        <f>IF(AD169="","",V176)</f>
        <v/>
      </c>
      <c r="AG169" s="447" t="str">
        <f>IF(AD169="","",V176)</f>
        <v/>
      </c>
      <c r="AH169" s="449" t="str">
        <f>IF(AD169="","",V176)</f>
        <v/>
      </c>
      <c r="AI169" s="444">
        <v>5</v>
      </c>
      <c r="AJ169" s="451" t="str">
        <f>IFERROR(IF(OR(VLOOKUP(A169,入力データ,34,FALSE)=1,VLOOKUP(A169,入力データ,34,FALSE)=3,VLOOKUP(A169,入力データ,34,FALSE)=4,VLOOKUP(A169,入力データ,34,FALSE)=5),3,
IF(VLOOKUP(A169,入力データ,35,FALSE)="","",3)),"")</f>
        <v/>
      </c>
      <c r="AK169" s="371"/>
      <c r="AL169" s="373"/>
    </row>
    <row r="170" spans="1:38" ht="15" customHeight="1" x14ac:dyDescent="0.15">
      <c r="A170" s="454"/>
      <c r="B170" s="457"/>
      <c r="C170" s="460"/>
      <c r="D170" s="462"/>
      <c r="E170" s="465"/>
      <c r="F170" s="468"/>
      <c r="G170" s="471"/>
      <c r="H170" s="474"/>
      <c r="I170" s="474"/>
      <c r="J170" s="476"/>
      <c r="K170" s="479"/>
      <c r="L170" s="482"/>
      <c r="M170" s="484"/>
      <c r="N170" s="486"/>
      <c r="O170" s="471"/>
      <c r="P170" s="482"/>
      <c r="Q170" s="437"/>
      <c r="R170" s="488"/>
      <c r="S170" s="437"/>
      <c r="T170" s="438"/>
      <c r="U170" s="439"/>
      <c r="V170" s="41"/>
      <c r="W170" s="150"/>
      <c r="X170" s="150"/>
      <c r="Y170" s="150" t="str">
        <f>IFERROR(IF(VLOOKUP(A169,入力データ,22,FALSE)="","",VLOOKUP(A169,入力データ,22,FALSE)),"")</f>
        <v/>
      </c>
      <c r="Z170" s="150"/>
      <c r="AA170" s="151"/>
      <c r="AB170" s="369"/>
      <c r="AC170" s="378"/>
      <c r="AD170" s="380"/>
      <c r="AE170" s="380"/>
      <c r="AF170" s="446"/>
      <c r="AG170" s="448"/>
      <c r="AH170" s="450"/>
      <c r="AI170" s="380"/>
      <c r="AJ170" s="452"/>
      <c r="AK170" s="372"/>
      <c r="AL170" s="374"/>
    </row>
    <row r="171" spans="1:38" ht="15" customHeight="1" x14ac:dyDescent="0.15">
      <c r="A171" s="454"/>
      <c r="B171" s="457"/>
      <c r="C171" s="375" t="str">
        <f>IFERROR(IF(VLOOKUP(A169,入力データ,12,FALSE)="","",VLOOKUP(A169,入力データ,12,FALSE)),"")</f>
        <v/>
      </c>
      <c r="D171" s="462"/>
      <c r="E171" s="465"/>
      <c r="F171" s="468"/>
      <c r="G171" s="471"/>
      <c r="H171" s="474"/>
      <c r="I171" s="474"/>
      <c r="J171" s="476"/>
      <c r="K171" s="479"/>
      <c r="L171" s="482"/>
      <c r="M171" s="484"/>
      <c r="N171" s="486"/>
      <c r="O171" s="471"/>
      <c r="P171" s="482"/>
      <c r="Q171" s="437"/>
      <c r="R171" s="488"/>
      <c r="S171" s="437"/>
      <c r="T171" s="438"/>
      <c r="U171" s="439"/>
      <c r="V171" s="41"/>
      <c r="W171" s="150"/>
      <c r="X171" s="150"/>
      <c r="Y171" s="150" t="str">
        <f>IFERROR(IF(VLOOKUP(A169,入力データ,23,FALSE)="","",VLOOKUP(A169,入力データ,23,FALSE)),"")</f>
        <v/>
      </c>
      <c r="Z171" s="150"/>
      <c r="AA171" s="151"/>
      <c r="AB171" s="369"/>
      <c r="AC171" s="377">
        <v>2</v>
      </c>
      <c r="AD171" s="379" t="str">
        <f>IFERROR(IF(VLOOKUP(A169,入力データ,37,FALSE)="","",VLOOKUP(A169,入力データ,37,FALSE)),"")</f>
        <v/>
      </c>
      <c r="AE171" s="379" t="str">
        <f>IF(AD171="","",IF(V176&gt;43585,5,4))</f>
        <v/>
      </c>
      <c r="AF171" s="381" t="str">
        <f>IF(AD171="","",V176)</f>
        <v/>
      </c>
      <c r="AG171" s="383" t="str">
        <f>IF(AE171="","",V176)</f>
        <v/>
      </c>
      <c r="AH171" s="385" t="str">
        <f>IF(AF171="","",V176)</f>
        <v/>
      </c>
      <c r="AI171" s="387">
        <v>6</v>
      </c>
      <c r="AJ171" s="389" t="str">
        <f>IFERROR(IF(VLOOKUP(A169,入力データ,36,FALSE)="","",3),"")</f>
        <v/>
      </c>
      <c r="AK171" s="372"/>
      <c r="AL171" s="374"/>
    </row>
    <row r="172" spans="1:38" ht="15" customHeight="1" x14ac:dyDescent="0.15">
      <c r="A172" s="454"/>
      <c r="B172" s="458"/>
      <c r="C172" s="376"/>
      <c r="D172" s="463"/>
      <c r="E172" s="466"/>
      <c r="F172" s="469"/>
      <c r="G172" s="472"/>
      <c r="H172" s="466"/>
      <c r="I172" s="466"/>
      <c r="J172" s="477"/>
      <c r="K172" s="480"/>
      <c r="L172" s="466"/>
      <c r="M172" s="466"/>
      <c r="N172" s="469"/>
      <c r="O172" s="472"/>
      <c r="P172" s="466"/>
      <c r="Q172" s="477"/>
      <c r="R172" s="489"/>
      <c r="S172" s="440"/>
      <c r="T172" s="441"/>
      <c r="U172" s="442"/>
      <c r="V172" s="38"/>
      <c r="W172" s="36"/>
      <c r="X172" s="36"/>
      <c r="Y172" s="150" t="str">
        <f>IFERROR(IF(VLOOKUP(A169,入力データ,24,FALSE)="","",VLOOKUP(A169,入力データ,24,FALSE)),"")</f>
        <v/>
      </c>
      <c r="Z172" s="63"/>
      <c r="AA172" s="37"/>
      <c r="AB172" s="369"/>
      <c r="AC172" s="378"/>
      <c r="AD172" s="380"/>
      <c r="AE172" s="380"/>
      <c r="AF172" s="382"/>
      <c r="AG172" s="384"/>
      <c r="AH172" s="386"/>
      <c r="AI172" s="388"/>
      <c r="AJ172" s="390"/>
      <c r="AK172" s="372"/>
      <c r="AL172" s="374"/>
    </row>
    <row r="173" spans="1:38" ht="15" customHeight="1" x14ac:dyDescent="0.15">
      <c r="A173" s="454"/>
      <c r="B173" s="490" t="str">
        <f>IF(OR(C169&lt;&gt;"",C171&lt;&gt;""),"○","")</f>
        <v/>
      </c>
      <c r="C173" s="391" t="str">
        <f>IFERROR(IF(VLOOKUP(A169,入力データ,4,FALSE)="","",VLOOKUP(A169,入力データ,4,FALSE)),"")</f>
        <v/>
      </c>
      <c r="D173" s="392"/>
      <c r="E173" s="395" t="str">
        <f>IFERROR(IF(VLOOKUP(A169,入力データ,15,FALSE)="","",IF(VLOOKUP(A169,入力データ,15,FALSE)&gt;43585,5,4)),"")</f>
        <v/>
      </c>
      <c r="F173" s="398" t="str">
        <f>IFERROR(IF(VLOOKUP(A169,入力データ,15,FALSE)="","",VLOOKUP(A169,入力データ,15,FALSE)),"")</f>
        <v/>
      </c>
      <c r="G173" s="401" t="str">
        <f>IFERROR(IF(VLOOKUP(A169,入力データ,15,FALSE)="","",VLOOKUP(A169,入力データ,15,FALSE)),"")</f>
        <v/>
      </c>
      <c r="H173" s="404" t="str">
        <f>IFERROR(IF(VLOOKUP(A169,入力データ,15,FALSE)&gt;0,1,""),"")</f>
        <v/>
      </c>
      <c r="I173" s="404" t="str">
        <f>IFERROR(IF(VLOOKUP(A169,入力データ,16,FALSE)="","",VLOOKUP(A169,入力データ,16,FALSE)),"")</f>
        <v/>
      </c>
      <c r="J173" s="405" t="str">
        <f>IFERROR(IF(VLOOKUP(A169,入力データ,17,FALSE)="","",
IF(VLOOKUP(A169,入力データ,17,FALSE)&gt;159,"G",
IF(VLOOKUP(A169,入力データ,17,FALSE)&gt;149,"F",
IF(VLOOKUP(A169,入力データ,17,FALSE)&gt;139,"E",
IF(VLOOKUP(A169,入力データ,17,FALSE)&gt;129,"D",
IF(VLOOKUP(A169,入力データ,17,FALSE)&gt;119,"C",
IF(VLOOKUP(A169,入力データ,17,FALSE)&gt;109,"B",
IF(VLOOKUP(A169,入力データ,17,FALSE)&gt;99,"A",
"")))))))),"")</f>
        <v/>
      </c>
      <c r="K173" s="408" t="str">
        <f>IFERROR(IF(VLOOKUP(A169,入力データ,17,FALSE)="","",
IF(VLOOKUP(A169,入力データ,17,FALSE)&gt;99,MOD(VLOOKUP(A169,入力データ,17,FALSE),10),VLOOKUP(A169,入力データ,17,FALSE))),"")</f>
        <v/>
      </c>
      <c r="L173" s="411" t="str">
        <f>IFERROR(IF(VLOOKUP(A169,入力データ,18,FALSE)="","",VLOOKUP(A169,入力データ,18,FALSE)),"")</f>
        <v/>
      </c>
      <c r="M173" s="493" t="str">
        <f>IFERROR(IF(VLOOKUP(A169,入力データ,19,FALSE)="","",IF(VLOOKUP(A169,入力データ,19,FALSE)&gt;43585,5,4)),"")</f>
        <v/>
      </c>
      <c r="N173" s="398" t="str">
        <f>IFERROR(IF(VLOOKUP(A169,入力データ,19,FALSE)="","",VLOOKUP(A169,入力データ,19,FALSE)),"")</f>
        <v/>
      </c>
      <c r="O173" s="401" t="str">
        <f>IFERROR(IF(VLOOKUP(A169,入力データ,19,FALSE)="","",VLOOKUP(A169,入力データ,19,FALSE)),"")</f>
        <v/>
      </c>
      <c r="P173" s="411" t="str">
        <f>IFERROR(IF(VLOOKUP(A169,入力データ,20,FALSE)="","",VLOOKUP(A169,入力データ,20,FALSE)),"")</f>
        <v/>
      </c>
      <c r="Q173" s="500"/>
      <c r="R173" s="503" t="str">
        <f>IFERROR(IF(OR(S173="ｲｸｷｭｳ",S173="ﾑｷｭｳ",AND(L173="",P173="")),"",VLOOKUP(A169,入力データ,31,FALSE)),"")</f>
        <v/>
      </c>
      <c r="S173" s="423" t="str">
        <f>IFERROR(
IF(VLOOKUP(A169,入力データ,33,FALSE)=1,"ﾑｷｭｳ ",
IF(VLOOKUP(A169,入力データ,33,FALSE)=3,"ｲｸｷｭｳ",
IF(VLOOKUP(A169,入力データ,33,FALSE)=4,VLOOKUP(A169,入力データ,32,FALSE),
IF(VLOOKUP(A169,入力データ,33,FALSE)=5,VLOOKUP(A169,入力データ,32,FALSE),
IF(AND(VLOOKUP(A169,入力データ,38,FALSE)&gt;0,VLOOKUP(A169,入力データ,38,FALSE)&lt;9),0,
IF(AND(L173="",P173=""),"",VLOOKUP(A169,入力データ,32,FALSE))))))),"")</f>
        <v/>
      </c>
      <c r="T173" s="424"/>
      <c r="U173" s="425"/>
      <c r="V173" s="36"/>
      <c r="W173" s="36"/>
      <c r="X173" s="36"/>
      <c r="Y173" s="63" t="str">
        <f>IFERROR(IF(VLOOKUP(A169,入力データ,25,FALSE)="","",VLOOKUP(A169,入力データ,25,FALSE)),"")</f>
        <v/>
      </c>
      <c r="Z173" s="63"/>
      <c r="AA173" s="37"/>
      <c r="AB173" s="369"/>
      <c r="AC173" s="377">
        <v>3</v>
      </c>
      <c r="AD173" s="379" t="str">
        <f>IFERROR(IF(VLOOKUP(A169,入力データ,33,FALSE)="","",VLOOKUP(A169,入力データ,33,FALSE)),"")</f>
        <v/>
      </c>
      <c r="AE173" s="379" t="str">
        <f>IF(AD173="","",IF(V176&gt;43585,5,4))</f>
        <v/>
      </c>
      <c r="AF173" s="381" t="str">
        <f>IF(AD173="","",V176)</f>
        <v/>
      </c>
      <c r="AG173" s="383" t="str">
        <f>IF(AE173="","",V176)</f>
        <v/>
      </c>
      <c r="AH173" s="385" t="str">
        <f>IF(AF173="","",V176)</f>
        <v/>
      </c>
      <c r="AI173" s="379">
        <v>7</v>
      </c>
      <c r="AJ173" s="430"/>
      <c r="AK173" s="372"/>
      <c r="AL173" s="374"/>
    </row>
    <row r="174" spans="1:38" ht="15" customHeight="1" x14ac:dyDescent="0.15">
      <c r="A174" s="454"/>
      <c r="B174" s="491"/>
      <c r="C174" s="393"/>
      <c r="D174" s="394"/>
      <c r="E174" s="396"/>
      <c r="F174" s="399"/>
      <c r="G174" s="402"/>
      <c r="H174" s="396"/>
      <c r="I174" s="396"/>
      <c r="J174" s="406"/>
      <c r="K174" s="409"/>
      <c r="L174" s="396"/>
      <c r="M174" s="494"/>
      <c r="N174" s="496"/>
      <c r="O174" s="498"/>
      <c r="P174" s="494"/>
      <c r="Q174" s="501"/>
      <c r="R174" s="504"/>
      <c r="S174" s="426"/>
      <c r="T174" s="426"/>
      <c r="U174" s="427"/>
      <c r="V174" s="1"/>
      <c r="W174" s="1"/>
      <c r="X174" s="1"/>
      <c r="Y174" s="63" t="str">
        <f>IFERROR(IF(VLOOKUP(A169,入力データ,26,FALSE)="","",VLOOKUP(A169,入力データ,26,FALSE)),"")</f>
        <v/>
      </c>
      <c r="Z174" s="1"/>
      <c r="AA174" s="1"/>
      <c r="AB174" s="369"/>
      <c r="AC174" s="378"/>
      <c r="AD174" s="380"/>
      <c r="AE174" s="380"/>
      <c r="AF174" s="382"/>
      <c r="AG174" s="384"/>
      <c r="AH174" s="386"/>
      <c r="AI174" s="380"/>
      <c r="AJ174" s="431"/>
      <c r="AK174" s="372"/>
      <c r="AL174" s="374"/>
    </row>
    <row r="175" spans="1:38" ht="15" customHeight="1" x14ac:dyDescent="0.15">
      <c r="A175" s="454"/>
      <c r="B175" s="491"/>
      <c r="C175" s="432" t="str">
        <f>IFERROR(IF(VLOOKUP(A169,入力データ,14,FALSE)="","",VLOOKUP(A169,入力データ,14,FALSE)),"")</f>
        <v/>
      </c>
      <c r="D175" s="409"/>
      <c r="E175" s="396"/>
      <c r="F175" s="399"/>
      <c r="G175" s="402"/>
      <c r="H175" s="396"/>
      <c r="I175" s="396"/>
      <c r="J175" s="406"/>
      <c r="K175" s="409"/>
      <c r="L175" s="396"/>
      <c r="M175" s="494"/>
      <c r="N175" s="496"/>
      <c r="O175" s="498"/>
      <c r="P175" s="494"/>
      <c r="Q175" s="501"/>
      <c r="R175" s="504"/>
      <c r="S175" s="426"/>
      <c r="T175" s="426"/>
      <c r="U175" s="427"/>
      <c r="V175" s="150"/>
      <c r="W175" s="150"/>
      <c r="X175" s="150"/>
      <c r="Y175" s="1"/>
      <c r="Z175" s="62"/>
      <c r="AA175" s="151"/>
      <c r="AB175" s="369"/>
      <c r="AC175" s="377">
        <v>4</v>
      </c>
      <c r="AD175" s="413" t="str">
        <f>IFERROR(IF(VLOOKUP(A169,入力データ,38,FALSE)="","",VLOOKUP(A169,入力データ,38,FALSE)),"")</f>
        <v/>
      </c>
      <c r="AE175" s="379" t="str">
        <f>IF(AD175="","",IF(V176&gt;43585,5,4))</f>
        <v/>
      </c>
      <c r="AF175" s="381" t="str">
        <f>IF(AE175="","",V176)</f>
        <v/>
      </c>
      <c r="AG175" s="383" t="str">
        <f>IF(AE175="","",V176)</f>
        <v/>
      </c>
      <c r="AH175" s="385" t="str">
        <f>IF(AE175="","",V176)</f>
        <v/>
      </c>
      <c r="AI175" s="379"/>
      <c r="AJ175" s="418"/>
      <c r="AK175" s="58"/>
      <c r="AL175" s="86"/>
    </row>
    <row r="176" spans="1:38" ht="15" customHeight="1" x14ac:dyDescent="0.15">
      <c r="A176" s="455"/>
      <c r="B176" s="492"/>
      <c r="C176" s="433"/>
      <c r="D176" s="410"/>
      <c r="E176" s="397"/>
      <c r="F176" s="400"/>
      <c r="G176" s="403"/>
      <c r="H176" s="397"/>
      <c r="I176" s="397"/>
      <c r="J176" s="407"/>
      <c r="K176" s="410"/>
      <c r="L176" s="397"/>
      <c r="M176" s="495"/>
      <c r="N176" s="497"/>
      <c r="O176" s="499"/>
      <c r="P176" s="495"/>
      <c r="Q176" s="502"/>
      <c r="R176" s="505"/>
      <c r="S176" s="428"/>
      <c r="T176" s="428"/>
      <c r="U176" s="429"/>
      <c r="V176" s="420" t="str">
        <f>IFERROR(IF(VLOOKUP(A169,入力データ,27,FALSE)="","",VLOOKUP(A169,入力データ,27,FALSE)),"")</f>
        <v/>
      </c>
      <c r="W176" s="421"/>
      <c r="X176" s="421"/>
      <c r="Y176" s="421"/>
      <c r="Z176" s="421"/>
      <c r="AA176" s="422"/>
      <c r="AB176" s="370"/>
      <c r="AC176" s="412"/>
      <c r="AD176" s="414"/>
      <c r="AE176" s="414"/>
      <c r="AF176" s="415"/>
      <c r="AG176" s="416"/>
      <c r="AH176" s="417"/>
      <c r="AI176" s="414"/>
      <c r="AJ176" s="419"/>
      <c r="AK176" s="60"/>
      <c r="AL176" s="61"/>
    </row>
    <row r="177" spans="1:38" ht="15" customHeight="1" x14ac:dyDescent="0.15">
      <c r="A177" s="453">
        <v>21</v>
      </c>
      <c r="B177" s="456"/>
      <c r="C177" s="459" t="str">
        <f>IFERROR(IF(VLOOKUP(A177,入力データ,2,FALSE)="","",VLOOKUP(A177,入力データ,2,FALSE)),"")</f>
        <v/>
      </c>
      <c r="D177" s="461" t="str">
        <f>IFERROR(
IF(OR(VLOOKUP(A177,入力データ,34,FALSE)=1,
VLOOKUP(A177,入力データ,34,FALSE)=3,
VLOOKUP(A177,入力データ,34,FALSE)=4,
VLOOKUP(A177,入力データ,34,FALSE)=5),
IF(VLOOKUP(A177,入力データ,13,FALSE)="","",VLOOKUP(A177,入力データ,13,FALSE)),
IF(VLOOKUP(A177,入力データ,3,FALSE)="","",VLOOKUP(A177,入力データ,3,FALSE))),"")</f>
        <v/>
      </c>
      <c r="E177" s="464" t="str">
        <f>IFERROR(IF(VLOOKUP(A177,入力データ,5,FALSE)="","",IF(VLOOKUP(A177,入力データ,5,FALSE)&gt;43585,5,4)),"")</f>
        <v/>
      </c>
      <c r="F177" s="467" t="str">
        <f>IFERROR(IF(VLOOKUP(A177,入力データ,5,FALSE)="","",VLOOKUP(A177,入力データ,5,FALSE)),"")</f>
        <v/>
      </c>
      <c r="G177" s="470" t="str">
        <f>IFERROR(IF(VLOOKUP(A177,入力データ,5,FALSE)="","",VLOOKUP(A177,入力データ,5,FALSE)),"")</f>
        <v/>
      </c>
      <c r="H177" s="473" t="str">
        <f>IFERROR(IF(VLOOKUP(A177,入力データ,5,FALSE)&gt;0,1,""),"")</f>
        <v/>
      </c>
      <c r="I177" s="473" t="str">
        <f>IFERROR(IF(VLOOKUP(A177,入力データ,6,FALSE)="","",VLOOKUP(A177,入力データ,6,FALSE)),"")</f>
        <v/>
      </c>
      <c r="J177" s="475" t="str">
        <f>IFERROR(IF(VLOOKUP(A177,入力データ,7,FALSE)="","",
IF(VLOOKUP(A177,入力データ,7,FALSE)&gt;159,"G",
IF(VLOOKUP(A177,入力データ,7,FALSE)&gt;149,"F",
IF(VLOOKUP(A177,入力データ,7,FALSE)&gt;139,"E",
IF(VLOOKUP(A177,入力データ,7,FALSE)&gt;129,"D",
IF(VLOOKUP(A177,入力データ,7,FALSE)&gt;119,"C",
IF(VLOOKUP(A177,入力データ,7,FALSE)&gt;109,"B",
IF(VLOOKUP(A177,入力データ,7,FALSE)&gt;99,"A",
"")))))))),"")</f>
        <v/>
      </c>
      <c r="K177" s="478" t="str">
        <f>IFERROR(IF(VLOOKUP(A177,入力データ,7,FALSE)="","",
IF(VLOOKUP(A177,入力データ,7,FALSE)&gt;99,MOD(VLOOKUP(A177,入力データ,7,FALSE),10),VLOOKUP(A177,入力データ,7,FALSE))),"")</f>
        <v/>
      </c>
      <c r="L177" s="481" t="str">
        <f>IFERROR(IF(VLOOKUP(A177,入力データ,8,FALSE)="","",VLOOKUP(A177,入力データ,8,FALSE)),"")</f>
        <v/>
      </c>
      <c r="M177" s="483" t="str">
        <f>IFERROR(IF(VLOOKUP(A177,入力データ,9,FALSE)="","",IF(VLOOKUP(A177,入力データ,9,FALSE)&gt;43585,5,4)),"")</f>
        <v/>
      </c>
      <c r="N177" s="485" t="str">
        <f>IFERROR(IF(VLOOKUP(A177,入力データ,9,FALSE)="","",VLOOKUP(A177,入力データ,9,FALSE)),"")</f>
        <v/>
      </c>
      <c r="O177" s="470" t="str">
        <f>IFERROR(IF(VLOOKUP(A177,入力データ,9,FALSE)="","",VLOOKUP(A177,入力データ,9,FALSE)),"")</f>
        <v/>
      </c>
      <c r="P177" s="481" t="str">
        <f>IFERROR(IF(VLOOKUP(A177,入力データ,10,FALSE)="","",VLOOKUP(A177,入力データ,10,FALSE)),"")</f>
        <v/>
      </c>
      <c r="Q177" s="434"/>
      <c r="R177" s="487" t="str">
        <f>IFERROR(IF(VLOOKUP(A177,入力データ,8,FALSE)="","",VLOOKUP(A177,入力データ,8,FALSE)+VALUE(VLOOKUP(A177,入力データ,10,FALSE))),"")</f>
        <v/>
      </c>
      <c r="S177" s="434" t="str">
        <f>IF(R177="","",IF(VLOOKUP(A177,入力データ,11,FALSE)="育児休業","ｲｸｷｭｳ",IF(VLOOKUP(A177,入力データ,11,FALSE)="傷病休職","ﾑｷｭｳ",ROUNDDOWN(R177*10/1000,0))))</f>
        <v/>
      </c>
      <c r="T177" s="435"/>
      <c r="U177" s="436"/>
      <c r="V177" s="152"/>
      <c r="W177" s="149"/>
      <c r="X177" s="149"/>
      <c r="Y177" s="149" t="str">
        <f>IFERROR(IF(VLOOKUP(A177,入力データ,21,FALSE)="","",VLOOKUP(A177,入力データ,21,FALSE)),"")</f>
        <v/>
      </c>
      <c r="Z177" s="40"/>
      <c r="AA177" s="67"/>
      <c r="AB177" s="368" t="str">
        <f>IFERROR(IF(VLOOKUP(A177,入力データ,28,FALSE)&amp;"　"&amp;VLOOKUP(A177,入力データ,29,FALSE)="　","",VLOOKUP(A177,入力データ,28,FALSE)&amp;"　"&amp;VLOOKUP(A177,入力データ,29,FALSE)),"")</f>
        <v/>
      </c>
      <c r="AC177" s="443">
        <v>1</v>
      </c>
      <c r="AD177" s="444" t="str">
        <f>IFERROR(IF(VLOOKUP(A177,入力データ,34,FALSE)="","",VLOOKUP(A177,入力データ,34,FALSE)),"")</f>
        <v/>
      </c>
      <c r="AE177" s="444" t="str">
        <f>IF(AD177="","",IF(V184&gt;43585,5,4))</f>
        <v/>
      </c>
      <c r="AF177" s="445" t="str">
        <f>IF(AD177="","",V184)</f>
        <v/>
      </c>
      <c r="AG177" s="447" t="str">
        <f>IF(AD177="","",V184)</f>
        <v/>
      </c>
      <c r="AH177" s="449" t="str">
        <f>IF(AD177="","",V184)</f>
        <v/>
      </c>
      <c r="AI177" s="444">
        <v>5</v>
      </c>
      <c r="AJ177" s="451" t="str">
        <f>IFERROR(IF(OR(VLOOKUP(A177,入力データ,34,FALSE)=1,VLOOKUP(A177,入力データ,34,FALSE)=3,VLOOKUP(A177,入力データ,34,FALSE)=4,VLOOKUP(A177,入力データ,34,FALSE)=5),3,
IF(VLOOKUP(A177,入力データ,35,FALSE)="","",3)),"")</f>
        <v/>
      </c>
      <c r="AK177" s="371"/>
      <c r="AL177" s="373"/>
    </row>
    <row r="178" spans="1:38" ht="15" customHeight="1" x14ac:dyDescent="0.15">
      <c r="A178" s="454"/>
      <c r="B178" s="457"/>
      <c r="C178" s="460"/>
      <c r="D178" s="462"/>
      <c r="E178" s="465"/>
      <c r="F178" s="468"/>
      <c r="G178" s="471"/>
      <c r="H178" s="474"/>
      <c r="I178" s="474"/>
      <c r="J178" s="476"/>
      <c r="K178" s="479"/>
      <c r="L178" s="482"/>
      <c r="M178" s="484"/>
      <c r="N178" s="486"/>
      <c r="O178" s="471"/>
      <c r="P178" s="482"/>
      <c r="Q178" s="437"/>
      <c r="R178" s="488"/>
      <c r="S178" s="437"/>
      <c r="T178" s="438"/>
      <c r="U178" s="439"/>
      <c r="V178" s="41"/>
      <c r="W178" s="150"/>
      <c r="X178" s="150"/>
      <c r="Y178" s="150" t="str">
        <f>IFERROR(IF(VLOOKUP(A177,入力データ,22,FALSE)="","",VLOOKUP(A177,入力データ,22,FALSE)),"")</f>
        <v/>
      </c>
      <c r="Z178" s="150"/>
      <c r="AA178" s="151"/>
      <c r="AB178" s="369"/>
      <c r="AC178" s="378"/>
      <c r="AD178" s="380"/>
      <c r="AE178" s="380"/>
      <c r="AF178" s="446"/>
      <c r="AG178" s="448"/>
      <c r="AH178" s="450"/>
      <c r="AI178" s="380"/>
      <c r="AJ178" s="452"/>
      <c r="AK178" s="372"/>
      <c r="AL178" s="374"/>
    </row>
    <row r="179" spans="1:38" ht="15" customHeight="1" x14ac:dyDescent="0.15">
      <c r="A179" s="454"/>
      <c r="B179" s="457"/>
      <c r="C179" s="375" t="str">
        <f>IFERROR(IF(VLOOKUP(A177,入力データ,12,FALSE)="","",VLOOKUP(A177,入力データ,12,FALSE)),"")</f>
        <v/>
      </c>
      <c r="D179" s="462"/>
      <c r="E179" s="465"/>
      <c r="F179" s="468"/>
      <c r="G179" s="471"/>
      <c r="H179" s="474"/>
      <c r="I179" s="474"/>
      <c r="J179" s="476"/>
      <c r="K179" s="479"/>
      <c r="L179" s="482"/>
      <c r="M179" s="484"/>
      <c r="N179" s="486"/>
      <c r="O179" s="471"/>
      <c r="P179" s="482"/>
      <c r="Q179" s="437"/>
      <c r="R179" s="488"/>
      <c r="S179" s="437"/>
      <c r="T179" s="438"/>
      <c r="U179" s="439"/>
      <c r="V179" s="41"/>
      <c r="W179" s="150"/>
      <c r="X179" s="150"/>
      <c r="Y179" s="150" t="str">
        <f>IFERROR(IF(VLOOKUP(A177,入力データ,23,FALSE)="","",VLOOKUP(A177,入力データ,23,FALSE)),"")</f>
        <v/>
      </c>
      <c r="Z179" s="150"/>
      <c r="AA179" s="151"/>
      <c r="AB179" s="369"/>
      <c r="AC179" s="377">
        <v>2</v>
      </c>
      <c r="AD179" s="379" t="str">
        <f>IFERROR(IF(VLOOKUP(A177,入力データ,37,FALSE)="","",VLOOKUP(A177,入力データ,37,FALSE)),"")</f>
        <v/>
      </c>
      <c r="AE179" s="379" t="str">
        <f>IF(AD179="","",IF(V184&gt;43585,5,4))</f>
        <v/>
      </c>
      <c r="AF179" s="381" t="str">
        <f>IF(AD179="","",V184)</f>
        <v/>
      </c>
      <c r="AG179" s="383" t="str">
        <f>IF(AE179="","",V184)</f>
        <v/>
      </c>
      <c r="AH179" s="385" t="str">
        <f>IF(AF179="","",V184)</f>
        <v/>
      </c>
      <c r="AI179" s="387">
        <v>6</v>
      </c>
      <c r="AJ179" s="389" t="str">
        <f>IFERROR(IF(VLOOKUP(A177,入力データ,36,FALSE)="","",3),"")</f>
        <v/>
      </c>
      <c r="AK179" s="372"/>
      <c r="AL179" s="374"/>
    </row>
    <row r="180" spans="1:38" ht="15" customHeight="1" x14ac:dyDescent="0.15">
      <c r="A180" s="454"/>
      <c r="B180" s="458"/>
      <c r="C180" s="376"/>
      <c r="D180" s="463"/>
      <c r="E180" s="466"/>
      <c r="F180" s="469"/>
      <c r="G180" s="472"/>
      <c r="H180" s="466"/>
      <c r="I180" s="466"/>
      <c r="J180" s="477"/>
      <c r="K180" s="480"/>
      <c r="L180" s="466"/>
      <c r="M180" s="466"/>
      <c r="N180" s="469"/>
      <c r="O180" s="472"/>
      <c r="P180" s="466"/>
      <c r="Q180" s="477"/>
      <c r="R180" s="489"/>
      <c r="S180" s="440"/>
      <c r="T180" s="441"/>
      <c r="U180" s="442"/>
      <c r="V180" s="38"/>
      <c r="W180" s="36"/>
      <c r="X180" s="36"/>
      <c r="Y180" s="150" t="str">
        <f>IFERROR(IF(VLOOKUP(A177,入力データ,24,FALSE)="","",VLOOKUP(A177,入力データ,24,FALSE)),"")</f>
        <v/>
      </c>
      <c r="Z180" s="63"/>
      <c r="AA180" s="37"/>
      <c r="AB180" s="369"/>
      <c r="AC180" s="378"/>
      <c r="AD180" s="380"/>
      <c r="AE180" s="380"/>
      <c r="AF180" s="382"/>
      <c r="AG180" s="384"/>
      <c r="AH180" s="386"/>
      <c r="AI180" s="388"/>
      <c r="AJ180" s="390"/>
      <c r="AK180" s="372"/>
      <c r="AL180" s="374"/>
    </row>
    <row r="181" spans="1:38" ht="15" customHeight="1" x14ac:dyDescent="0.15">
      <c r="A181" s="454"/>
      <c r="B181" s="490" t="str">
        <f>IF(OR(C177&lt;&gt;"",C179&lt;&gt;""),"○","")</f>
        <v/>
      </c>
      <c r="C181" s="391" t="str">
        <f>IFERROR(IF(VLOOKUP(A177,入力データ,4,FALSE)="","",VLOOKUP(A177,入力データ,4,FALSE)),"")</f>
        <v/>
      </c>
      <c r="D181" s="392"/>
      <c r="E181" s="395" t="str">
        <f>IFERROR(IF(VLOOKUP(A177,入力データ,15,FALSE)="","",IF(VLOOKUP(A177,入力データ,15,FALSE)&gt;43585,5,4)),"")</f>
        <v/>
      </c>
      <c r="F181" s="398" t="str">
        <f>IFERROR(IF(VLOOKUP(A177,入力データ,15,FALSE)="","",VLOOKUP(A177,入力データ,15,FALSE)),"")</f>
        <v/>
      </c>
      <c r="G181" s="401" t="str">
        <f>IFERROR(IF(VLOOKUP(A177,入力データ,15,FALSE)="","",VLOOKUP(A177,入力データ,15,FALSE)),"")</f>
        <v/>
      </c>
      <c r="H181" s="404" t="str">
        <f>IFERROR(IF(VLOOKUP(A177,入力データ,15,FALSE)&gt;0,1,""),"")</f>
        <v/>
      </c>
      <c r="I181" s="404" t="str">
        <f>IFERROR(IF(VLOOKUP(A177,入力データ,16,FALSE)="","",VLOOKUP(A177,入力データ,16,FALSE)),"")</f>
        <v/>
      </c>
      <c r="J181" s="405" t="str">
        <f>IFERROR(IF(VLOOKUP(A177,入力データ,17,FALSE)="","",
IF(VLOOKUP(A177,入力データ,17,FALSE)&gt;159,"G",
IF(VLOOKUP(A177,入力データ,17,FALSE)&gt;149,"F",
IF(VLOOKUP(A177,入力データ,17,FALSE)&gt;139,"E",
IF(VLOOKUP(A177,入力データ,17,FALSE)&gt;129,"D",
IF(VLOOKUP(A177,入力データ,17,FALSE)&gt;119,"C",
IF(VLOOKUP(A177,入力データ,17,FALSE)&gt;109,"B",
IF(VLOOKUP(A177,入力データ,17,FALSE)&gt;99,"A",
"")))))))),"")</f>
        <v/>
      </c>
      <c r="K181" s="408" t="str">
        <f>IFERROR(IF(VLOOKUP(A177,入力データ,17,FALSE)="","",
IF(VLOOKUP(A177,入力データ,17,FALSE)&gt;99,MOD(VLOOKUP(A177,入力データ,17,FALSE),10),VLOOKUP(A177,入力データ,17,FALSE))),"")</f>
        <v/>
      </c>
      <c r="L181" s="411" t="str">
        <f>IFERROR(IF(VLOOKUP(A177,入力データ,18,FALSE)="","",VLOOKUP(A177,入力データ,18,FALSE)),"")</f>
        <v/>
      </c>
      <c r="M181" s="493" t="str">
        <f>IFERROR(IF(VLOOKUP(A177,入力データ,19,FALSE)="","",IF(VLOOKUP(A177,入力データ,19,FALSE)&gt;43585,5,4)),"")</f>
        <v/>
      </c>
      <c r="N181" s="398" t="str">
        <f>IFERROR(IF(VLOOKUP(A177,入力データ,19,FALSE)="","",VLOOKUP(A177,入力データ,19,FALSE)),"")</f>
        <v/>
      </c>
      <c r="O181" s="401" t="str">
        <f>IFERROR(IF(VLOOKUP(A177,入力データ,19,FALSE)="","",VLOOKUP(A177,入力データ,19,FALSE)),"")</f>
        <v/>
      </c>
      <c r="P181" s="411" t="str">
        <f>IFERROR(IF(VLOOKUP(A177,入力データ,20,FALSE)="","",VLOOKUP(A177,入力データ,20,FALSE)),"")</f>
        <v/>
      </c>
      <c r="Q181" s="500"/>
      <c r="R181" s="503" t="str">
        <f>IFERROR(IF(OR(S181="ｲｸｷｭｳ",S181="ﾑｷｭｳ",AND(L181="",P181="")),"",VLOOKUP(A177,入力データ,31,FALSE)),"")</f>
        <v/>
      </c>
      <c r="S181" s="423" t="str">
        <f>IFERROR(
IF(VLOOKUP(A177,入力データ,33,FALSE)=1,"ﾑｷｭｳ ",
IF(VLOOKUP(A177,入力データ,33,FALSE)=3,"ｲｸｷｭｳ",
IF(VLOOKUP(A177,入力データ,33,FALSE)=4,VLOOKUP(A177,入力データ,32,FALSE),
IF(VLOOKUP(A177,入力データ,33,FALSE)=5,VLOOKUP(A177,入力データ,32,FALSE),
IF(AND(VLOOKUP(A177,入力データ,38,FALSE)&gt;0,VLOOKUP(A177,入力データ,38,FALSE)&lt;9),0,
IF(AND(L181="",P181=""),"",VLOOKUP(A177,入力データ,32,FALSE))))))),"")</f>
        <v/>
      </c>
      <c r="T181" s="424"/>
      <c r="U181" s="425"/>
      <c r="V181" s="36"/>
      <c r="W181" s="36"/>
      <c r="X181" s="36"/>
      <c r="Y181" s="63" t="str">
        <f>IFERROR(IF(VLOOKUP(A177,入力データ,25,FALSE)="","",VLOOKUP(A177,入力データ,25,FALSE)),"")</f>
        <v/>
      </c>
      <c r="Z181" s="63"/>
      <c r="AA181" s="37"/>
      <c r="AB181" s="369"/>
      <c r="AC181" s="377">
        <v>3</v>
      </c>
      <c r="AD181" s="379" t="str">
        <f>IFERROR(IF(VLOOKUP(A177,入力データ,33,FALSE)="","",VLOOKUP(A177,入力データ,33,FALSE)),"")</f>
        <v/>
      </c>
      <c r="AE181" s="379" t="str">
        <f>IF(AD181="","",IF(V184&gt;43585,5,4))</f>
        <v/>
      </c>
      <c r="AF181" s="381" t="str">
        <f>IF(AD181="","",V184)</f>
        <v/>
      </c>
      <c r="AG181" s="383" t="str">
        <f>IF(AE181="","",V184)</f>
        <v/>
      </c>
      <c r="AH181" s="385" t="str">
        <f>IF(AF181="","",V184)</f>
        <v/>
      </c>
      <c r="AI181" s="379">
        <v>7</v>
      </c>
      <c r="AJ181" s="430"/>
      <c r="AK181" s="372"/>
      <c r="AL181" s="374"/>
    </row>
    <row r="182" spans="1:38" ht="15" customHeight="1" x14ac:dyDescent="0.15">
      <c r="A182" s="454"/>
      <c r="B182" s="491"/>
      <c r="C182" s="393"/>
      <c r="D182" s="394"/>
      <c r="E182" s="396"/>
      <c r="F182" s="399"/>
      <c r="G182" s="402"/>
      <c r="H182" s="396"/>
      <c r="I182" s="396"/>
      <c r="J182" s="406"/>
      <c r="K182" s="409"/>
      <c r="L182" s="396"/>
      <c r="M182" s="494"/>
      <c r="N182" s="496"/>
      <c r="O182" s="498"/>
      <c r="P182" s="494"/>
      <c r="Q182" s="501"/>
      <c r="R182" s="504"/>
      <c r="S182" s="426"/>
      <c r="T182" s="426"/>
      <c r="U182" s="427"/>
      <c r="V182" s="1"/>
      <c r="W182" s="1"/>
      <c r="X182" s="1"/>
      <c r="Y182" s="63" t="str">
        <f>IFERROR(IF(VLOOKUP(A177,入力データ,26,FALSE)="","",VLOOKUP(A177,入力データ,26,FALSE)),"")</f>
        <v/>
      </c>
      <c r="Z182" s="1"/>
      <c r="AA182" s="1"/>
      <c r="AB182" s="369"/>
      <c r="AC182" s="378"/>
      <c r="AD182" s="380"/>
      <c r="AE182" s="380"/>
      <c r="AF182" s="382"/>
      <c r="AG182" s="384"/>
      <c r="AH182" s="386"/>
      <c r="AI182" s="380"/>
      <c r="AJ182" s="431"/>
      <c r="AK182" s="372"/>
      <c r="AL182" s="374"/>
    </row>
    <row r="183" spans="1:38" ht="15" customHeight="1" x14ac:dyDescent="0.15">
      <c r="A183" s="454"/>
      <c r="B183" s="491"/>
      <c r="C183" s="432" t="str">
        <f>IFERROR(IF(VLOOKUP(A177,入力データ,14,FALSE)="","",VLOOKUP(A177,入力データ,14,FALSE)),"")</f>
        <v/>
      </c>
      <c r="D183" s="409"/>
      <c r="E183" s="396"/>
      <c r="F183" s="399"/>
      <c r="G183" s="402"/>
      <c r="H183" s="396"/>
      <c r="I183" s="396"/>
      <c r="J183" s="406"/>
      <c r="K183" s="409"/>
      <c r="L183" s="396"/>
      <c r="M183" s="494"/>
      <c r="N183" s="496"/>
      <c r="O183" s="498"/>
      <c r="P183" s="494"/>
      <c r="Q183" s="501"/>
      <c r="R183" s="504"/>
      <c r="S183" s="426"/>
      <c r="T183" s="426"/>
      <c r="U183" s="427"/>
      <c r="V183" s="150"/>
      <c r="W183" s="150"/>
      <c r="X183" s="150"/>
      <c r="Y183" s="1"/>
      <c r="Z183" s="62"/>
      <c r="AA183" s="151"/>
      <c r="AB183" s="369"/>
      <c r="AC183" s="377">
        <v>4</v>
      </c>
      <c r="AD183" s="413" t="str">
        <f>IFERROR(IF(VLOOKUP(A177,入力データ,38,FALSE)="","",VLOOKUP(A177,入力データ,38,FALSE)),"")</f>
        <v/>
      </c>
      <c r="AE183" s="379" t="str">
        <f>IF(AD183="","",IF(V184&gt;43585,5,4))</f>
        <v/>
      </c>
      <c r="AF183" s="381" t="str">
        <f>IF(AE183="","",V184)</f>
        <v/>
      </c>
      <c r="AG183" s="383" t="str">
        <f>IF(AE183="","",V184)</f>
        <v/>
      </c>
      <c r="AH183" s="385" t="str">
        <f>IF(AE183="","",V184)</f>
        <v/>
      </c>
      <c r="AI183" s="379"/>
      <c r="AJ183" s="418"/>
      <c r="AK183" s="58"/>
      <c r="AL183" s="86"/>
    </row>
    <row r="184" spans="1:38" ht="15" customHeight="1" x14ac:dyDescent="0.15">
      <c r="A184" s="455"/>
      <c r="B184" s="492"/>
      <c r="C184" s="433"/>
      <c r="D184" s="410"/>
      <c r="E184" s="397"/>
      <c r="F184" s="400"/>
      <c r="G184" s="403"/>
      <c r="H184" s="397"/>
      <c r="I184" s="397"/>
      <c r="J184" s="407"/>
      <c r="K184" s="410"/>
      <c r="L184" s="397"/>
      <c r="M184" s="495"/>
      <c r="N184" s="497"/>
      <c r="O184" s="499"/>
      <c r="P184" s="495"/>
      <c r="Q184" s="502"/>
      <c r="R184" s="505"/>
      <c r="S184" s="428"/>
      <c r="T184" s="428"/>
      <c r="U184" s="429"/>
      <c r="V184" s="420" t="str">
        <f>IFERROR(IF(VLOOKUP(A177,入力データ,27,FALSE)="","",VLOOKUP(A177,入力データ,27,FALSE)),"")</f>
        <v/>
      </c>
      <c r="W184" s="421"/>
      <c r="X184" s="421"/>
      <c r="Y184" s="421"/>
      <c r="Z184" s="421"/>
      <c r="AA184" s="422"/>
      <c r="AB184" s="370"/>
      <c r="AC184" s="412"/>
      <c r="AD184" s="414"/>
      <c r="AE184" s="414"/>
      <c r="AF184" s="415"/>
      <c r="AG184" s="416"/>
      <c r="AH184" s="417"/>
      <c r="AI184" s="414"/>
      <c r="AJ184" s="419"/>
      <c r="AK184" s="60"/>
      <c r="AL184" s="61"/>
    </row>
    <row r="185" spans="1:38" ht="15" customHeight="1" x14ac:dyDescent="0.15">
      <c r="A185" s="453">
        <v>22</v>
      </c>
      <c r="B185" s="456"/>
      <c r="C185" s="459" t="str">
        <f>IFERROR(IF(VLOOKUP(A185,入力データ,2,FALSE)="","",VLOOKUP(A185,入力データ,2,FALSE)),"")</f>
        <v/>
      </c>
      <c r="D185" s="461" t="str">
        <f>IFERROR(
IF(OR(VLOOKUP(A185,入力データ,34,FALSE)=1,
VLOOKUP(A185,入力データ,34,FALSE)=3,
VLOOKUP(A185,入力データ,34,FALSE)=4,
VLOOKUP(A185,入力データ,34,FALSE)=5),
IF(VLOOKUP(A185,入力データ,13,FALSE)="","",VLOOKUP(A185,入力データ,13,FALSE)),
IF(VLOOKUP(A185,入力データ,3,FALSE)="","",VLOOKUP(A185,入力データ,3,FALSE))),"")</f>
        <v/>
      </c>
      <c r="E185" s="464" t="str">
        <f>IFERROR(IF(VLOOKUP(A185,入力データ,5,FALSE)="","",IF(VLOOKUP(A185,入力データ,5,FALSE)&gt;43585,5,4)),"")</f>
        <v/>
      </c>
      <c r="F185" s="467" t="str">
        <f>IFERROR(IF(VLOOKUP(A185,入力データ,5,FALSE)="","",VLOOKUP(A185,入力データ,5,FALSE)),"")</f>
        <v/>
      </c>
      <c r="G185" s="470" t="str">
        <f>IFERROR(IF(VLOOKUP(A185,入力データ,5,FALSE)="","",VLOOKUP(A185,入力データ,5,FALSE)),"")</f>
        <v/>
      </c>
      <c r="H185" s="473" t="str">
        <f>IFERROR(IF(VLOOKUP(A185,入力データ,5,FALSE)&gt;0,1,""),"")</f>
        <v/>
      </c>
      <c r="I185" s="473" t="str">
        <f>IFERROR(IF(VLOOKUP(A185,入力データ,6,FALSE)="","",VLOOKUP(A185,入力データ,6,FALSE)),"")</f>
        <v/>
      </c>
      <c r="J185" s="475" t="str">
        <f>IFERROR(IF(VLOOKUP(A185,入力データ,7,FALSE)="","",
IF(VLOOKUP(A185,入力データ,7,FALSE)&gt;159,"G",
IF(VLOOKUP(A185,入力データ,7,FALSE)&gt;149,"F",
IF(VLOOKUP(A185,入力データ,7,FALSE)&gt;139,"E",
IF(VLOOKUP(A185,入力データ,7,FALSE)&gt;129,"D",
IF(VLOOKUP(A185,入力データ,7,FALSE)&gt;119,"C",
IF(VLOOKUP(A185,入力データ,7,FALSE)&gt;109,"B",
IF(VLOOKUP(A185,入力データ,7,FALSE)&gt;99,"A",
"")))))))),"")</f>
        <v/>
      </c>
      <c r="K185" s="478" t="str">
        <f>IFERROR(IF(VLOOKUP(A185,入力データ,7,FALSE)="","",
IF(VLOOKUP(A185,入力データ,7,FALSE)&gt;99,MOD(VLOOKUP(A185,入力データ,7,FALSE),10),VLOOKUP(A185,入力データ,7,FALSE))),"")</f>
        <v/>
      </c>
      <c r="L185" s="481" t="str">
        <f>IFERROR(IF(VLOOKUP(A185,入力データ,8,FALSE)="","",VLOOKUP(A185,入力データ,8,FALSE)),"")</f>
        <v/>
      </c>
      <c r="M185" s="483" t="str">
        <f>IFERROR(IF(VLOOKUP(A185,入力データ,9,FALSE)="","",IF(VLOOKUP(A185,入力データ,9,FALSE)&gt;43585,5,4)),"")</f>
        <v/>
      </c>
      <c r="N185" s="485" t="str">
        <f>IFERROR(IF(VLOOKUP(A185,入力データ,9,FALSE)="","",VLOOKUP(A185,入力データ,9,FALSE)),"")</f>
        <v/>
      </c>
      <c r="O185" s="470" t="str">
        <f>IFERROR(IF(VLOOKUP(A185,入力データ,9,FALSE)="","",VLOOKUP(A185,入力データ,9,FALSE)),"")</f>
        <v/>
      </c>
      <c r="P185" s="481" t="str">
        <f>IFERROR(IF(VLOOKUP(A185,入力データ,10,FALSE)="","",VLOOKUP(A185,入力データ,10,FALSE)),"")</f>
        <v/>
      </c>
      <c r="Q185" s="434"/>
      <c r="R185" s="487" t="str">
        <f>IFERROR(IF(VLOOKUP(A185,入力データ,8,FALSE)="","",VLOOKUP(A185,入力データ,8,FALSE)+VALUE(VLOOKUP(A185,入力データ,10,FALSE))),"")</f>
        <v/>
      </c>
      <c r="S185" s="434" t="str">
        <f>IF(R185="","",IF(VLOOKUP(A185,入力データ,11,FALSE)="育児休業","ｲｸｷｭｳ",IF(VLOOKUP(A185,入力データ,11,FALSE)="傷病休職","ﾑｷｭｳ",ROUNDDOWN(R185*10/1000,0))))</f>
        <v/>
      </c>
      <c r="T185" s="435"/>
      <c r="U185" s="436"/>
      <c r="V185" s="152"/>
      <c r="W185" s="149"/>
      <c r="X185" s="149"/>
      <c r="Y185" s="149" t="str">
        <f>IFERROR(IF(VLOOKUP(A185,入力データ,21,FALSE)="","",VLOOKUP(A185,入力データ,21,FALSE)),"")</f>
        <v/>
      </c>
      <c r="Z185" s="40"/>
      <c r="AA185" s="67"/>
      <c r="AB185" s="368" t="str">
        <f>IFERROR(IF(VLOOKUP(A185,入力データ,28,FALSE)&amp;"　"&amp;VLOOKUP(A185,入力データ,29,FALSE)="　","",VLOOKUP(A185,入力データ,28,FALSE)&amp;"　"&amp;VLOOKUP(A185,入力データ,29,FALSE)),"")</f>
        <v/>
      </c>
      <c r="AC185" s="443">
        <v>1</v>
      </c>
      <c r="AD185" s="444" t="str">
        <f>IFERROR(IF(VLOOKUP(A185,入力データ,34,FALSE)="","",VLOOKUP(A185,入力データ,34,FALSE)),"")</f>
        <v/>
      </c>
      <c r="AE185" s="444" t="str">
        <f>IF(AD185="","",IF(V192&gt;43585,5,4))</f>
        <v/>
      </c>
      <c r="AF185" s="445" t="str">
        <f>IF(AD185="","",V192)</f>
        <v/>
      </c>
      <c r="AG185" s="447" t="str">
        <f>IF(AD185="","",V192)</f>
        <v/>
      </c>
      <c r="AH185" s="449" t="str">
        <f>IF(AD185="","",V192)</f>
        <v/>
      </c>
      <c r="AI185" s="444">
        <v>5</v>
      </c>
      <c r="AJ185" s="451" t="str">
        <f>IFERROR(IF(OR(VLOOKUP(A185,入力データ,34,FALSE)=1,VLOOKUP(A185,入力データ,34,FALSE)=3,VLOOKUP(A185,入力データ,34,FALSE)=4,VLOOKUP(A185,入力データ,34,FALSE)=5),3,
IF(VLOOKUP(A185,入力データ,35,FALSE)="","",3)),"")</f>
        <v/>
      </c>
      <c r="AK185" s="371"/>
      <c r="AL185" s="373"/>
    </row>
    <row r="186" spans="1:38" ht="15" customHeight="1" x14ac:dyDescent="0.15">
      <c r="A186" s="454"/>
      <c r="B186" s="457"/>
      <c r="C186" s="460"/>
      <c r="D186" s="462"/>
      <c r="E186" s="465"/>
      <c r="F186" s="468"/>
      <c r="G186" s="471"/>
      <c r="H186" s="474"/>
      <c r="I186" s="474"/>
      <c r="J186" s="476"/>
      <c r="K186" s="479"/>
      <c r="L186" s="482"/>
      <c r="M186" s="484"/>
      <c r="N186" s="486"/>
      <c r="O186" s="471"/>
      <c r="P186" s="482"/>
      <c r="Q186" s="437"/>
      <c r="R186" s="488"/>
      <c r="S186" s="437"/>
      <c r="T186" s="438"/>
      <c r="U186" s="439"/>
      <c r="V186" s="41"/>
      <c r="W186" s="150"/>
      <c r="X186" s="150"/>
      <c r="Y186" s="150" t="str">
        <f>IFERROR(IF(VLOOKUP(A185,入力データ,22,FALSE)="","",VLOOKUP(A185,入力データ,22,FALSE)),"")</f>
        <v/>
      </c>
      <c r="Z186" s="150"/>
      <c r="AA186" s="151"/>
      <c r="AB186" s="369"/>
      <c r="AC186" s="378"/>
      <c r="AD186" s="380"/>
      <c r="AE186" s="380"/>
      <c r="AF186" s="446"/>
      <c r="AG186" s="448"/>
      <c r="AH186" s="450"/>
      <c r="AI186" s="380"/>
      <c r="AJ186" s="452"/>
      <c r="AK186" s="372"/>
      <c r="AL186" s="374"/>
    </row>
    <row r="187" spans="1:38" ht="15" customHeight="1" x14ac:dyDescent="0.15">
      <c r="A187" s="454"/>
      <c r="B187" s="457"/>
      <c r="C187" s="375" t="str">
        <f>IFERROR(IF(VLOOKUP(A185,入力データ,12,FALSE)="","",VLOOKUP(A185,入力データ,12,FALSE)),"")</f>
        <v/>
      </c>
      <c r="D187" s="462"/>
      <c r="E187" s="465"/>
      <c r="F187" s="468"/>
      <c r="G187" s="471"/>
      <c r="H187" s="474"/>
      <c r="I187" s="474"/>
      <c r="J187" s="476"/>
      <c r="K187" s="479"/>
      <c r="L187" s="482"/>
      <c r="M187" s="484"/>
      <c r="N187" s="486"/>
      <c r="O187" s="471"/>
      <c r="P187" s="482"/>
      <c r="Q187" s="437"/>
      <c r="R187" s="488"/>
      <c r="S187" s="437"/>
      <c r="T187" s="438"/>
      <c r="U187" s="439"/>
      <c r="V187" s="41"/>
      <c r="W187" s="150"/>
      <c r="X187" s="150"/>
      <c r="Y187" s="150" t="str">
        <f>IFERROR(IF(VLOOKUP(A185,入力データ,23,FALSE)="","",VLOOKUP(A185,入力データ,23,FALSE)),"")</f>
        <v/>
      </c>
      <c r="Z187" s="150"/>
      <c r="AA187" s="151"/>
      <c r="AB187" s="369"/>
      <c r="AC187" s="377">
        <v>2</v>
      </c>
      <c r="AD187" s="379" t="str">
        <f>IFERROR(IF(VLOOKUP(A185,入力データ,37,FALSE)="","",VLOOKUP(A185,入力データ,37,FALSE)),"")</f>
        <v/>
      </c>
      <c r="AE187" s="379" t="str">
        <f>IF(AD187="","",IF(V192&gt;43585,5,4))</f>
        <v/>
      </c>
      <c r="AF187" s="381" t="str">
        <f>IF(AD187="","",V192)</f>
        <v/>
      </c>
      <c r="AG187" s="383" t="str">
        <f>IF(AE187="","",V192)</f>
        <v/>
      </c>
      <c r="AH187" s="385" t="str">
        <f>IF(AF187="","",V192)</f>
        <v/>
      </c>
      <c r="AI187" s="387">
        <v>6</v>
      </c>
      <c r="AJ187" s="389" t="str">
        <f>IFERROR(IF(VLOOKUP(A185,入力データ,36,FALSE)="","",3),"")</f>
        <v/>
      </c>
      <c r="AK187" s="372"/>
      <c r="AL187" s="374"/>
    </row>
    <row r="188" spans="1:38" ht="15" customHeight="1" x14ac:dyDescent="0.15">
      <c r="A188" s="454"/>
      <c r="B188" s="458"/>
      <c r="C188" s="376"/>
      <c r="D188" s="463"/>
      <c r="E188" s="466"/>
      <c r="F188" s="469"/>
      <c r="G188" s="472"/>
      <c r="H188" s="466"/>
      <c r="I188" s="466"/>
      <c r="J188" s="477"/>
      <c r="K188" s="480"/>
      <c r="L188" s="466"/>
      <c r="M188" s="466"/>
      <c r="N188" s="469"/>
      <c r="O188" s="472"/>
      <c r="P188" s="466"/>
      <c r="Q188" s="477"/>
      <c r="R188" s="489"/>
      <c r="S188" s="440"/>
      <c r="T188" s="441"/>
      <c r="U188" s="442"/>
      <c r="V188" s="38"/>
      <c r="W188" s="36"/>
      <c r="X188" s="36"/>
      <c r="Y188" s="150" t="str">
        <f>IFERROR(IF(VLOOKUP(A185,入力データ,24,FALSE)="","",VLOOKUP(A185,入力データ,24,FALSE)),"")</f>
        <v/>
      </c>
      <c r="Z188" s="63"/>
      <c r="AA188" s="37"/>
      <c r="AB188" s="369"/>
      <c r="AC188" s="378"/>
      <c r="AD188" s="380"/>
      <c r="AE188" s="380"/>
      <c r="AF188" s="382"/>
      <c r="AG188" s="384"/>
      <c r="AH188" s="386"/>
      <c r="AI188" s="388"/>
      <c r="AJ188" s="390"/>
      <c r="AK188" s="372"/>
      <c r="AL188" s="374"/>
    </row>
    <row r="189" spans="1:38" ht="15" customHeight="1" x14ac:dyDescent="0.15">
      <c r="A189" s="454"/>
      <c r="B189" s="490" t="str">
        <f>IF(OR(C185&lt;&gt;"",C187&lt;&gt;""),"○","")</f>
        <v/>
      </c>
      <c r="C189" s="391" t="str">
        <f>IFERROR(IF(VLOOKUP(A185,入力データ,4,FALSE)="","",VLOOKUP(A185,入力データ,4,FALSE)),"")</f>
        <v/>
      </c>
      <c r="D189" s="392"/>
      <c r="E189" s="395" t="str">
        <f>IFERROR(IF(VLOOKUP(A185,入力データ,15,FALSE)="","",IF(VLOOKUP(A185,入力データ,15,FALSE)&gt;43585,5,4)),"")</f>
        <v/>
      </c>
      <c r="F189" s="398" t="str">
        <f>IFERROR(IF(VLOOKUP(A185,入力データ,15,FALSE)="","",VLOOKUP(A185,入力データ,15,FALSE)),"")</f>
        <v/>
      </c>
      <c r="G189" s="401" t="str">
        <f>IFERROR(IF(VLOOKUP(A185,入力データ,15,FALSE)="","",VLOOKUP(A185,入力データ,15,FALSE)),"")</f>
        <v/>
      </c>
      <c r="H189" s="404" t="str">
        <f>IFERROR(IF(VLOOKUP(A185,入力データ,15,FALSE)&gt;0,1,""),"")</f>
        <v/>
      </c>
      <c r="I189" s="404" t="str">
        <f>IFERROR(IF(VLOOKUP(A185,入力データ,16,FALSE)="","",VLOOKUP(A185,入力データ,16,FALSE)),"")</f>
        <v/>
      </c>
      <c r="J189" s="405" t="str">
        <f>IFERROR(IF(VLOOKUP(A185,入力データ,17,FALSE)="","",
IF(VLOOKUP(A185,入力データ,17,FALSE)&gt;159,"G",
IF(VLOOKUP(A185,入力データ,17,FALSE)&gt;149,"F",
IF(VLOOKUP(A185,入力データ,17,FALSE)&gt;139,"E",
IF(VLOOKUP(A185,入力データ,17,FALSE)&gt;129,"D",
IF(VLOOKUP(A185,入力データ,17,FALSE)&gt;119,"C",
IF(VLOOKUP(A185,入力データ,17,FALSE)&gt;109,"B",
IF(VLOOKUP(A185,入力データ,17,FALSE)&gt;99,"A",
"")))))))),"")</f>
        <v/>
      </c>
      <c r="K189" s="408" t="str">
        <f>IFERROR(IF(VLOOKUP(A185,入力データ,17,FALSE)="","",
IF(VLOOKUP(A185,入力データ,17,FALSE)&gt;99,MOD(VLOOKUP(A185,入力データ,17,FALSE),10),VLOOKUP(A185,入力データ,17,FALSE))),"")</f>
        <v/>
      </c>
      <c r="L189" s="411" t="str">
        <f>IFERROR(IF(VLOOKUP(A185,入力データ,18,FALSE)="","",VLOOKUP(A185,入力データ,18,FALSE)),"")</f>
        <v/>
      </c>
      <c r="M189" s="493" t="str">
        <f>IFERROR(IF(VLOOKUP(A185,入力データ,19,FALSE)="","",IF(VLOOKUP(A185,入力データ,19,FALSE)&gt;43585,5,4)),"")</f>
        <v/>
      </c>
      <c r="N189" s="398" t="str">
        <f>IFERROR(IF(VLOOKUP(A185,入力データ,19,FALSE)="","",VLOOKUP(A185,入力データ,19,FALSE)),"")</f>
        <v/>
      </c>
      <c r="O189" s="401" t="str">
        <f>IFERROR(IF(VLOOKUP(A185,入力データ,19,FALSE)="","",VLOOKUP(A185,入力データ,19,FALSE)),"")</f>
        <v/>
      </c>
      <c r="P189" s="411" t="str">
        <f>IFERROR(IF(VLOOKUP(A185,入力データ,20,FALSE)="","",VLOOKUP(A185,入力データ,20,FALSE)),"")</f>
        <v/>
      </c>
      <c r="Q189" s="500"/>
      <c r="R189" s="503" t="str">
        <f>IFERROR(IF(OR(S189="ｲｸｷｭｳ",S189="ﾑｷｭｳ",AND(L189="",P189="")),"",VLOOKUP(A185,入力データ,31,FALSE)),"")</f>
        <v/>
      </c>
      <c r="S189" s="423" t="str">
        <f>IFERROR(
IF(VLOOKUP(A185,入力データ,33,FALSE)=1,"ﾑｷｭｳ ",
IF(VLOOKUP(A185,入力データ,33,FALSE)=3,"ｲｸｷｭｳ",
IF(VLOOKUP(A185,入力データ,33,FALSE)=4,VLOOKUP(A185,入力データ,32,FALSE),
IF(VLOOKUP(A185,入力データ,33,FALSE)=5,VLOOKUP(A185,入力データ,32,FALSE),
IF(AND(VLOOKUP(A185,入力データ,38,FALSE)&gt;0,VLOOKUP(A185,入力データ,38,FALSE)&lt;9),0,
IF(AND(L189="",P189=""),"",VLOOKUP(A185,入力データ,32,FALSE))))))),"")</f>
        <v/>
      </c>
      <c r="T189" s="424"/>
      <c r="U189" s="425"/>
      <c r="V189" s="36"/>
      <c r="W189" s="36"/>
      <c r="X189" s="36"/>
      <c r="Y189" s="63" t="str">
        <f>IFERROR(IF(VLOOKUP(A185,入力データ,25,FALSE)="","",VLOOKUP(A185,入力データ,25,FALSE)),"")</f>
        <v/>
      </c>
      <c r="Z189" s="63"/>
      <c r="AA189" s="37"/>
      <c r="AB189" s="369"/>
      <c r="AC189" s="377">
        <v>3</v>
      </c>
      <c r="AD189" s="379" t="str">
        <f>IFERROR(IF(VLOOKUP(A185,入力データ,33,FALSE)="","",VLOOKUP(A185,入力データ,33,FALSE)),"")</f>
        <v/>
      </c>
      <c r="AE189" s="379" t="str">
        <f>IF(AD189="","",IF(V192&gt;43585,5,4))</f>
        <v/>
      </c>
      <c r="AF189" s="381" t="str">
        <f>IF(AD189="","",V192)</f>
        <v/>
      </c>
      <c r="AG189" s="383" t="str">
        <f>IF(AE189="","",V192)</f>
        <v/>
      </c>
      <c r="AH189" s="385" t="str">
        <f>IF(AF189="","",V192)</f>
        <v/>
      </c>
      <c r="AI189" s="379">
        <v>7</v>
      </c>
      <c r="AJ189" s="430"/>
      <c r="AK189" s="372"/>
      <c r="AL189" s="374"/>
    </row>
    <row r="190" spans="1:38" ht="15" customHeight="1" x14ac:dyDescent="0.15">
      <c r="A190" s="454"/>
      <c r="B190" s="491"/>
      <c r="C190" s="393"/>
      <c r="D190" s="394"/>
      <c r="E190" s="396"/>
      <c r="F190" s="399"/>
      <c r="G190" s="402"/>
      <c r="H190" s="396"/>
      <c r="I190" s="396"/>
      <c r="J190" s="406"/>
      <c r="K190" s="409"/>
      <c r="L190" s="396"/>
      <c r="M190" s="494"/>
      <c r="N190" s="496"/>
      <c r="O190" s="498"/>
      <c r="P190" s="494"/>
      <c r="Q190" s="501"/>
      <c r="R190" s="504"/>
      <c r="S190" s="426"/>
      <c r="T190" s="426"/>
      <c r="U190" s="427"/>
      <c r="V190" s="1"/>
      <c r="W190" s="1"/>
      <c r="X190" s="1"/>
      <c r="Y190" s="63" t="str">
        <f>IFERROR(IF(VLOOKUP(A185,入力データ,26,FALSE)="","",VLOOKUP(A185,入力データ,26,FALSE)),"")</f>
        <v/>
      </c>
      <c r="Z190" s="1"/>
      <c r="AA190" s="1"/>
      <c r="AB190" s="369"/>
      <c r="AC190" s="378"/>
      <c r="AD190" s="380"/>
      <c r="AE190" s="380"/>
      <c r="AF190" s="382"/>
      <c r="AG190" s="384"/>
      <c r="AH190" s="386"/>
      <c r="AI190" s="380"/>
      <c r="AJ190" s="431"/>
      <c r="AK190" s="372"/>
      <c r="AL190" s="374"/>
    </row>
    <row r="191" spans="1:38" ht="15" customHeight="1" x14ac:dyDescent="0.15">
      <c r="A191" s="454"/>
      <c r="B191" s="491"/>
      <c r="C191" s="432" t="str">
        <f>IFERROR(IF(VLOOKUP(A185,入力データ,14,FALSE)="","",VLOOKUP(A185,入力データ,14,FALSE)),"")</f>
        <v/>
      </c>
      <c r="D191" s="409"/>
      <c r="E191" s="396"/>
      <c r="F191" s="399"/>
      <c r="G191" s="402"/>
      <c r="H191" s="396"/>
      <c r="I191" s="396"/>
      <c r="J191" s="406"/>
      <c r="K191" s="409"/>
      <c r="L191" s="396"/>
      <c r="M191" s="494"/>
      <c r="N191" s="496"/>
      <c r="O191" s="498"/>
      <c r="P191" s="494"/>
      <c r="Q191" s="501"/>
      <c r="R191" s="504"/>
      <c r="S191" s="426"/>
      <c r="T191" s="426"/>
      <c r="U191" s="427"/>
      <c r="V191" s="150"/>
      <c r="W191" s="150"/>
      <c r="X191" s="150"/>
      <c r="Y191" s="1"/>
      <c r="Z191" s="62"/>
      <c r="AA191" s="151"/>
      <c r="AB191" s="369"/>
      <c r="AC191" s="377">
        <v>4</v>
      </c>
      <c r="AD191" s="413" t="str">
        <f>IFERROR(IF(VLOOKUP(A185,入力データ,38,FALSE)="","",VLOOKUP(A185,入力データ,38,FALSE)),"")</f>
        <v/>
      </c>
      <c r="AE191" s="379" t="str">
        <f>IF(AD191="","",IF(V192&gt;43585,5,4))</f>
        <v/>
      </c>
      <c r="AF191" s="381" t="str">
        <f>IF(AE191="","",V192)</f>
        <v/>
      </c>
      <c r="AG191" s="383" t="str">
        <f>IF(AE191="","",V192)</f>
        <v/>
      </c>
      <c r="AH191" s="385" t="str">
        <f>IF(AE191="","",V192)</f>
        <v/>
      </c>
      <c r="AI191" s="379"/>
      <c r="AJ191" s="418"/>
      <c r="AK191" s="58"/>
      <c r="AL191" s="86"/>
    </row>
    <row r="192" spans="1:38" ht="15" customHeight="1" x14ac:dyDescent="0.15">
      <c r="A192" s="455"/>
      <c r="B192" s="492"/>
      <c r="C192" s="433"/>
      <c r="D192" s="410"/>
      <c r="E192" s="397"/>
      <c r="F192" s="400"/>
      <c r="G192" s="403"/>
      <c r="H192" s="397"/>
      <c r="I192" s="397"/>
      <c r="J192" s="407"/>
      <c r="K192" s="410"/>
      <c r="L192" s="397"/>
      <c r="M192" s="495"/>
      <c r="N192" s="497"/>
      <c r="O192" s="499"/>
      <c r="P192" s="495"/>
      <c r="Q192" s="502"/>
      <c r="R192" s="505"/>
      <c r="S192" s="428"/>
      <c r="T192" s="428"/>
      <c r="U192" s="429"/>
      <c r="V192" s="420" t="str">
        <f>IFERROR(IF(VLOOKUP(A185,入力データ,27,FALSE)="","",VLOOKUP(A185,入力データ,27,FALSE)),"")</f>
        <v/>
      </c>
      <c r="W192" s="421"/>
      <c r="X192" s="421"/>
      <c r="Y192" s="421"/>
      <c r="Z192" s="421"/>
      <c r="AA192" s="422"/>
      <c r="AB192" s="370"/>
      <c r="AC192" s="412"/>
      <c r="AD192" s="414"/>
      <c r="AE192" s="414"/>
      <c r="AF192" s="415"/>
      <c r="AG192" s="416"/>
      <c r="AH192" s="417"/>
      <c r="AI192" s="414"/>
      <c r="AJ192" s="419"/>
      <c r="AK192" s="60"/>
      <c r="AL192" s="61"/>
    </row>
    <row r="193" spans="1:38" ht="15" customHeight="1" x14ac:dyDescent="0.15">
      <c r="A193" s="453">
        <v>23</v>
      </c>
      <c r="B193" s="456"/>
      <c r="C193" s="459" t="str">
        <f>IFERROR(IF(VLOOKUP(A193,入力データ,2,FALSE)="","",VLOOKUP(A193,入力データ,2,FALSE)),"")</f>
        <v/>
      </c>
      <c r="D193" s="461" t="str">
        <f>IFERROR(
IF(OR(VLOOKUP(A193,入力データ,34,FALSE)=1,
VLOOKUP(A193,入力データ,34,FALSE)=3,
VLOOKUP(A193,入力データ,34,FALSE)=4,
VLOOKUP(A193,入力データ,34,FALSE)=5),
IF(VLOOKUP(A193,入力データ,13,FALSE)="","",VLOOKUP(A193,入力データ,13,FALSE)),
IF(VLOOKUP(A193,入力データ,3,FALSE)="","",VLOOKUP(A193,入力データ,3,FALSE))),"")</f>
        <v/>
      </c>
      <c r="E193" s="464" t="str">
        <f>IFERROR(IF(VLOOKUP(A193,入力データ,5,FALSE)="","",IF(VLOOKUP(A193,入力データ,5,FALSE)&gt;43585,5,4)),"")</f>
        <v/>
      </c>
      <c r="F193" s="467" t="str">
        <f>IFERROR(IF(VLOOKUP(A193,入力データ,5,FALSE)="","",VLOOKUP(A193,入力データ,5,FALSE)),"")</f>
        <v/>
      </c>
      <c r="G193" s="470" t="str">
        <f>IFERROR(IF(VLOOKUP(A193,入力データ,5,FALSE)="","",VLOOKUP(A193,入力データ,5,FALSE)),"")</f>
        <v/>
      </c>
      <c r="H193" s="473" t="str">
        <f>IFERROR(IF(VLOOKUP(A193,入力データ,5,FALSE)&gt;0,1,""),"")</f>
        <v/>
      </c>
      <c r="I193" s="473" t="str">
        <f>IFERROR(IF(VLOOKUP(A193,入力データ,6,FALSE)="","",VLOOKUP(A193,入力データ,6,FALSE)),"")</f>
        <v/>
      </c>
      <c r="J193" s="475" t="str">
        <f>IFERROR(IF(VLOOKUP(A193,入力データ,7,FALSE)="","",
IF(VLOOKUP(A193,入力データ,7,FALSE)&gt;159,"G",
IF(VLOOKUP(A193,入力データ,7,FALSE)&gt;149,"F",
IF(VLOOKUP(A193,入力データ,7,FALSE)&gt;139,"E",
IF(VLOOKUP(A193,入力データ,7,FALSE)&gt;129,"D",
IF(VLOOKUP(A193,入力データ,7,FALSE)&gt;119,"C",
IF(VLOOKUP(A193,入力データ,7,FALSE)&gt;109,"B",
IF(VLOOKUP(A193,入力データ,7,FALSE)&gt;99,"A",
"")))))))),"")</f>
        <v/>
      </c>
      <c r="K193" s="478" t="str">
        <f>IFERROR(IF(VLOOKUP(A193,入力データ,7,FALSE)="","",
IF(VLOOKUP(A193,入力データ,7,FALSE)&gt;99,MOD(VLOOKUP(A193,入力データ,7,FALSE),10),VLOOKUP(A193,入力データ,7,FALSE))),"")</f>
        <v/>
      </c>
      <c r="L193" s="481" t="str">
        <f>IFERROR(IF(VLOOKUP(A193,入力データ,8,FALSE)="","",VLOOKUP(A193,入力データ,8,FALSE)),"")</f>
        <v/>
      </c>
      <c r="M193" s="483" t="str">
        <f>IFERROR(IF(VLOOKUP(A193,入力データ,9,FALSE)="","",IF(VLOOKUP(A193,入力データ,9,FALSE)&gt;43585,5,4)),"")</f>
        <v/>
      </c>
      <c r="N193" s="485" t="str">
        <f>IFERROR(IF(VLOOKUP(A193,入力データ,9,FALSE)="","",VLOOKUP(A193,入力データ,9,FALSE)),"")</f>
        <v/>
      </c>
      <c r="O193" s="470" t="str">
        <f>IFERROR(IF(VLOOKUP(A193,入力データ,9,FALSE)="","",VLOOKUP(A193,入力データ,9,FALSE)),"")</f>
        <v/>
      </c>
      <c r="P193" s="481" t="str">
        <f>IFERROR(IF(VLOOKUP(A193,入力データ,10,FALSE)="","",VLOOKUP(A193,入力データ,10,FALSE)),"")</f>
        <v/>
      </c>
      <c r="Q193" s="434"/>
      <c r="R193" s="487" t="str">
        <f>IFERROR(IF(VLOOKUP(A193,入力データ,8,FALSE)="","",VLOOKUP(A193,入力データ,8,FALSE)+VALUE(VLOOKUP(A193,入力データ,10,FALSE))),"")</f>
        <v/>
      </c>
      <c r="S193" s="434" t="str">
        <f>IF(R193="","",IF(VLOOKUP(A193,入力データ,11,FALSE)="育児休業","ｲｸｷｭｳ",IF(VLOOKUP(A193,入力データ,11,FALSE)="傷病休職","ﾑｷｭｳ",ROUNDDOWN(R193*10/1000,0))))</f>
        <v/>
      </c>
      <c r="T193" s="435"/>
      <c r="U193" s="436"/>
      <c r="V193" s="152"/>
      <c r="W193" s="149"/>
      <c r="X193" s="149"/>
      <c r="Y193" s="149" t="str">
        <f>IFERROR(IF(VLOOKUP(A193,入力データ,21,FALSE)="","",VLOOKUP(A193,入力データ,21,FALSE)),"")</f>
        <v/>
      </c>
      <c r="Z193" s="40"/>
      <c r="AA193" s="67"/>
      <c r="AB193" s="368" t="str">
        <f>IFERROR(IF(VLOOKUP(A193,入力データ,28,FALSE)&amp;"　"&amp;VLOOKUP(A193,入力データ,29,FALSE)="　","",VLOOKUP(A193,入力データ,28,FALSE)&amp;"　"&amp;VLOOKUP(A193,入力データ,29,FALSE)),"")</f>
        <v/>
      </c>
      <c r="AC193" s="443">
        <v>1</v>
      </c>
      <c r="AD193" s="444" t="str">
        <f>IFERROR(IF(VLOOKUP(A193,入力データ,34,FALSE)="","",VLOOKUP(A193,入力データ,34,FALSE)),"")</f>
        <v/>
      </c>
      <c r="AE193" s="444" t="str">
        <f>IF(AD193="","",IF(V200&gt;43585,5,4))</f>
        <v/>
      </c>
      <c r="AF193" s="445" t="str">
        <f>IF(AD193="","",V200)</f>
        <v/>
      </c>
      <c r="AG193" s="447" t="str">
        <f>IF(AD193="","",V200)</f>
        <v/>
      </c>
      <c r="AH193" s="449" t="str">
        <f>IF(AD193="","",V200)</f>
        <v/>
      </c>
      <c r="AI193" s="444">
        <v>5</v>
      </c>
      <c r="AJ193" s="451" t="str">
        <f>IFERROR(IF(OR(VLOOKUP(A193,入力データ,34,FALSE)=1,VLOOKUP(A193,入力データ,34,FALSE)=3,VLOOKUP(A193,入力データ,34,FALSE)=4,VLOOKUP(A193,入力データ,34,FALSE)=5),3,
IF(VLOOKUP(A193,入力データ,35,FALSE)="","",3)),"")</f>
        <v/>
      </c>
      <c r="AK193" s="371"/>
      <c r="AL193" s="373"/>
    </row>
    <row r="194" spans="1:38" ht="15" customHeight="1" x14ac:dyDescent="0.15">
      <c r="A194" s="454"/>
      <c r="B194" s="457"/>
      <c r="C194" s="460"/>
      <c r="D194" s="462"/>
      <c r="E194" s="465"/>
      <c r="F194" s="468"/>
      <c r="G194" s="471"/>
      <c r="H194" s="474"/>
      <c r="I194" s="474"/>
      <c r="J194" s="476"/>
      <c r="K194" s="479"/>
      <c r="L194" s="482"/>
      <c r="M194" s="484"/>
      <c r="N194" s="486"/>
      <c r="O194" s="471"/>
      <c r="P194" s="482"/>
      <c r="Q194" s="437"/>
      <c r="R194" s="488"/>
      <c r="S194" s="437"/>
      <c r="T194" s="438"/>
      <c r="U194" s="439"/>
      <c r="V194" s="41"/>
      <c r="W194" s="150"/>
      <c r="X194" s="150"/>
      <c r="Y194" s="150" t="str">
        <f>IFERROR(IF(VLOOKUP(A193,入力データ,22,FALSE)="","",VLOOKUP(A193,入力データ,22,FALSE)),"")</f>
        <v/>
      </c>
      <c r="Z194" s="150"/>
      <c r="AA194" s="151"/>
      <c r="AB194" s="369"/>
      <c r="AC194" s="378"/>
      <c r="AD194" s="380"/>
      <c r="AE194" s="380"/>
      <c r="AF194" s="446"/>
      <c r="AG194" s="448"/>
      <c r="AH194" s="450"/>
      <c r="AI194" s="380"/>
      <c r="AJ194" s="452"/>
      <c r="AK194" s="372"/>
      <c r="AL194" s="374"/>
    </row>
    <row r="195" spans="1:38" ht="15" customHeight="1" x14ac:dyDescent="0.15">
      <c r="A195" s="454"/>
      <c r="B195" s="457"/>
      <c r="C195" s="375" t="str">
        <f>IFERROR(IF(VLOOKUP(A193,入力データ,12,FALSE)="","",VLOOKUP(A193,入力データ,12,FALSE)),"")</f>
        <v/>
      </c>
      <c r="D195" s="462"/>
      <c r="E195" s="465"/>
      <c r="F195" s="468"/>
      <c r="G195" s="471"/>
      <c r="H195" s="474"/>
      <c r="I195" s="474"/>
      <c r="J195" s="476"/>
      <c r="K195" s="479"/>
      <c r="L195" s="482"/>
      <c r="M195" s="484"/>
      <c r="N195" s="486"/>
      <c r="O195" s="471"/>
      <c r="P195" s="482"/>
      <c r="Q195" s="437"/>
      <c r="R195" s="488"/>
      <c r="S195" s="437"/>
      <c r="T195" s="438"/>
      <c r="U195" s="439"/>
      <c r="V195" s="41"/>
      <c r="W195" s="150"/>
      <c r="X195" s="150"/>
      <c r="Y195" s="150" t="str">
        <f>IFERROR(IF(VLOOKUP(A193,入力データ,23,FALSE)="","",VLOOKUP(A193,入力データ,23,FALSE)),"")</f>
        <v/>
      </c>
      <c r="Z195" s="150"/>
      <c r="AA195" s="151"/>
      <c r="AB195" s="369"/>
      <c r="AC195" s="377">
        <v>2</v>
      </c>
      <c r="AD195" s="379" t="str">
        <f>IFERROR(IF(VLOOKUP(A193,入力データ,37,FALSE)="","",VLOOKUP(A193,入力データ,37,FALSE)),"")</f>
        <v/>
      </c>
      <c r="AE195" s="379" t="str">
        <f>IF(AD195="","",IF(V200&gt;43585,5,4))</f>
        <v/>
      </c>
      <c r="AF195" s="381" t="str">
        <f>IF(AD195="","",V200)</f>
        <v/>
      </c>
      <c r="AG195" s="383" t="str">
        <f>IF(AE195="","",V200)</f>
        <v/>
      </c>
      <c r="AH195" s="385" t="str">
        <f>IF(AF195="","",V200)</f>
        <v/>
      </c>
      <c r="AI195" s="387">
        <v>6</v>
      </c>
      <c r="AJ195" s="389" t="str">
        <f>IFERROR(IF(VLOOKUP(A193,入力データ,36,FALSE)="","",3),"")</f>
        <v/>
      </c>
      <c r="AK195" s="372"/>
      <c r="AL195" s="374"/>
    </row>
    <row r="196" spans="1:38" ht="15" customHeight="1" x14ac:dyDescent="0.15">
      <c r="A196" s="454"/>
      <c r="B196" s="458"/>
      <c r="C196" s="376"/>
      <c r="D196" s="463"/>
      <c r="E196" s="466"/>
      <c r="F196" s="469"/>
      <c r="G196" s="472"/>
      <c r="H196" s="466"/>
      <c r="I196" s="466"/>
      <c r="J196" s="477"/>
      <c r="K196" s="480"/>
      <c r="L196" s="466"/>
      <c r="M196" s="466"/>
      <c r="N196" s="469"/>
      <c r="O196" s="472"/>
      <c r="P196" s="466"/>
      <c r="Q196" s="477"/>
      <c r="R196" s="489"/>
      <c r="S196" s="440"/>
      <c r="T196" s="441"/>
      <c r="U196" s="442"/>
      <c r="V196" s="38"/>
      <c r="W196" s="36"/>
      <c r="X196" s="36"/>
      <c r="Y196" s="150" t="str">
        <f>IFERROR(IF(VLOOKUP(A193,入力データ,24,FALSE)="","",VLOOKUP(A193,入力データ,24,FALSE)),"")</f>
        <v/>
      </c>
      <c r="Z196" s="63"/>
      <c r="AA196" s="37"/>
      <c r="AB196" s="369"/>
      <c r="AC196" s="378"/>
      <c r="AD196" s="380"/>
      <c r="AE196" s="380"/>
      <c r="AF196" s="382"/>
      <c r="AG196" s="384"/>
      <c r="AH196" s="386"/>
      <c r="AI196" s="388"/>
      <c r="AJ196" s="390"/>
      <c r="AK196" s="372"/>
      <c r="AL196" s="374"/>
    </row>
    <row r="197" spans="1:38" ht="15" customHeight="1" x14ac:dyDescent="0.15">
      <c r="A197" s="454"/>
      <c r="B197" s="490" t="str">
        <f>IF(OR(C193&lt;&gt;"",C195&lt;&gt;""),"○","")</f>
        <v/>
      </c>
      <c r="C197" s="391" t="str">
        <f>IFERROR(IF(VLOOKUP(A193,入力データ,4,FALSE)="","",VLOOKUP(A193,入力データ,4,FALSE)),"")</f>
        <v/>
      </c>
      <c r="D197" s="392"/>
      <c r="E197" s="395" t="str">
        <f>IFERROR(IF(VLOOKUP(A193,入力データ,15,FALSE)="","",IF(VLOOKUP(A193,入力データ,15,FALSE)&gt;43585,5,4)),"")</f>
        <v/>
      </c>
      <c r="F197" s="398" t="str">
        <f>IFERROR(IF(VLOOKUP(A193,入力データ,15,FALSE)="","",VLOOKUP(A193,入力データ,15,FALSE)),"")</f>
        <v/>
      </c>
      <c r="G197" s="401" t="str">
        <f>IFERROR(IF(VLOOKUP(A193,入力データ,15,FALSE)="","",VLOOKUP(A193,入力データ,15,FALSE)),"")</f>
        <v/>
      </c>
      <c r="H197" s="404" t="str">
        <f>IFERROR(IF(VLOOKUP(A193,入力データ,15,FALSE)&gt;0,1,""),"")</f>
        <v/>
      </c>
      <c r="I197" s="404" t="str">
        <f>IFERROR(IF(VLOOKUP(A193,入力データ,16,FALSE)="","",VLOOKUP(A193,入力データ,16,FALSE)),"")</f>
        <v/>
      </c>
      <c r="J197" s="405" t="str">
        <f>IFERROR(IF(VLOOKUP(A193,入力データ,17,FALSE)="","",
IF(VLOOKUP(A193,入力データ,17,FALSE)&gt;159,"G",
IF(VLOOKUP(A193,入力データ,17,FALSE)&gt;149,"F",
IF(VLOOKUP(A193,入力データ,17,FALSE)&gt;139,"E",
IF(VLOOKUP(A193,入力データ,17,FALSE)&gt;129,"D",
IF(VLOOKUP(A193,入力データ,17,FALSE)&gt;119,"C",
IF(VLOOKUP(A193,入力データ,17,FALSE)&gt;109,"B",
IF(VLOOKUP(A193,入力データ,17,FALSE)&gt;99,"A",
"")))))))),"")</f>
        <v/>
      </c>
      <c r="K197" s="408" t="str">
        <f>IFERROR(IF(VLOOKUP(A193,入力データ,17,FALSE)="","",
IF(VLOOKUP(A193,入力データ,17,FALSE)&gt;99,MOD(VLOOKUP(A193,入力データ,17,FALSE),10),VLOOKUP(A193,入力データ,17,FALSE))),"")</f>
        <v/>
      </c>
      <c r="L197" s="411" t="str">
        <f>IFERROR(IF(VLOOKUP(A193,入力データ,18,FALSE)="","",VLOOKUP(A193,入力データ,18,FALSE)),"")</f>
        <v/>
      </c>
      <c r="M197" s="493" t="str">
        <f>IFERROR(IF(VLOOKUP(A193,入力データ,19,FALSE)="","",IF(VLOOKUP(A193,入力データ,19,FALSE)&gt;43585,5,4)),"")</f>
        <v/>
      </c>
      <c r="N197" s="398" t="str">
        <f>IFERROR(IF(VLOOKUP(A193,入力データ,19,FALSE)="","",VLOOKUP(A193,入力データ,19,FALSE)),"")</f>
        <v/>
      </c>
      <c r="O197" s="401" t="str">
        <f>IFERROR(IF(VLOOKUP(A193,入力データ,19,FALSE)="","",VLOOKUP(A193,入力データ,19,FALSE)),"")</f>
        <v/>
      </c>
      <c r="P197" s="411" t="str">
        <f>IFERROR(IF(VLOOKUP(A193,入力データ,20,FALSE)="","",VLOOKUP(A193,入力データ,20,FALSE)),"")</f>
        <v/>
      </c>
      <c r="Q197" s="500"/>
      <c r="R197" s="503" t="str">
        <f>IFERROR(IF(OR(S197="ｲｸｷｭｳ",S197="ﾑｷｭｳ",AND(L197="",P197="")),"",VLOOKUP(A193,入力データ,31,FALSE)),"")</f>
        <v/>
      </c>
      <c r="S197" s="423" t="str">
        <f>IFERROR(
IF(VLOOKUP(A193,入力データ,33,FALSE)=1,"ﾑｷｭｳ ",
IF(VLOOKUP(A193,入力データ,33,FALSE)=3,"ｲｸｷｭｳ",
IF(VLOOKUP(A193,入力データ,33,FALSE)=4,VLOOKUP(A193,入力データ,32,FALSE),
IF(VLOOKUP(A193,入力データ,33,FALSE)=5,VLOOKUP(A193,入力データ,32,FALSE),
IF(AND(VLOOKUP(A193,入力データ,38,FALSE)&gt;0,VLOOKUP(A193,入力データ,38,FALSE)&lt;9),0,
IF(AND(L197="",P197=""),"",VLOOKUP(A193,入力データ,32,FALSE))))))),"")</f>
        <v/>
      </c>
      <c r="T197" s="424"/>
      <c r="U197" s="425"/>
      <c r="V197" s="36"/>
      <c r="W197" s="36"/>
      <c r="X197" s="36"/>
      <c r="Y197" s="63" t="str">
        <f>IFERROR(IF(VLOOKUP(A193,入力データ,25,FALSE)="","",VLOOKUP(A193,入力データ,25,FALSE)),"")</f>
        <v/>
      </c>
      <c r="Z197" s="63"/>
      <c r="AA197" s="37"/>
      <c r="AB197" s="369"/>
      <c r="AC197" s="377">
        <v>3</v>
      </c>
      <c r="AD197" s="379" t="str">
        <f>IFERROR(IF(VLOOKUP(A193,入力データ,33,FALSE)="","",VLOOKUP(A193,入力データ,33,FALSE)),"")</f>
        <v/>
      </c>
      <c r="AE197" s="379" t="str">
        <f>IF(AD197="","",IF(V200&gt;43585,5,4))</f>
        <v/>
      </c>
      <c r="AF197" s="381" t="str">
        <f>IF(AD197="","",V200)</f>
        <v/>
      </c>
      <c r="AG197" s="383" t="str">
        <f>IF(AE197="","",V200)</f>
        <v/>
      </c>
      <c r="AH197" s="385" t="str">
        <f>IF(AF197="","",V200)</f>
        <v/>
      </c>
      <c r="AI197" s="379">
        <v>7</v>
      </c>
      <c r="AJ197" s="430"/>
      <c r="AK197" s="372"/>
      <c r="AL197" s="374"/>
    </row>
    <row r="198" spans="1:38" ht="15" customHeight="1" x14ac:dyDescent="0.15">
      <c r="A198" s="454"/>
      <c r="B198" s="491"/>
      <c r="C198" s="393"/>
      <c r="D198" s="394"/>
      <c r="E198" s="396"/>
      <c r="F198" s="399"/>
      <c r="G198" s="402"/>
      <c r="H198" s="396"/>
      <c r="I198" s="396"/>
      <c r="J198" s="406"/>
      <c r="K198" s="409"/>
      <c r="L198" s="396"/>
      <c r="M198" s="494"/>
      <c r="N198" s="496"/>
      <c r="O198" s="498"/>
      <c r="P198" s="494"/>
      <c r="Q198" s="501"/>
      <c r="R198" s="504"/>
      <c r="S198" s="426"/>
      <c r="T198" s="426"/>
      <c r="U198" s="427"/>
      <c r="V198" s="1"/>
      <c r="W198" s="1"/>
      <c r="X198" s="1"/>
      <c r="Y198" s="63" t="str">
        <f>IFERROR(IF(VLOOKUP(A193,入力データ,26,FALSE)="","",VLOOKUP(A193,入力データ,26,FALSE)),"")</f>
        <v/>
      </c>
      <c r="Z198" s="1"/>
      <c r="AA198" s="1"/>
      <c r="AB198" s="369"/>
      <c r="AC198" s="378"/>
      <c r="AD198" s="380"/>
      <c r="AE198" s="380"/>
      <c r="AF198" s="382"/>
      <c r="AG198" s="384"/>
      <c r="AH198" s="386"/>
      <c r="AI198" s="380"/>
      <c r="AJ198" s="431"/>
      <c r="AK198" s="372"/>
      <c r="AL198" s="374"/>
    </row>
    <row r="199" spans="1:38" ht="15" customHeight="1" x14ac:dyDescent="0.15">
      <c r="A199" s="454"/>
      <c r="B199" s="491"/>
      <c r="C199" s="432" t="str">
        <f>IFERROR(IF(VLOOKUP(A193,入力データ,14,FALSE)="","",VLOOKUP(A193,入力データ,14,FALSE)),"")</f>
        <v/>
      </c>
      <c r="D199" s="409"/>
      <c r="E199" s="396"/>
      <c r="F199" s="399"/>
      <c r="G199" s="402"/>
      <c r="H199" s="396"/>
      <c r="I199" s="396"/>
      <c r="J199" s="406"/>
      <c r="K199" s="409"/>
      <c r="L199" s="396"/>
      <c r="M199" s="494"/>
      <c r="N199" s="496"/>
      <c r="O199" s="498"/>
      <c r="P199" s="494"/>
      <c r="Q199" s="501"/>
      <c r="R199" s="504"/>
      <c r="S199" s="426"/>
      <c r="T199" s="426"/>
      <c r="U199" s="427"/>
      <c r="V199" s="150"/>
      <c r="W199" s="150"/>
      <c r="X199" s="150"/>
      <c r="Y199" s="1"/>
      <c r="Z199" s="62"/>
      <c r="AA199" s="151"/>
      <c r="AB199" s="369"/>
      <c r="AC199" s="377">
        <v>4</v>
      </c>
      <c r="AD199" s="413" t="str">
        <f>IFERROR(IF(VLOOKUP(A193,入力データ,38,FALSE)="","",VLOOKUP(A193,入力データ,38,FALSE)),"")</f>
        <v/>
      </c>
      <c r="AE199" s="379" t="str">
        <f>IF(AD199="","",IF(V200&gt;43585,5,4))</f>
        <v/>
      </c>
      <c r="AF199" s="381" t="str">
        <f>IF(AE199="","",V200)</f>
        <v/>
      </c>
      <c r="AG199" s="383" t="str">
        <f>IF(AE199="","",V200)</f>
        <v/>
      </c>
      <c r="AH199" s="385" t="str">
        <f>IF(AE199="","",V200)</f>
        <v/>
      </c>
      <c r="AI199" s="379"/>
      <c r="AJ199" s="418"/>
      <c r="AK199" s="58"/>
      <c r="AL199" s="86"/>
    </row>
    <row r="200" spans="1:38" ht="15" customHeight="1" x14ac:dyDescent="0.15">
      <c r="A200" s="455"/>
      <c r="B200" s="492"/>
      <c r="C200" s="433"/>
      <c r="D200" s="410"/>
      <c r="E200" s="397"/>
      <c r="F200" s="400"/>
      <c r="G200" s="403"/>
      <c r="H200" s="397"/>
      <c r="I200" s="397"/>
      <c r="J200" s="407"/>
      <c r="K200" s="410"/>
      <c r="L200" s="397"/>
      <c r="M200" s="495"/>
      <c r="N200" s="497"/>
      <c r="O200" s="499"/>
      <c r="P200" s="495"/>
      <c r="Q200" s="502"/>
      <c r="R200" s="505"/>
      <c r="S200" s="428"/>
      <c r="T200" s="428"/>
      <c r="U200" s="429"/>
      <c r="V200" s="420" t="str">
        <f>IFERROR(IF(VLOOKUP(A193,入力データ,27,FALSE)="","",VLOOKUP(A193,入力データ,27,FALSE)),"")</f>
        <v/>
      </c>
      <c r="W200" s="421"/>
      <c r="X200" s="421"/>
      <c r="Y200" s="421"/>
      <c r="Z200" s="421"/>
      <c r="AA200" s="422"/>
      <c r="AB200" s="370"/>
      <c r="AC200" s="412"/>
      <c r="AD200" s="414"/>
      <c r="AE200" s="414"/>
      <c r="AF200" s="415"/>
      <c r="AG200" s="416"/>
      <c r="AH200" s="417"/>
      <c r="AI200" s="414"/>
      <c r="AJ200" s="419"/>
      <c r="AK200" s="60"/>
      <c r="AL200" s="61"/>
    </row>
    <row r="201" spans="1:38" ht="15" customHeight="1" x14ac:dyDescent="0.15">
      <c r="A201" s="453">
        <v>24</v>
      </c>
      <c r="B201" s="456"/>
      <c r="C201" s="459" t="str">
        <f>IFERROR(IF(VLOOKUP(A201,入力データ,2,FALSE)="","",VLOOKUP(A201,入力データ,2,FALSE)),"")</f>
        <v/>
      </c>
      <c r="D201" s="461" t="str">
        <f>IFERROR(
IF(OR(VLOOKUP(A201,入力データ,34,FALSE)=1,
VLOOKUP(A201,入力データ,34,FALSE)=3,
VLOOKUP(A201,入力データ,34,FALSE)=4,
VLOOKUP(A201,入力データ,34,FALSE)=5),
IF(VLOOKUP(A201,入力データ,13,FALSE)="","",VLOOKUP(A201,入力データ,13,FALSE)),
IF(VLOOKUP(A201,入力データ,3,FALSE)="","",VLOOKUP(A201,入力データ,3,FALSE))),"")</f>
        <v/>
      </c>
      <c r="E201" s="464" t="str">
        <f>IFERROR(IF(VLOOKUP(A201,入力データ,5,FALSE)="","",IF(VLOOKUP(A201,入力データ,5,FALSE)&gt;43585,5,4)),"")</f>
        <v/>
      </c>
      <c r="F201" s="467" t="str">
        <f>IFERROR(IF(VLOOKUP(A201,入力データ,5,FALSE)="","",VLOOKUP(A201,入力データ,5,FALSE)),"")</f>
        <v/>
      </c>
      <c r="G201" s="470" t="str">
        <f>IFERROR(IF(VLOOKUP(A201,入力データ,5,FALSE)="","",VLOOKUP(A201,入力データ,5,FALSE)),"")</f>
        <v/>
      </c>
      <c r="H201" s="473" t="str">
        <f>IFERROR(IF(VLOOKUP(A201,入力データ,5,FALSE)&gt;0,1,""),"")</f>
        <v/>
      </c>
      <c r="I201" s="473" t="str">
        <f>IFERROR(IF(VLOOKUP(A201,入力データ,6,FALSE)="","",VLOOKUP(A201,入力データ,6,FALSE)),"")</f>
        <v/>
      </c>
      <c r="J201" s="475" t="str">
        <f>IFERROR(IF(VLOOKUP(A201,入力データ,7,FALSE)="","",
IF(VLOOKUP(A201,入力データ,7,FALSE)&gt;159,"G",
IF(VLOOKUP(A201,入力データ,7,FALSE)&gt;149,"F",
IF(VLOOKUP(A201,入力データ,7,FALSE)&gt;139,"E",
IF(VLOOKUP(A201,入力データ,7,FALSE)&gt;129,"D",
IF(VLOOKUP(A201,入力データ,7,FALSE)&gt;119,"C",
IF(VLOOKUP(A201,入力データ,7,FALSE)&gt;109,"B",
IF(VLOOKUP(A201,入力データ,7,FALSE)&gt;99,"A",
"")))))))),"")</f>
        <v/>
      </c>
      <c r="K201" s="478" t="str">
        <f>IFERROR(IF(VLOOKUP(A201,入力データ,7,FALSE)="","",
IF(VLOOKUP(A201,入力データ,7,FALSE)&gt;99,MOD(VLOOKUP(A201,入力データ,7,FALSE),10),VLOOKUP(A201,入力データ,7,FALSE))),"")</f>
        <v/>
      </c>
      <c r="L201" s="481" t="str">
        <f>IFERROR(IF(VLOOKUP(A201,入力データ,8,FALSE)="","",VLOOKUP(A201,入力データ,8,FALSE)),"")</f>
        <v/>
      </c>
      <c r="M201" s="483" t="str">
        <f>IFERROR(IF(VLOOKUP(A201,入力データ,9,FALSE)="","",IF(VLOOKUP(A201,入力データ,9,FALSE)&gt;43585,5,4)),"")</f>
        <v/>
      </c>
      <c r="N201" s="485" t="str">
        <f>IFERROR(IF(VLOOKUP(A201,入力データ,9,FALSE)="","",VLOOKUP(A201,入力データ,9,FALSE)),"")</f>
        <v/>
      </c>
      <c r="O201" s="470" t="str">
        <f>IFERROR(IF(VLOOKUP(A201,入力データ,9,FALSE)="","",VLOOKUP(A201,入力データ,9,FALSE)),"")</f>
        <v/>
      </c>
      <c r="P201" s="481" t="str">
        <f>IFERROR(IF(VLOOKUP(A201,入力データ,10,FALSE)="","",VLOOKUP(A201,入力データ,10,FALSE)),"")</f>
        <v/>
      </c>
      <c r="Q201" s="434"/>
      <c r="R201" s="487" t="str">
        <f>IFERROR(IF(VLOOKUP(A201,入力データ,8,FALSE)="","",VLOOKUP(A201,入力データ,8,FALSE)+VALUE(VLOOKUP(A201,入力データ,10,FALSE))),"")</f>
        <v/>
      </c>
      <c r="S201" s="434" t="str">
        <f>IF(R201="","",IF(VLOOKUP(A201,入力データ,11,FALSE)="育児休業","ｲｸｷｭｳ",IF(VLOOKUP(A201,入力データ,11,FALSE)="傷病休職","ﾑｷｭｳ",ROUNDDOWN(R201*10/1000,0))))</f>
        <v/>
      </c>
      <c r="T201" s="435"/>
      <c r="U201" s="436"/>
      <c r="V201" s="152"/>
      <c r="W201" s="149"/>
      <c r="X201" s="149"/>
      <c r="Y201" s="149" t="str">
        <f>IFERROR(IF(VLOOKUP(A201,入力データ,21,FALSE)="","",VLOOKUP(A201,入力データ,21,FALSE)),"")</f>
        <v/>
      </c>
      <c r="Z201" s="40"/>
      <c r="AA201" s="67"/>
      <c r="AB201" s="368" t="str">
        <f>IFERROR(IF(VLOOKUP(A201,入力データ,28,FALSE)&amp;"　"&amp;VLOOKUP(A201,入力データ,29,FALSE)="　","",VLOOKUP(A201,入力データ,28,FALSE)&amp;"　"&amp;VLOOKUP(A201,入力データ,29,FALSE)),"")</f>
        <v/>
      </c>
      <c r="AC201" s="443">
        <v>1</v>
      </c>
      <c r="AD201" s="444" t="str">
        <f>IFERROR(IF(VLOOKUP(A201,入力データ,34,FALSE)="","",VLOOKUP(A201,入力データ,34,FALSE)),"")</f>
        <v/>
      </c>
      <c r="AE201" s="444" t="str">
        <f>IF(AD201="","",IF(V208&gt;43585,5,4))</f>
        <v/>
      </c>
      <c r="AF201" s="445" t="str">
        <f>IF(AD201="","",V208)</f>
        <v/>
      </c>
      <c r="AG201" s="447" t="str">
        <f>IF(AD201="","",V208)</f>
        <v/>
      </c>
      <c r="AH201" s="449" t="str">
        <f>IF(AD201="","",V208)</f>
        <v/>
      </c>
      <c r="AI201" s="444">
        <v>5</v>
      </c>
      <c r="AJ201" s="451" t="str">
        <f>IFERROR(IF(OR(VLOOKUP(A201,入力データ,34,FALSE)=1,VLOOKUP(A201,入力データ,34,FALSE)=3,VLOOKUP(A201,入力データ,34,FALSE)=4,VLOOKUP(A201,入力データ,34,FALSE)=5),3,
IF(VLOOKUP(A201,入力データ,35,FALSE)="","",3)),"")</f>
        <v/>
      </c>
      <c r="AK201" s="371"/>
      <c r="AL201" s="373"/>
    </row>
    <row r="202" spans="1:38" ht="15" customHeight="1" x14ac:dyDescent="0.15">
      <c r="A202" s="454"/>
      <c r="B202" s="457"/>
      <c r="C202" s="460"/>
      <c r="D202" s="462"/>
      <c r="E202" s="465"/>
      <c r="F202" s="468"/>
      <c r="G202" s="471"/>
      <c r="H202" s="474"/>
      <c r="I202" s="474"/>
      <c r="J202" s="476"/>
      <c r="K202" s="479"/>
      <c r="L202" s="482"/>
      <c r="M202" s="484"/>
      <c r="N202" s="486"/>
      <c r="O202" s="471"/>
      <c r="P202" s="482"/>
      <c r="Q202" s="437"/>
      <c r="R202" s="488"/>
      <c r="S202" s="437"/>
      <c r="T202" s="438"/>
      <c r="U202" s="439"/>
      <c r="V202" s="41"/>
      <c r="W202" s="150"/>
      <c r="X202" s="150"/>
      <c r="Y202" s="150" t="str">
        <f>IFERROR(IF(VLOOKUP(A201,入力データ,22,FALSE)="","",VLOOKUP(A201,入力データ,22,FALSE)),"")</f>
        <v/>
      </c>
      <c r="Z202" s="150"/>
      <c r="AA202" s="151"/>
      <c r="AB202" s="369"/>
      <c r="AC202" s="378"/>
      <c r="AD202" s="380"/>
      <c r="AE202" s="380"/>
      <c r="AF202" s="446"/>
      <c r="AG202" s="448"/>
      <c r="AH202" s="450"/>
      <c r="AI202" s="380"/>
      <c r="AJ202" s="452"/>
      <c r="AK202" s="372"/>
      <c r="AL202" s="374"/>
    </row>
    <row r="203" spans="1:38" ht="15" customHeight="1" x14ac:dyDescent="0.15">
      <c r="A203" s="454"/>
      <c r="B203" s="457"/>
      <c r="C203" s="375" t="str">
        <f>IFERROR(IF(VLOOKUP(A201,入力データ,12,FALSE)="","",VLOOKUP(A201,入力データ,12,FALSE)),"")</f>
        <v/>
      </c>
      <c r="D203" s="462"/>
      <c r="E203" s="465"/>
      <c r="F203" s="468"/>
      <c r="G203" s="471"/>
      <c r="H203" s="474"/>
      <c r="I203" s="474"/>
      <c r="J203" s="476"/>
      <c r="K203" s="479"/>
      <c r="L203" s="482"/>
      <c r="M203" s="484"/>
      <c r="N203" s="486"/>
      <c r="O203" s="471"/>
      <c r="P203" s="482"/>
      <c r="Q203" s="437"/>
      <c r="R203" s="488"/>
      <c r="S203" s="437"/>
      <c r="T203" s="438"/>
      <c r="U203" s="439"/>
      <c r="V203" s="41"/>
      <c r="W203" s="150"/>
      <c r="X203" s="150"/>
      <c r="Y203" s="150" t="str">
        <f>IFERROR(IF(VLOOKUP(A201,入力データ,23,FALSE)="","",VLOOKUP(A201,入力データ,23,FALSE)),"")</f>
        <v/>
      </c>
      <c r="Z203" s="150"/>
      <c r="AA203" s="151"/>
      <c r="AB203" s="369"/>
      <c r="AC203" s="377">
        <v>2</v>
      </c>
      <c r="AD203" s="379" t="str">
        <f>IFERROR(IF(VLOOKUP(A201,入力データ,37,FALSE)="","",VLOOKUP(A201,入力データ,37,FALSE)),"")</f>
        <v/>
      </c>
      <c r="AE203" s="379" t="str">
        <f>IF(AD203="","",IF(V208&gt;43585,5,4))</f>
        <v/>
      </c>
      <c r="AF203" s="381" t="str">
        <f>IF(AD203="","",V208)</f>
        <v/>
      </c>
      <c r="AG203" s="383" t="str">
        <f>IF(AE203="","",V208)</f>
        <v/>
      </c>
      <c r="AH203" s="385" t="str">
        <f>IF(AF203="","",V208)</f>
        <v/>
      </c>
      <c r="AI203" s="387">
        <v>6</v>
      </c>
      <c r="AJ203" s="389" t="str">
        <f>IFERROR(IF(VLOOKUP(A201,入力データ,36,FALSE)="","",3),"")</f>
        <v/>
      </c>
      <c r="AK203" s="372"/>
      <c r="AL203" s="374"/>
    </row>
    <row r="204" spans="1:38" ht="15" customHeight="1" x14ac:dyDescent="0.15">
      <c r="A204" s="454"/>
      <c r="B204" s="458"/>
      <c r="C204" s="376"/>
      <c r="D204" s="463"/>
      <c r="E204" s="466"/>
      <c r="F204" s="469"/>
      <c r="G204" s="472"/>
      <c r="H204" s="466"/>
      <c r="I204" s="466"/>
      <c r="J204" s="477"/>
      <c r="K204" s="480"/>
      <c r="L204" s="466"/>
      <c r="M204" s="466"/>
      <c r="N204" s="469"/>
      <c r="O204" s="472"/>
      <c r="P204" s="466"/>
      <c r="Q204" s="477"/>
      <c r="R204" s="489"/>
      <c r="S204" s="440"/>
      <c r="T204" s="441"/>
      <c r="U204" s="442"/>
      <c r="V204" s="38"/>
      <c r="W204" s="36"/>
      <c r="X204" s="36"/>
      <c r="Y204" s="150" t="str">
        <f>IFERROR(IF(VLOOKUP(A201,入力データ,24,FALSE)="","",VLOOKUP(A201,入力データ,24,FALSE)),"")</f>
        <v/>
      </c>
      <c r="Z204" s="63"/>
      <c r="AA204" s="37"/>
      <c r="AB204" s="369"/>
      <c r="AC204" s="378"/>
      <c r="AD204" s="380"/>
      <c r="AE204" s="380"/>
      <c r="AF204" s="382"/>
      <c r="AG204" s="384"/>
      <c r="AH204" s="386"/>
      <c r="AI204" s="388"/>
      <c r="AJ204" s="390"/>
      <c r="AK204" s="372"/>
      <c r="AL204" s="374"/>
    </row>
    <row r="205" spans="1:38" ht="15" customHeight="1" x14ac:dyDescent="0.15">
      <c r="A205" s="454"/>
      <c r="B205" s="490" t="str">
        <f>IF(OR(C201&lt;&gt;"",C203&lt;&gt;""),"○","")</f>
        <v/>
      </c>
      <c r="C205" s="391" t="str">
        <f>IFERROR(IF(VLOOKUP(A201,入力データ,4,FALSE)="","",VLOOKUP(A201,入力データ,4,FALSE)),"")</f>
        <v/>
      </c>
      <c r="D205" s="392"/>
      <c r="E205" s="395" t="str">
        <f>IFERROR(IF(VLOOKUP(A201,入力データ,15,FALSE)="","",IF(VLOOKUP(A201,入力データ,15,FALSE)&gt;43585,5,4)),"")</f>
        <v/>
      </c>
      <c r="F205" s="398" t="str">
        <f>IFERROR(IF(VLOOKUP(A201,入力データ,15,FALSE)="","",VLOOKUP(A201,入力データ,15,FALSE)),"")</f>
        <v/>
      </c>
      <c r="G205" s="401" t="str">
        <f>IFERROR(IF(VLOOKUP(A201,入力データ,15,FALSE)="","",VLOOKUP(A201,入力データ,15,FALSE)),"")</f>
        <v/>
      </c>
      <c r="H205" s="404" t="str">
        <f>IFERROR(IF(VLOOKUP(A201,入力データ,15,FALSE)&gt;0,1,""),"")</f>
        <v/>
      </c>
      <c r="I205" s="404" t="str">
        <f>IFERROR(IF(VLOOKUP(A201,入力データ,16,FALSE)="","",VLOOKUP(A201,入力データ,16,FALSE)),"")</f>
        <v/>
      </c>
      <c r="J205" s="405" t="str">
        <f>IFERROR(IF(VLOOKUP(A201,入力データ,17,FALSE)="","",
IF(VLOOKUP(A201,入力データ,17,FALSE)&gt;159,"G",
IF(VLOOKUP(A201,入力データ,17,FALSE)&gt;149,"F",
IF(VLOOKUP(A201,入力データ,17,FALSE)&gt;139,"E",
IF(VLOOKUP(A201,入力データ,17,FALSE)&gt;129,"D",
IF(VLOOKUP(A201,入力データ,17,FALSE)&gt;119,"C",
IF(VLOOKUP(A201,入力データ,17,FALSE)&gt;109,"B",
IF(VLOOKUP(A201,入力データ,17,FALSE)&gt;99,"A",
"")))))))),"")</f>
        <v/>
      </c>
      <c r="K205" s="408" t="str">
        <f>IFERROR(IF(VLOOKUP(A201,入力データ,17,FALSE)="","",
IF(VLOOKUP(A201,入力データ,17,FALSE)&gt;99,MOD(VLOOKUP(A201,入力データ,17,FALSE),10),VLOOKUP(A201,入力データ,17,FALSE))),"")</f>
        <v/>
      </c>
      <c r="L205" s="411" t="str">
        <f>IFERROR(IF(VLOOKUP(A201,入力データ,18,FALSE)="","",VLOOKUP(A201,入力データ,18,FALSE)),"")</f>
        <v/>
      </c>
      <c r="M205" s="493" t="str">
        <f>IFERROR(IF(VLOOKUP(A201,入力データ,19,FALSE)="","",IF(VLOOKUP(A201,入力データ,19,FALSE)&gt;43585,5,4)),"")</f>
        <v/>
      </c>
      <c r="N205" s="398" t="str">
        <f>IFERROR(IF(VLOOKUP(A201,入力データ,19,FALSE)="","",VLOOKUP(A201,入力データ,19,FALSE)),"")</f>
        <v/>
      </c>
      <c r="O205" s="401" t="str">
        <f>IFERROR(IF(VLOOKUP(A201,入力データ,19,FALSE)="","",VLOOKUP(A201,入力データ,19,FALSE)),"")</f>
        <v/>
      </c>
      <c r="P205" s="411" t="str">
        <f>IFERROR(IF(VLOOKUP(A201,入力データ,20,FALSE)="","",VLOOKUP(A201,入力データ,20,FALSE)),"")</f>
        <v/>
      </c>
      <c r="Q205" s="500"/>
      <c r="R205" s="503" t="str">
        <f>IFERROR(IF(OR(S205="ｲｸｷｭｳ",S205="ﾑｷｭｳ",AND(L205="",P205="")),"",VLOOKUP(A201,入力データ,31,FALSE)),"")</f>
        <v/>
      </c>
      <c r="S205" s="423" t="str">
        <f>IFERROR(
IF(VLOOKUP(A201,入力データ,33,FALSE)=1,"ﾑｷｭｳ ",
IF(VLOOKUP(A201,入力データ,33,FALSE)=3,"ｲｸｷｭｳ",
IF(VLOOKUP(A201,入力データ,33,FALSE)=4,VLOOKUP(A201,入力データ,32,FALSE),
IF(VLOOKUP(A201,入力データ,33,FALSE)=5,VLOOKUP(A201,入力データ,32,FALSE),
IF(AND(VLOOKUP(A201,入力データ,38,FALSE)&gt;0,VLOOKUP(A201,入力データ,38,FALSE)&lt;9),0,
IF(AND(L205="",P205=""),"",VLOOKUP(A201,入力データ,32,FALSE))))))),"")</f>
        <v/>
      </c>
      <c r="T205" s="424"/>
      <c r="U205" s="425"/>
      <c r="V205" s="36"/>
      <c r="W205" s="36"/>
      <c r="X205" s="36"/>
      <c r="Y205" s="63" t="str">
        <f>IFERROR(IF(VLOOKUP(A201,入力データ,25,FALSE)="","",VLOOKUP(A201,入力データ,25,FALSE)),"")</f>
        <v/>
      </c>
      <c r="Z205" s="63"/>
      <c r="AA205" s="37"/>
      <c r="AB205" s="369"/>
      <c r="AC205" s="377">
        <v>3</v>
      </c>
      <c r="AD205" s="379" t="str">
        <f>IFERROR(IF(VLOOKUP(A201,入力データ,33,FALSE)="","",VLOOKUP(A201,入力データ,33,FALSE)),"")</f>
        <v/>
      </c>
      <c r="AE205" s="379" t="str">
        <f>IF(AD205="","",IF(V208&gt;43585,5,4))</f>
        <v/>
      </c>
      <c r="AF205" s="381" t="str">
        <f>IF(AD205="","",V208)</f>
        <v/>
      </c>
      <c r="AG205" s="383" t="str">
        <f>IF(AE205="","",V208)</f>
        <v/>
      </c>
      <c r="AH205" s="385" t="str">
        <f>IF(AF205="","",V208)</f>
        <v/>
      </c>
      <c r="AI205" s="379">
        <v>7</v>
      </c>
      <c r="AJ205" s="430"/>
      <c r="AK205" s="372"/>
      <c r="AL205" s="374"/>
    </row>
    <row r="206" spans="1:38" ht="15" customHeight="1" x14ac:dyDescent="0.15">
      <c r="A206" s="454"/>
      <c r="B206" s="491"/>
      <c r="C206" s="393"/>
      <c r="D206" s="394"/>
      <c r="E206" s="396"/>
      <c r="F206" s="399"/>
      <c r="G206" s="402"/>
      <c r="H206" s="396"/>
      <c r="I206" s="396"/>
      <c r="J206" s="406"/>
      <c r="K206" s="409"/>
      <c r="L206" s="396"/>
      <c r="M206" s="494"/>
      <c r="N206" s="496"/>
      <c r="O206" s="498"/>
      <c r="P206" s="494"/>
      <c r="Q206" s="501"/>
      <c r="R206" s="504"/>
      <c r="S206" s="426"/>
      <c r="T206" s="426"/>
      <c r="U206" s="427"/>
      <c r="V206" s="1"/>
      <c r="W206" s="1"/>
      <c r="X206" s="1"/>
      <c r="Y206" s="63" t="str">
        <f>IFERROR(IF(VLOOKUP(A201,入力データ,26,FALSE)="","",VLOOKUP(A201,入力データ,26,FALSE)),"")</f>
        <v/>
      </c>
      <c r="Z206" s="1"/>
      <c r="AA206" s="1"/>
      <c r="AB206" s="369"/>
      <c r="AC206" s="378"/>
      <c r="AD206" s="380"/>
      <c r="AE206" s="380"/>
      <c r="AF206" s="382"/>
      <c r="AG206" s="384"/>
      <c r="AH206" s="386"/>
      <c r="AI206" s="380"/>
      <c r="AJ206" s="431"/>
      <c r="AK206" s="372"/>
      <c r="AL206" s="374"/>
    </row>
    <row r="207" spans="1:38" ht="15" customHeight="1" x14ac:dyDescent="0.15">
      <c r="A207" s="454"/>
      <c r="B207" s="491"/>
      <c r="C207" s="432" t="str">
        <f>IFERROR(IF(VLOOKUP(A201,入力データ,14,FALSE)="","",VLOOKUP(A201,入力データ,14,FALSE)),"")</f>
        <v/>
      </c>
      <c r="D207" s="409"/>
      <c r="E207" s="396"/>
      <c r="F207" s="399"/>
      <c r="G207" s="402"/>
      <c r="H207" s="396"/>
      <c r="I207" s="396"/>
      <c r="J207" s="406"/>
      <c r="K207" s="409"/>
      <c r="L207" s="396"/>
      <c r="M207" s="494"/>
      <c r="N207" s="496"/>
      <c r="O207" s="498"/>
      <c r="P207" s="494"/>
      <c r="Q207" s="501"/>
      <c r="R207" s="504"/>
      <c r="S207" s="426"/>
      <c r="T207" s="426"/>
      <c r="U207" s="427"/>
      <c r="V207" s="150"/>
      <c r="W207" s="150"/>
      <c r="X207" s="150"/>
      <c r="Y207" s="1"/>
      <c r="Z207" s="62"/>
      <c r="AA207" s="151"/>
      <c r="AB207" s="369"/>
      <c r="AC207" s="377">
        <v>4</v>
      </c>
      <c r="AD207" s="413" t="str">
        <f>IFERROR(IF(VLOOKUP(A201,入力データ,38,FALSE)="","",VLOOKUP(A201,入力データ,38,FALSE)),"")</f>
        <v/>
      </c>
      <c r="AE207" s="379" t="str">
        <f>IF(AD207="","",IF(V208&gt;43585,5,4))</f>
        <v/>
      </c>
      <c r="AF207" s="381" t="str">
        <f>IF(AE207="","",V208)</f>
        <v/>
      </c>
      <c r="AG207" s="383" t="str">
        <f>IF(AE207="","",V208)</f>
        <v/>
      </c>
      <c r="AH207" s="385" t="str">
        <f>IF(AE207="","",V208)</f>
        <v/>
      </c>
      <c r="AI207" s="379"/>
      <c r="AJ207" s="418"/>
      <c r="AK207" s="58"/>
      <c r="AL207" s="86"/>
    </row>
    <row r="208" spans="1:38" ht="15" customHeight="1" x14ac:dyDescent="0.15">
      <c r="A208" s="455"/>
      <c r="B208" s="492"/>
      <c r="C208" s="433"/>
      <c r="D208" s="410"/>
      <c r="E208" s="397"/>
      <c r="F208" s="400"/>
      <c r="G208" s="403"/>
      <c r="H208" s="397"/>
      <c r="I208" s="397"/>
      <c r="J208" s="407"/>
      <c r="K208" s="410"/>
      <c r="L208" s="397"/>
      <c r="M208" s="495"/>
      <c r="N208" s="497"/>
      <c r="O208" s="499"/>
      <c r="P208" s="495"/>
      <c r="Q208" s="502"/>
      <c r="R208" s="505"/>
      <c r="S208" s="428"/>
      <c r="T208" s="428"/>
      <c r="U208" s="429"/>
      <c r="V208" s="420" t="str">
        <f>IFERROR(IF(VLOOKUP(A201,入力データ,27,FALSE)="","",VLOOKUP(A201,入力データ,27,FALSE)),"")</f>
        <v/>
      </c>
      <c r="W208" s="421"/>
      <c r="X208" s="421"/>
      <c r="Y208" s="421"/>
      <c r="Z208" s="421"/>
      <c r="AA208" s="422"/>
      <c r="AB208" s="370"/>
      <c r="AC208" s="412"/>
      <c r="AD208" s="414"/>
      <c r="AE208" s="414"/>
      <c r="AF208" s="415"/>
      <c r="AG208" s="416"/>
      <c r="AH208" s="417"/>
      <c r="AI208" s="414"/>
      <c r="AJ208" s="419"/>
      <c r="AK208" s="60"/>
      <c r="AL208" s="61"/>
    </row>
    <row r="209" spans="1:38" ht="15" customHeight="1" x14ac:dyDescent="0.15">
      <c r="A209" s="453">
        <v>25</v>
      </c>
      <c r="B209" s="456"/>
      <c r="C209" s="459" t="str">
        <f>IFERROR(IF(VLOOKUP(A209,入力データ,2,FALSE)="","",VLOOKUP(A209,入力データ,2,FALSE)),"")</f>
        <v/>
      </c>
      <c r="D209" s="461" t="str">
        <f>IFERROR(
IF(OR(VLOOKUP(A209,入力データ,34,FALSE)=1,
VLOOKUP(A209,入力データ,34,FALSE)=3,
VLOOKUP(A209,入力データ,34,FALSE)=4,
VLOOKUP(A209,入力データ,34,FALSE)=5),
IF(VLOOKUP(A209,入力データ,13,FALSE)="","",VLOOKUP(A209,入力データ,13,FALSE)),
IF(VLOOKUP(A209,入力データ,3,FALSE)="","",VLOOKUP(A209,入力データ,3,FALSE))),"")</f>
        <v/>
      </c>
      <c r="E209" s="464" t="str">
        <f>IFERROR(IF(VLOOKUP(A209,入力データ,5,FALSE)="","",IF(VLOOKUP(A209,入力データ,5,FALSE)&gt;43585,5,4)),"")</f>
        <v/>
      </c>
      <c r="F209" s="467" t="str">
        <f>IFERROR(IF(VLOOKUP(A209,入力データ,5,FALSE)="","",VLOOKUP(A209,入力データ,5,FALSE)),"")</f>
        <v/>
      </c>
      <c r="G209" s="470" t="str">
        <f>IFERROR(IF(VLOOKUP(A209,入力データ,5,FALSE)="","",VLOOKUP(A209,入力データ,5,FALSE)),"")</f>
        <v/>
      </c>
      <c r="H209" s="473" t="str">
        <f>IFERROR(IF(VLOOKUP(A209,入力データ,5,FALSE)&gt;0,1,""),"")</f>
        <v/>
      </c>
      <c r="I209" s="473" t="str">
        <f>IFERROR(IF(VLOOKUP(A209,入力データ,6,FALSE)="","",VLOOKUP(A209,入力データ,6,FALSE)),"")</f>
        <v/>
      </c>
      <c r="J209" s="475" t="str">
        <f>IFERROR(IF(VLOOKUP(A209,入力データ,7,FALSE)="","",
IF(VLOOKUP(A209,入力データ,7,FALSE)&gt;159,"G",
IF(VLOOKUP(A209,入力データ,7,FALSE)&gt;149,"F",
IF(VLOOKUP(A209,入力データ,7,FALSE)&gt;139,"E",
IF(VLOOKUP(A209,入力データ,7,FALSE)&gt;129,"D",
IF(VLOOKUP(A209,入力データ,7,FALSE)&gt;119,"C",
IF(VLOOKUP(A209,入力データ,7,FALSE)&gt;109,"B",
IF(VLOOKUP(A209,入力データ,7,FALSE)&gt;99,"A",
"")))))))),"")</f>
        <v/>
      </c>
      <c r="K209" s="478" t="str">
        <f>IFERROR(IF(VLOOKUP(A209,入力データ,7,FALSE)="","",
IF(VLOOKUP(A209,入力データ,7,FALSE)&gt;99,MOD(VLOOKUP(A209,入力データ,7,FALSE),10),VLOOKUP(A209,入力データ,7,FALSE))),"")</f>
        <v/>
      </c>
      <c r="L209" s="481" t="str">
        <f>IFERROR(IF(VLOOKUP(A209,入力データ,8,FALSE)="","",VLOOKUP(A209,入力データ,8,FALSE)),"")</f>
        <v/>
      </c>
      <c r="M209" s="483" t="str">
        <f>IFERROR(IF(VLOOKUP(A209,入力データ,9,FALSE)="","",IF(VLOOKUP(A209,入力データ,9,FALSE)&gt;43585,5,4)),"")</f>
        <v/>
      </c>
      <c r="N209" s="485" t="str">
        <f>IFERROR(IF(VLOOKUP(A209,入力データ,9,FALSE)="","",VLOOKUP(A209,入力データ,9,FALSE)),"")</f>
        <v/>
      </c>
      <c r="O209" s="470" t="str">
        <f>IFERROR(IF(VLOOKUP(A209,入力データ,9,FALSE)="","",VLOOKUP(A209,入力データ,9,FALSE)),"")</f>
        <v/>
      </c>
      <c r="P209" s="481" t="str">
        <f>IFERROR(IF(VLOOKUP(A209,入力データ,10,FALSE)="","",VLOOKUP(A209,入力データ,10,FALSE)),"")</f>
        <v/>
      </c>
      <c r="Q209" s="434"/>
      <c r="R209" s="487" t="str">
        <f>IFERROR(IF(VLOOKUP(A209,入力データ,8,FALSE)="","",VLOOKUP(A209,入力データ,8,FALSE)+VALUE(VLOOKUP(A209,入力データ,10,FALSE))),"")</f>
        <v/>
      </c>
      <c r="S209" s="434" t="str">
        <f>IF(R209="","",IF(VLOOKUP(A209,入力データ,11,FALSE)="育児休業","ｲｸｷｭｳ",IF(VLOOKUP(A209,入力データ,11,FALSE)="傷病休職","ﾑｷｭｳ",ROUNDDOWN(R209*10/1000,0))))</f>
        <v/>
      </c>
      <c r="T209" s="435"/>
      <c r="U209" s="436"/>
      <c r="V209" s="152"/>
      <c r="W209" s="149"/>
      <c r="X209" s="149"/>
      <c r="Y209" s="149" t="str">
        <f>IFERROR(IF(VLOOKUP(A209,入力データ,21,FALSE)="","",VLOOKUP(A209,入力データ,21,FALSE)),"")</f>
        <v/>
      </c>
      <c r="Z209" s="40"/>
      <c r="AA209" s="67"/>
      <c r="AB209" s="368" t="str">
        <f>IFERROR(IF(VLOOKUP(A209,入力データ,28,FALSE)&amp;"　"&amp;VLOOKUP(A209,入力データ,29,FALSE)="　","",VLOOKUP(A209,入力データ,28,FALSE)&amp;"　"&amp;VLOOKUP(A209,入力データ,29,FALSE)),"")</f>
        <v/>
      </c>
      <c r="AC209" s="443">
        <v>1</v>
      </c>
      <c r="AD209" s="444" t="str">
        <f>IFERROR(IF(VLOOKUP(A209,入力データ,34,FALSE)="","",VLOOKUP(A209,入力データ,34,FALSE)),"")</f>
        <v/>
      </c>
      <c r="AE209" s="444" t="str">
        <f>IF(AD209="","",IF(V216&gt;43585,5,4))</f>
        <v/>
      </c>
      <c r="AF209" s="445" t="str">
        <f>IF(AD209="","",V216)</f>
        <v/>
      </c>
      <c r="AG209" s="447" t="str">
        <f>IF(AD209="","",V216)</f>
        <v/>
      </c>
      <c r="AH209" s="449" t="str">
        <f>IF(AD209="","",V216)</f>
        <v/>
      </c>
      <c r="AI209" s="444">
        <v>5</v>
      </c>
      <c r="AJ209" s="451" t="str">
        <f>IFERROR(IF(OR(VLOOKUP(A209,入力データ,34,FALSE)=1,VLOOKUP(A209,入力データ,34,FALSE)=3,VLOOKUP(A209,入力データ,34,FALSE)=4,VLOOKUP(A209,入力データ,34,FALSE)=5),3,
IF(VLOOKUP(A209,入力データ,35,FALSE)="","",3)),"")</f>
        <v/>
      </c>
      <c r="AK209" s="371"/>
      <c r="AL209" s="373"/>
    </row>
    <row r="210" spans="1:38" ht="15" customHeight="1" x14ac:dyDescent="0.15">
      <c r="A210" s="454"/>
      <c r="B210" s="457"/>
      <c r="C210" s="460"/>
      <c r="D210" s="462"/>
      <c r="E210" s="465"/>
      <c r="F210" s="468"/>
      <c r="G210" s="471"/>
      <c r="H210" s="474"/>
      <c r="I210" s="474"/>
      <c r="J210" s="476"/>
      <c r="K210" s="479"/>
      <c r="L210" s="482"/>
      <c r="M210" s="484"/>
      <c r="N210" s="486"/>
      <c r="O210" s="471"/>
      <c r="P210" s="482"/>
      <c r="Q210" s="437"/>
      <c r="R210" s="488"/>
      <c r="S210" s="437"/>
      <c r="T210" s="438"/>
      <c r="U210" s="439"/>
      <c r="V210" s="41"/>
      <c r="W210" s="150"/>
      <c r="X210" s="150"/>
      <c r="Y210" s="150" t="str">
        <f>IFERROR(IF(VLOOKUP(A209,入力データ,22,FALSE)="","",VLOOKUP(A209,入力データ,22,FALSE)),"")</f>
        <v/>
      </c>
      <c r="Z210" s="150"/>
      <c r="AA210" s="151"/>
      <c r="AB210" s="369"/>
      <c r="AC210" s="378"/>
      <c r="AD210" s="380"/>
      <c r="AE210" s="380"/>
      <c r="AF210" s="446"/>
      <c r="AG210" s="448"/>
      <c r="AH210" s="450"/>
      <c r="AI210" s="380"/>
      <c r="AJ210" s="452"/>
      <c r="AK210" s="372"/>
      <c r="AL210" s="374"/>
    </row>
    <row r="211" spans="1:38" ht="15" customHeight="1" x14ac:dyDescent="0.15">
      <c r="A211" s="454"/>
      <c r="B211" s="457"/>
      <c r="C211" s="375" t="str">
        <f>IFERROR(IF(VLOOKUP(A209,入力データ,12,FALSE)="","",VLOOKUP(A209,入力データ,12,FALSE)),"")</f>
        <v/>
      </c>
      <c r="D211" s="462"/>
      <c r="E211" s="465"/>
      <c r="F211" s="468"/>
      <c r="G211" s="471"/>
      <c r="H211" s="474"/>
      <c r="I211" s="474"/>
      <c r="J211" s="476"/>
      <c r="K211" s="479"/>
      <c r="L211" s="482"/>
      <c r="M211" s="484"/>
      <c r="N211" s="486"/>
      <c r="O211" s="471"/>
      <c r="P211" s="482"/>
      <c r="Q211" s="437"/>
      <c r="R211" s="488"/>
      <c r="S211" s="437"/>
      <c r="T211" s="438"/>
      <c r="U211" s="439"/>
      <c r="V211" s="41"/>
      <c r="W211" s="150"/>
      <c r="X211" s="150"/>
      <c r="Y211" s="150" t="str">
        <f>IFERROR(IF(VLOOKUP(A209,入力データ,23,FALSE)="","",VLOOKUP(A209,入力データ,23,FALSE)),"")</f>
        <v/>
      </c>
      <c r="Z211" s="150"/>
      <c r="AA211" s="151"/>
      <c r="AB211" s="369"/>
      <c r="AC211" s="377">
        <v>2</v>
      </c>
      <c r="AD211" s="379" t="str">
        <f>IFERROR(IF(VLOOKUP(A209,入力データ,37,FALSE)="","",VLOOKUP(A209,入力データ,37,FALSE)),"")</f>
        <v/>
      </c>
      <c r="AE211" s="379" t="str">
        <f>IF(AD211="","",IF(V216&gt;43585,5,4))</f>
        <v/>
      </c>
      <c r="AF211" s="381" t="str">
        <f>IF(AD211="","",V216)</f>
        <v/>
      </c>
      <c r="AG211" s="383" t="str">
        <f>IF(AE211="","",V216)</f>
        <v/>
      </c>
      <c r="AH211" s="385" t="str">
        <f>IF(AF211="","",V216)</f>
        <v/>
      </c>
      <c r="AI211" s="387">
        <v>6</v>
      </c>
      <c r="AJ211" s="389" t="str">
        <f>IFERROR(IF(VLOOKUP(A209,入力データ,36,FALSE)="","",3),"")</f>
        <v/>
      </c>
      <c r="AK211" s="372"/>
      <c r="AL211" s="374"/>
    </row>
    <row r="212" spans="1:38" ht="15" customHeight="1" x14ac:dyDescent="0.15">
      <c r="A212" s="454"/>
      <c r="B212" s="458"/>
      <c r="C212" s="376"/>
      <c r="D212" s="463"/>
      <c r="E212" s="466"/>
      <c r="F212" s="469"/>
      <c r="G212" s="472"/>
      <c r="H212" s="466"/>
      <c r="I212" s="466"/>
      <c r="J212" s="477"/>
      <c r="K212" s="480"/>
      <c r="L212" s="466"/>
      <c r="M212" s="466"/>
      <c r="N212" s="469"/>
      <c r="O212" s="472"/>
      <c r="P212" s="466"/>
      <c r="Q212" s="477"/>
      <c r="R212" s="489"/>
      <c r="S212" s="440"/>
      <c r="T212" s="441"/>
      <c r="U212" s="442"/>
      <c r="V212" s="38"/>
      <c r="W212" s="36"/>
      <c r="X212" s="36"/>
      <c r="Y212" s="150" t="str">
        <f>IFERROR(IF(VLOOKUP(A209,入力データ,24,FALSE)="","",VLOOKUP(A209,入力データ,24,FALSE)),"")</f>
        <v/>
      </c>
      <c r="Z212" s="63"/>
      <c r="AA212" s="37"/>
      <c r="AB212" s="369"/>
      <c r="AC212" s="378"/>
      <c r="AD212" s="380"/>
      <c r="AE212" s="380"/>
      <c r="AF212" s="382"/>
      <c r="AG212" s="384"/>
      <c r="AH212" s="386"/>
      <c r="AI212" s="388"/>
      <c r="AJ212" s="390"/>
      <c r="AK212" s="372"/>
      <c r="AL212" s="374"/>
    </row>
    <row r="213" spans="1:38" ht="15" customHeight="1" x14ac:dyDescent="0.15">
      <c r="A213" s="454"/>
      <c r="B213" s="490" t="str">
        <f>IF(OR(C209&lt;&gt;"",C211&lt;&gt;""),"○","")</f>
        <v/>
      </c>
      <c r="C213" s="391" t="str">
        <f>IFERROR(IF(VLOOKUP(A209,入力データ,4,FALSE)="","",VLOOKUP(A209,入力データ,4,FALSE)),"")</f>
        <v/>
      </c>
      <c r="D213" s="392"/>
      <c r="E213" s="395" t="str">
        <f>IFERROR(IF(VLOOKUP(A209,入力データ,15,FALSE)="","",IF(VLOOKUP(A209,入力データ,15,FALSE)&gt;43585,5,4)),"")</f>
        <v/>
      </c>
      <c r="F213" s="398" t="str">
        <f>IFERROR(IF(VLOOKUP(A209,入力データ,15,FALSE)="","",VLOOKUP(A209,入力データ,15,FALSE)),"")</f>
        <v/>
      </c>
      <c r="G213" s="401" t="str">
        <f>IFERROR(IF(VLOOKUP(A209,入力データ,15,FALSE)="","",VLOOKUP(A209,入力データ,15,FALSE)),"")</f>
        <v/>
      </c>
      <c r="H213" s="404" t="str">
        <f>IFERROR(IF(VLOOKUP(A209,入力データ,15,FALSE)&gt;0,1,""),"")</f>
        <v/>
      </c>
      <c r="I213" s="404" t="str">
        <f>IFERROR(IF(VLOOKUP(A209,入力データ,16,FALSE)="","",VLOOKUP(A209,入力データ,16,FALSE)),"")</f>
        <v/>
      </c>
      <c r="J213" s="405" t="str">
        <f>IFERROR(IF(VLOOKUP(A209,入力データ,17,FALSE)="","",
IF(VLOOKUP(A209,入力データ,17,FALSE)&gt;159,"G",
IF(VLOOKUP(A209,入力データ,17,FALSE)&gt;149,"F",
IF(VLOOKUP(A209,入力データ,17,FALSE)&gt;139,"E",
IF(VLOOKUP(A209,入力データ,17,FALSE)&gt;129,"D",
IF(VLOOKUP(A209,入力データ,17,FALSE)&gt;119,"C",
IF(VLOOKUP(A209,入力データ,17,FALSE)&gt;109,"B",
IF(VLOOKUP(A209,入力データ,17,FALSE)&gt;99,"A",
"")))))))),"")</f>
        <v/>
      </c>
      <c r="K213" s="408" t="str">
        <f>IFERROR(IF(VLOOKUP(A209,入力データ,17,FALSE)="","",
IF(VLOOKUP(A209,入力データ,17,FALSE)&gt;99,MOD(VLOOKUP(A209,入力データ,17,FALSE),10),VLOOKUP(A209,入力データ,17,FALSE))),"")</f>
        <v/>
      </c>
      <c r="L213" s="411" t="str">
        <f>IFERROR(IF(VLOOKUP(A209,入力データ,18,FALSE)="","",VLOOKUP(A209,入力データ,18,FALSE)),"")</f>
        <v/>
      </c>
      <c r="M213" s="493" t="str">
        <f>IFERROR(IF(VLOOKUP(A209,入力データ,19,FALSE)="","",IF(VLOOKUP(A209,入力データ,19,FALSE)&gt;43585,5,4)),"")</f>
        <v/>
      </c>
      <c r="N213" s="398" t="str">
        <f>IFERROR(IF(VLOOKUP(A209,入力データ,19,FALSE)="","",VLOOKUP(A209,入力データ,19,FALSE)),"")</f>
        <v/>
      </c>
      <c r="O213" s="401" t="str">
        <f>IFERROR(IF(VLOOKUP(A209,入力データ,19,FALSE)="","",VLOOKUP(A209,入力データ,19,FALSE)),"")</f>
        <v/>
      </c>
      <c r="P213" s="411" t="str">
        <f>IFERROR(IF(VLOOKUP(A209,入力データ,20,FALSE)="","",VLOOKUP(A209,入力データ,20,FALSE)),"")</f>
        <v/>
      </c>
      <c r="Q213" s="500"/>
      <c r="R213" s="503" t="str">
        <f>IFERROR(IF(OR(S213="ｲｸｷｭｳ",S213="ﾑｷｭｳ",AND(L213="",P213="")),"",VLOOKUP(A209,入力データ,31,FALSE)),"")</f>
        <v/>
      </c>
      <c r="S213" s="423" t="str">
        <f>IFERROR(
IF(VLOOKUP(A209,入力データ,33,FALSE)=1,"ﾑｷｭｳ ",
IF(VLOOKUP(A209,入力データ,33,FALSE)=3,"ｲｸｷｭｳ",
IF(VLOOKUP(A209,入力データ,33,FALSE)=4,VLOOKUP(A209,入力データ,32,FALSE),
IF(VLOOKUP(A209,入力データ,33,FALSE)=5,VLOOKUP(A209,入力データ,32,FALSE),
IF(AND(VLOOKUP(A209,入力データ,38,FALSE)&gt;0,VLOOKUP(A209,入力データ,38,FALSE)&lt;9),0,
IF(AND(L213="",P213=""),"",VLOOKUP(A209,入力データ,32,FALSE))))))),"")</f>
        <v/>
      </c>
      <c r="T213" s="424"/>
      <c r="U213" s="425"/>
      <c r="V213" s="36"/>
      <c r="W213" s="36"/>
      <c r="X213" s="36"/>
      <c r="Y213" s="63" t="str">
        <f>IFERROR(IF(VLOOKUP(A209,入力データ,25,FALSE)="","",VLOOKUP(A209,入力データ,25,FALSE)),"")</f>
        <v/>
      </c>
      <c r="Z213" s="63"/>
      <c r="AA213" s="37"/>
      <c r="AB213" s="369"/>
      <c r="AC213" s="377">
        <v>3</v>
      </c>
      <c r="AD213" s="379" t="str">
        <f>IFERROR(IF(VLOOKUP(A209,入力データ,33,FALSE)="","",VLOOKUP(A209,入力データ,33,FALSE)),"")</f>
        <v/>
      </c>
      <c r="AE213" s="379" t="str">
        <f>IF(AD213="","",IF(V216&gt;43585,5,4))</f>
        <v/>
      </c>
      <c r="AF213" s="381" t="str">
        <f>IF(AD213="","",V216)</f>
        <v/>
      </c>
      <c r="AG213" s="383" t="str">
        <f>IF(AE213="","",V216)</f>
        <v/>
      </c>
      <c r="AH213" s="385" t="str">
        <f>IF(AF213="","",V216)</f>
        <v/>
      </c>
      <c r="AI213" s="379">
        <v>7</v>
      </c>
      <c r="AJ213" s="430"/>
      <c r="AK213" s="372"/>
      <c r="AL213" s="374"/>
    </row>
    <row r="214" spans="1:38" ht="15" customHeight="1" x14ac:dyDescent="0.15">
      <c r="A214" s="454"/>
      <c r="B214" s="491"/>
      <c r="C214" s="393"/>
      <c r="D214" s="394"/>
      <c r="E214" s="396"/>
      <c r="F214" s="399"/>
      <c r="G214" s="402"/>
      <c r="H214" s="396"/>
      <c r="I214" s="396"/>
      <c r="J214" s="406"/>
      <c r="K214" s="409"/>
      <c r="L214" s="396"/>
      <c r="M214" s="494"/>
      <c r="N214" s="496"/>
      <c r="O214" s="498"/>
      <c r="P214" s="494"/>
      <c r="Q214" s="501"/>
      <c r="R214" s="504"/>
      <c r="S214" s="426"/>
      <c r="T214" s="426"/>
      <c r="U214" s="427"/>
      <c r="V214" s="1"/>
      <c r="W214" s="1"/>
      <c r="X214" s="1"/>
      <c r="Y214" s="63" t="str">
        <f>IFERROR(IF(VLOOKUP(A209,入力データ,26,FALSE)="","",VLOOKUP(A209,入力データ,26,FALSE)),"")</f>
        <v/>
      </c>
      <c r="Z214" s="1"/>
      <c r="AA214" s="1"/>
      <c r="AB214" s="369"/>
      <c r="AC214" s="378"/>
      <c r="AD214" s="380"/>
      <c r="AE214" s="380"/>
      <c r="AF214" s="382"/>
      <c r="AG214" s="384"/>
      <c r="AH214" s="386"/>
      <c r="AI214" s="380"/>
      <c r="AJ214" s="431"/>
      <c r="AK214" s="372"/>
      <c r="AL214" s="374"/>
    </row>
    <row r="215" spans="1:38" ht="15" customHeight="1" x14ac:dyDescent="0.15">
      <c r="A215" s="454"/>
      <c r="B215" s="491"/>
      <c r="C215" s="432" t="str">
        <f>IFERROR(IF(VLOOKUP(A209,入力データ,14,FALSE)="","",VLOOKUP(A209,入力データ,14,FALSE)),"")</f>
        <v/>
      </c>
      <c r="D215" s="409"/>
      <c r="E215" s="396"/>
      <c r="F215" s="399"/>
      <c r="G215" s="402"/>
      <c r="H215" s="396"/>
      <c r="I215" s="396"/>
      <c r="J215" s="406"/>
      <c r="K215" s="409"/>
      <c r="L215" s="396"/>
      <c r="M215" s="494"/>
      <c r="N215" s="496"/>
      <c r="O215" s="498"/>
      <c r="P215" s="494"/>
      <c r="Q215" s="501"/>
      <c r="R215" s="504"/>
      <c r="S215" s="426"/>
      <c r="T215" s="426"/>
      <c r="U215" s="427"/>
      <c r="V215" s="150"/>
      <c r="W215" s="150"/>
      <c r="X215" s="150"/>
      <c r="Y215" s="1"/>
      <c r="Z215" s="62"/>
      <c r="AA215" s="151"/>
      <c r="AB215" s="369"/>
      <c r="AC215" s="377">
        <v>4</v>
      </c>
      <c r="AD215" s="413" t="str">
        <f>IFERROR(IF(VLOOKUP(A209,入力データ,38,FALSE)="","",VLOOKUP(A209,入力データ,38,FALSE)),"")</f>
        <v/>
      </c>
      <c r="AE215" s="379" t="str">
        <f>IF(AD215="","",IF(V216&gt;43585,5,4))</f>
        <v/>
      </c>
      <c r="AF215" s="381" t="str">
        <f>IF(AE215="","",V216)</f>
        <v/>
      </c>
      <c r="AG215" s="383" t="str">
        <f>IF(AE215="","",V216)</f>
        <v/>
      </c>
      <c r="AH215" s="385" t="str">
        <f>IF(AE215="","",V216)</f>
        <v/>
      </c>
      <c r="AI215" s="379"/>
      <c r="AJ215" s="418"/>
      <c r="AK215" s="58"/>
      <c r="AL215" s="86"/>
    </row>
    <row r="216" spans="1:38" ht="15" customHeight="1" x14ac:dyDescent="0.15">
      <c r="A216" s="455"/>
      <c r="B216" s="492"/>
      <c r="C216" s="433"/>
      <c r="D216" s="410"/>
      <c r="E216" s="397"/>
      <c r="F216" s="400"/>
      <c r="G216" s="403"/>
      <c r="H216" s="397"/>
      <c r="I216" s="397"/>
      <c r="J216" s="407"/>
      <c r="K216" s="410"/>
      <c r="L216" s="397"/>
      <c r="M216" s="495"/>
      <c r="N216" s="497"/>
      <c r="O216" s="499"/>
      <c r="P216" s="495"/>
      <c r="Q216" s="502"/>
      <c r="R216" s="505"/>
      <c r="S216" s="428"/>
      <c r="T216" s="428"/>
      <c r="U216" s="429"/>
      <c r="V216" s="420" t="str">
        <f>IFERROR(IF(VLOOKUP(A209,入力データ,27,FALSE)="","",VLOOKUP(A209,入力データ,27,FALSE)),"")</f>
        <v/>
      </c>
      <c r="W216" s="421"/>
      <c r="X216" s="421"/>
      <c r="Y216" s="421"/>
      <c r="Z216" s="421"/>
      <c r="AA216" s="422"/>
      <c r="AB216" s="370"/>
      <c r="AC216" s="412"/>
      <c r="AD216" s="414"/>
      <c r="AE216" s="414"/>
      <c r="AF216" s="415"/>
      <c r="AG216" s="416"/>
      <c r="AH216" s="417"/>
      <c r="AI216" s="414"/>
      <c r="AJ216" s="419"/>
      <c r="AK216" s="60"/>
      <c r="AL216" s="61"/>
    </row>
    <row r="217" spans="1:38" ht="15" customHeight="1" x14ac:dyDescent="0.15">
      <c r="A217" s="453">
        <v>26</v>
      </c>
      <c r="B217" s="456"/>
      <c r="C217" s="459" t="str">
        <f>IFERROR(IF(VLOOKUP(A217,入力データ,2,FALSE)="","",VLOOKUP(A217,入力データ,2,FALSE)),"")</f>
        <v/>
      </c>
      <c r="D217" s="461" t="str">
        <f>IFERROR(
IF(OR(VLOOKUP(A217,入力データ,34,FALSE)=1,
VLOOKUP(A217,入力データ,34,FALSE)=3,
VLOOKUP(A217,入力データ,34,FALSE)=4,
VLOOKUP(A217,入力データ,34,FALSE)=5),
IF(VLOOKUP(A217,入力データ,13,FALSE)="","",VLOOKUP(A217,入力データ,13,FALSE)),
IF(VLOOKUP(A217,入力データ,3,FALSE)="","",VLOOKUP(A217,入力データ,3,FALSE))),"")</f>
        <v/>
      </c>
      <c r="E217" s="464" t="str">
        <f>IFERROR(IF(VLOOKUP(A217,入力データ,5,FALSE)="","",IF(VLOOKUP(A217,入力データ,5,FALSE)&gt;43585,5,4)),"")</f>
        <v/>
      </c>
      <c r="F217" s="467" t="str">
        <f>IFERROR(IF(VLOOKUP(A217,入力データ,5,FALSE)="","",VLOOKUP(A217,入力データ,5,FALSE)),"")</f>
        <v/>
      </c>
      <c r="G217" s="470" t="str">
        <f>IFERROR(IF(VLOOKUP(A217,入力データ,5,FALSE)="","",VLOOKUP(A217,入力データ,5,FALSE)),"")</f>
        <v/>
      </c>
      <c r="H217" s="473" t="str">
        <f>IFERROR(IF(VLOOKUP(A217,入力データ,5,FALSE)&gt;0,1,""),"")</f>
        <v/>
      </c>
      <c r="I217" s="473" t="str">
        <f>IFERROR(IF(VLOOKUP(A217,入力データ,6,FALSE)="","",VLOOKUP(A217,入力データ,6,FALSE)),"")</f>
        <v/>
      </c>
      <c r="J217" s="475" t="str">
        <f>IFERROR(IF(VLOOKUP(A217,入力データ,7,FALSE)="","",
IF(VLOOKUP(A217,入力データ,7,FALSE)&gt;159,"G",
IF(VLOOKUP(A217,入力データ,7,FALSE)&gt;149,"F",
IF(VLOOKUP(A217,入力データ,7,FALSE)&gt;139,"E",
IF(VLOOKUP(A217,入力データ,7,FALSE)&gt;129,"D",
IF(VLOOKUP(A217,入力データ,7,FALSE)&gt;119,"C",
IF(VLOOKUP(A217,入力データ,7,FALSE)&gt;109,"B",
IF(VLOOKUP(A217,入力データ,7,FALSE)&gt;99,"A",
"")))))))),"")</f>
        <v/>
      </c>
      <c r="K217" s="478" t="str">
        <f>IFERROR(IF(VLOOKUP(A217,入力データ,7,FALSE)="","",
IF(VLOOKUP(A217,入力データ,7,FALSE)&gt;99,MOD(VLOOKUP(A217,入力データ,7,FALSE),10),VLOOKUP(A217,入力データ,7,FALSE))),"")</f>
        <v/>
      </c>
      <c r="L217" s="481" t="str">
        <f>IFERROR(IF(VLOOKUP(A217,入力データ,8,FALSE)="","",VLOOKUP(A217,入力データ,8,FALSE)),"")</f>
        <v/>
      </c>
      <c r="M217" s="483" t="str">
        <f>IFERROR(IF(VLOOKUP(A217,入力データ,9,FALSE)="","",IF(VLOOKUP(A217,入力データ,9,FALSE)&gt;43585,5,4)),"")</f>
        <v/>
      </c>
      <c r="N217" s="485" t="str">
        <f>IFERROR(IF(VLOOKUP(A217,入力データ,9,FALSE)="","",VLOOKUP(A217,入力データ,9,FALSE)),"")</f>
        <v/>
      </c>
      <c r="O217" s="470" t="str">
        <f>IFERROR(IF(VLOOKUP(A217,入力データ,9,FALSE)="","",VLOOKUP(A217,入力データ,9,FALSE)),"")</f>
        <v/>
      </c>
      <c r="P217" s="481" t="str">
        <f>IFERROR(IF(VLOOKUP(A217,入力データ,10,FALSE)="","",VLOOKUP(A217,入力データ,10,FALSE)),"")</f>
        <v/>
      </c>
      <c r="Q217" s="434"/>
      <c r="R217" s="487" t="str">
        <f>IFERROR(IF(VLOOKUP(A217,入力データ,8,FALSE)="","",VLOOKUP(A217,入力データ,8,FALSE)+VALUE(VLOOKUP(A217,入力データ,10,FALSE))),"")</f>
        <v/>
      </c>
      <c r="S217" s="434" t="str">
        <f>IF(R217="","",IF(VLOOKUP(A217,入力データ,11,FALSE)="育児休業","ｲｸｷｭｳ",IF(VLOOKUP(A217,入力データ,11,FALSE)="傷病休職","ﾑｷｭｳ",ROUNDDOWN(R217*10/1000,0))))</f>
        <v/>
      </c>
      <c r="T217" s="435"/>
      <c r="U217" s="436"/>
      <c r="V217" s="152"/>
      <c r="W217" s="149"/>
      <c r="X217" s="149"/>
      <c r="Y217" s="149" t="str">
        <f>IFERROR(IF(VLOOKUP(A217,入力データ,21,FALSE)="","",VLOOKUP(A217,入力データ,21,FALSE)),"")</f>
        <v/>
      </c>
      <c r="Z217" s="40"/>
      <c r="AA217" s="67"/>
      <c r="AB217" s="368" t="str">
        <f>IFERROR(IF(VLOOKUP(A217,入力データ,28,FALSE)&amp;"　"&amp;VLOOKUP(A217,入力データ,29,FALSE)="　","",VLOOKUP(A217,入力データ,28,FALSE)&amp;"　"&amp;VLOOKUP(A217,入力データ,29,FALSE)),"")</f>
        <v/>
      </c>
      <c r="AC217" s="443">
        <v>1</v>
      </c>
      <c r="AD217" s="444" t="str">
        <f>IFERROR(IF(VLOOKUP(A217,入力データ,34,FALSE)="","",VLOOKUP(A217,入力データ,34,FALSE)),"")</f>
        <v/>
      </c>
      <c r="AE217" s="444" t="str">
        <f>IF(AD217="","",IF(V224&gt;43585,5,4))</f>
        <v/>
      </c>
      <c r="AF217" s="445" t="str">
        <f>IF(AD217="","",V224)</f>
        <v/>
      </c>
      <c r="AG217" s="447" t="str">
        <f>IF(AD217="","",V224)</f>
        <v/>
      </c>
      <c r="AH217" s="449" t="str">
        <f>IF(AD217="","",V224)</f>
        <v/>
      </c>
      <c r="AI217" s="444">
        <v>5</v>
      </c>
      <c r="AJ217" s="451" t="str">
        <f>IFERROR(IF(OR(VLOOKUP(A217,入力データ,34,FALSE)=1,VLOOKUP(A217,入力データ,34,FALSE)=3,VLOOKUP(A217,入力データ,34,FALSE)=4,VLOOKUP(A217,入力データ,34,FALSE)=5),3,
IF(VLOOKUP(A217,入力データ,35,FALSE)="","",3)),"")</f>
        <v/>
      </c>
      <c r="AK217" s="371"/>
      <c r="AL217" s="373"/>
    </row>
    <row r="218" spans="1:38" ht="15" customHeight="1" x14ac:dyDescent="0.15">
      <c r="A218" s="454"/>
      <c r="B218" s="457"/>
      <c r="C218" s="460"/>
      <c r="D218" s="462"/>
      <c r="E218" s="465"/>
      <c r="F218" s="468"/>
      <c r="G218" s="471"/>
      <c r="H218" s="474"/>
      <c r="I218" s="474"/>
      <c r="J218" s="476"/>
      <c r="K218" s="479"/>
      <c r="L218" s="482"/>
      <c r="M218" s="484"/>
      <c r="N218" s="486"/>
      <c r="O218" s="471"/>
      <c r="P218" s="482"/>
      <c r="Q218" s="437"/>
      <c r="R218" s="488"/>
      <c r="S218" s="437"/>
      <c r="T218" s="438"/>
      <c r="U218" s="439"/>
      <c r="V218" s="41"/>
      <c r="W218" s="150"/>
      <c r="X218" s="150"/>
      <c r="Y218" s="150" t="str">
        <f>IFERROR(IF(VLOOKUP(A217,入力データ,22,FALSE)="","",VLOOKUP(A217,入力データ,22,FALSE)),"")</f>
        <v/>
      </c>
      <c r="Z218" s="150"/>
      <c r="AA218" s="151"/>
      <c r="AB218" s="369"/>
      <c r="AC218" s="378"/>
      <c r="AD218" s="380"/>
      <c r="AE218" s="380"/>
      <c r="AF218" s="446"/>
      <c r="AG218" s="448"/>
      <c r="AH218" s="450"/>
      <c r="AI218" s="380"/>
      <c r="AJ218" s="452"/>
      <c r="AK218" s="372"/>
      <c r="AL218" s="374"/>
    </row>
    <row r="219" spans="1:38" ht="15" customHeight="1" x14ac:dyDescent="0.15">
      <c r="A219" s="454"/>
      <c r="B219" s="457"/>
      <c r="C219" s="375" t="str">
        <f>IFERROR(IF(VLOOKUP(A217,入力データ,12,FALSE)="","",VLOOKUP(A217,入力データ,12,FALSE)),"")</f>
        <v/>
      </c>
      <c r="D219" s="462"/>
      <c r="E219" s="465"/>
      <c r="F219" s="468"/>
      <c r="G219" s="471"/>
      <c r="H219" s="474"/>
      <c r="I219" s="474"/>
      <c r="J219" s="476"/>
      <c r="K219" s="479"/>
      <c r="L219" s="482"/>
      <c r="M219" s="484"/>
      <c r="N219" s="486"/>
      <c r="O219" s="471"/>
      <c r="P219" s="482"/>
      <c r="Q219" s="437"/>
      <c r="R219" s="488"/>
      <c r="S219" s="437"/>
      <c r="T219" s="438"/>
      <c r="U219" s="439"/>
      <c r="V219" s="41"/>
      <c r="W219" s="150"/>
      <c r="X219" s="150"/>
      <c r="Y219" s="150" t="str">
        <f>IFERROR(IF(VLOOKUP(A217,入力データ,23,FALSE)="","",VLOOKUP(A217,入力データ,23,FALSE)),"")</f>
        <v/>
      </c>
      <c r="Z219" s="150"/>
      <c r="AA219" s="151"/>
      <c r="AB219" s="369"/>
      <c r="AC219" s="377">
        <v>2</v>
      </c>
      <c r="AD219" s="379" t="str">
        <f>IFERROR(IF(VLOOKUP(A217,入力データ,37,FALSE)="","",VLOOKUP(A217,入力データ,37,FALSE)),"")</f>
        <v/>
      </c>
      <c r="AE219" s="379" t="str">
        <f>IF(AD219="","",IF(V224&gt;43585,5,4))</f>
        <v/>
      </c>
      <c r="AF219" s="381" t="str">
        <f>IF(AD219="","",V224)</f>
        <v/>
      </c>
      <c r="AG219" s="383" t="str">
        <f>IF(AE219="","",V224)</f>
        <v/>
      </c>
      <c r="AH219" s="385" t="str">
        <f>IF(AF219="","",V224)</f>
        <v/>
      </c>
      <c r="AI219" s="387">
        <v>6</v>
      </c>
      <c r="AJ219" s="389" t="str">
        <f>IFERROR(IF(VLOOKUP(A217,入力データ,36,FALSE)="","",3),"")</f>
        <v/>
      </c>
      <c r="AK219" s="372"/>
      <c r="AL219" s="374"/>
    </row>
    <row r="220" spans="1:38" ht="15" customHeight="1" x14ac:dyDescent="0.15">
      <c r="A220" s="454"/>
      <c r="B220" s="458"/>
      <c r="C220" s="376"/>
      <c r="D220" s="463"/>
      <c r="E220" s="466"/>
      <c r="F220" s="469"/>
      <c r="G220" s="472"/>
      <c r="H220" s="466"/>
      <c r="I220" s="466"/>
      <c r="J220" s="477"/>
      <c r="K220" s="480"/>
      <c r="L220" s="466"/>
      <c r="M220" s="466"/>
      <c r="N220" s="469"/>
      <c r="O220" s="472"/>
      <c r="P220" s="466"/>
      <c r="Q220" s="477"/>
      <c r="R220" s="489"/>
      <c r="S220" s="440"/>
      <c r="T220" s="441"/>
      <c r="U220" s="442"/>
      <c r="V220" s="38"/>
      <c r="W220" s="36"/>
      <c r="X220" s="36"/>
      <c r="Y220" s="150" t="str">
        <f>IFERROR(IF(VLOOKUP(A217,入力データ,24,FALSE)="","",VLOOKUP(A217,入力データ,24,FALSE)),"")</f>
        <v/>
      </c>
      <c r="Z220" s="63"/>
      <c r="AA220" s="37"/>
      <c r="AB220" s="369"/>
      <c r="AC220" s="378"/>
      <c r="AD220" s="380"/>
      <c r="AE220" s="380"/>
      <c r="AF220" s="382"/>
      <c r="AG220" s="384"/>
      <c r="AH220" s="386"/>
      <c r="AI220" s="388"/>
      <c r="AJ220" s="390"/>
      <c r="AK220" s="372"/>
      <c r="AL220" s="374"/>
    </row>
    <row r="221" spans="1:38" ht="15" customHeight="1" x14ac:dyDescent="0.15">
      <c r="A221" s="454"/>
      <c r="B221" s="490" t="str">
        <f>IF(OR(C217&lt;&gt;"",C219&lt;&gt;""),"○","")</f>
        <v/>
      </c>
      <c r="C221" s="391" t="str">
        <f>IFERROR(IF(VLOOKUP(A217,入力データ,4,FALSE)="","",VLOOKUP(A217,入力データ,4,FALSE)),"")</f>
        <v/>
      </c>
      <c r="D221" s="392"/>
      <c r="E221" s="395" t="str">
        <f>IFERROR(IF(VLOOKUP(A217,入力データ,15,FALSE)="","",IF(VLOOKUP(A217,入力データ,15,FALSE)&gt;43585,5,4)),"")</f>
        <v/>
      </c>
      <c r="F221" s="398" t="str">
        <f>IFERROR(IF(VLOOKUP(A217,入力データ,15,FALSE)="","",VLOOKUP(A217,入力データ,15,FALSE)),"")</f>
        <v/>
      </c>
      <c r="G221" s="401" t="str">
        <f>IFERROR(IF(VLOOKUP(A217,入力データ,15,FALSE)="","",VLOOKUP(A217,入力データ,15,FALSE)),"")</f>
        <v/>
      </c>
      <c r="H221" s="404" t="str">
        <f>IFERROR(IF(VLOOKUP(A217,入力データ,15,FALSE)&gt;0,1,""),"")</f>
        <v/>
      </c>
      <c r="I221" s="404" t="str">
        <f>IFERROR(IF(VLOOKUP(A217,入力データ,16,FALSE)="","",VLOOKUP(A217,入力データ,16,FALSE)),"")</f>
        <v/>
      </c>
      <c r="J221" s="405" t="str">
        <f>IFERROR(IF(VLOOKUP(A217,入力データ,17,FALSE)="","",
IF(VLOOKUP(A217,入力データ,17,FALSE)&gt;159,"G",
IF(VLOOKUP(A217,入力データ,17,FALSE)&gt;149,"F",
IF(VLOOKUP(A217,入力データ,17,FALSE)&gt;139,"E",
IF(VLOOKUP(A217,入力データ,17,FALSE)&gt;129,"D",
IF(VLOOKUP(A217,入力データ,17,FALSE)&gt;119,"C",
IF(VLOOKUP(A217,入力データ,17,FALSE)&gt;109,"B",
IF(VLOOKUP(A217,入力データ,17,FALSE)&gt;99,"A",
"")))))))),"")</f>
        <v/>
      </c>
      <c r="K221" s="408" t="str">
        <f>IFERROR(IF(VLOOKUP(A217,入力データ,17,FALSE)="","",
IF(VLOOKUP(A217,入力データ,17,FALSE)&gt;99,MOD(VLOOKUP(A217,入力データ,17,FALSE),10),VLOOKUP(A217,入力データ,17,FALSE))),"")</f>
        <v/>
      </c>
      <c r="L221" s="411" t="str">
        <f>IFERROR(IF(VLOOKUP(A217,入力データ,18,FALSE)="","",VLOOKUP(A217,入力データ,18,FALSE)),"")</f>
        <v/>
      </c>
      <c r="M221" s="493" t="str">
        <f>IFERROR(IF(VLOOKUP(A217,入力データ,19,FALSE)="","",IF(VLOOKUP(A217,入力データ,19,FALSE)&gt;43585,5,4)),"")</f>
        <v/>
      </c>
      <c r="N221" s="398" t="str">
        <f>IFERROR(IF(VLOOKUP(A217,入力データ,19,FALSE)="","",VLOOKUP(A217,入力データ,19,FALSE)),"")</f>
        <v/>
      </c>
      <c r="O221" s="401" t="str">
        <f>IFERROR(IF(VLOOKUP(A217,入力データ,19,FALSE)="","",VLOOKUP(A217,入力データ,19,FALSE)),"")</f>
        <v/>
      </c>
      <c r="P221" s="411" t="str">
        <f>IFERROR(IF(VLOOKUP(A217,入力データ,20,FALSE)="","",VLOOKUP(A217,入力データ,20,FALSE)),"")</f>
        <v/>
      </c>
      <c r="Q221" s="500"/>
      <c r="R221" s="503" t="str">
        <f>IFERROR(IF(OR(S221="ｲｸｷｭｳ",S221="ﾑｷｭｳ",AND(L221="",P221="")),"",VLOOKUP(A217,入力データ,31,FALSE)),"")</f>
        <v/>
      </c>
      <c r="S221" s="423" t="str">
        <f>IFERROR(
IF(VLOOKUP(A217,入力データ,33,FALSE)=1,"ﾑｷｭｳ ",
IF(VLOOKUP(A217,入力データ,33,FALSE)=3,"ｲｸｷｭｳ",
IF(VLOOKUP(A217,入力データ,33,FALSE)=4,VLOOKUP(A217,入力データ,32,FALSE),
IF(VLOOKUP(A217,入力データ,33,FALSE)=5,VLOOKUP(A217,入力データ,32,FALSE),
IF(AND(VLOOKUP(A217,入力データ,38,FALSE)&gt;0,VLOOKUP(A217,入力データ,38,FALSE)&lt;9),0,
IF(AND(L221="",P221=""),"",VLOOKUP(A217,入力データ,32,FALSE))))))),"")</f>
        <v/>
      </c>
      <c r="T221" s="424"/>
      <c r="U221" s="425"/>
      <c r="V221" s="36"/>
      <c r="W221" s="36"/>
      <c r="X221" s="36"/>
      <c r="Y221" s="63" t="str">
        <f>IFERROR(IF(VLOOKUP(A217,入力データ,25,FALSE)="","",VLOOKUP(A217,入力データ,25,FALSE)),"")</f>
        <v/>
      </c>
      <c r="Z221" s="63"/>
      <c r="AA221" s="37"/>
      <c r="AB221" s="369"/>
      <c r="AC221" s="377">
        <v>3</v>
      </c>
      <c r="AD221" s="379" t="str">
        <f>IFERROR(IF(VLOOKUP(A217,入力データ,33,FALSE)="","",VLOOKUP(A217,入力データ,33,FALSE)),"")</f>
        <v/>
      </c>
      <c r="AE221" s="379" t="str">
        <f>IF(AD221="","",IF(V224&gt;43585,5,4))</f>
        <v/>
      </c>
      <c r="AF221" s="381" t="str">
        <f>IF(AD221="","",V224)</f>
        <v/>
      </c>
      <c r="AG221" s="383" t="str">
        <f>IF(AE221="","",V224)</f>
        <v/>
      </c>
      <c r="AH221" s="385" t="str">
        <f>IF(AF221="","",V224)</f>
        <v/>
      </c>
      <c r="AI221" s="379">
        <v>7</v>
      </c>
      <c r="AJ221" s="430"/>
      <c r="AK221" s="372"/>
      <c r="AL221" s="374"/>
    </row>
    <row r="222" spans="1:38" ht="15" customHeight="1" x14ac:dyDescent="0.15">
      <c r="A222" s="454"/>
      <c r="B222" s="491"/>
      <c r="C222" s="393"/>
      <c r="D222" s="394"/>
      <c r="E222" s="396"/>
      <c r="F222" s="399"/>
      <c r="G222" s="402"/>
      <c r="H222" s="396"/>
      <c r="I222" s="396"/>
      <c r="J222" s="406"/>
      <c r="K222" s="409"/>
      <c r="L222" s="396"/>
      <c r="M222" s="494"/>
      <c r="N222" s="496"/>
      <c r="O222" s="498"/>
      <c r="P222" s="494"/>
      <c r="Q222" s="501"/>
      <c r="R222" s="504"/>
      <c r="S222" s="426"/>
      <c r="T222" s="426"/>
      <c r="U222" s="427"/>
      <c r="V222" s="1"/>
      <c r="W222" s="1"/>
      <c r="X222" s="1"/>
      <c r="Y222" s="63" t="str">
        <f>IFERROR(IF(VLOOKUP(A217,入力データ,26,FALSE)="","",VLOOKUP(A217,入力データ,26,FALSE)),"")</f>
        <v/>
      </c>
      <c r="Z222" s="1"/>
      <c r="AA222" s="1"/>
      <c r="AB222" s="369"/>
      <c r="AC222" s="378"/>
      <c r="AD222" s="380"/>
      <c r="AE222" s="380"/>
      <c r="AF222" s="382"/>
      <c r="AG222" s="384"/>
      <c r="AH222" s="386"/>
      <c r="AI222" s="380"/>
      <c r="AJ222" s="431"/>
      <c r="AK222" s="372"/>
      <c r="AL222" s="374"/>
    </row>
    <row r="223" spans="1:38" ht="15" customHeight="1" x14ac:dyDescent="0.15">
      <c r="A223" s="454"/>
      <c r="B223" s="491"/>
      <c r="C223" s="432" t="str">
        <f>IFERROR(IF(VLOOKUP(A217,入力データ,14,FALSE)="","",VLOOKUP(A217,入力データ,14,FALSE)),"")</f>
        <v/>
      </c>
      <c r="D223" s="409"/>
      <c r="E223" s="396"/>
      <c r="F223" s="399"/>
      <c r="G223" s="402"/>
      <c r="H223" s="396"/>
      <c r="I223" s="396"/>
      <c r="J223" s="406"/>
      <c r="K223" s="409"/>
      <c r="L223" s="396"/>
      <c r="M223" s="494"/>
      <c r="N223" s="496"/>
      <c r="O223" s="498"/>
      <c r="P223" s="494"/>
      <c r="Q223" s="501"/>
      <c r="R223" s="504"/>
      <c r="S223" s="426"/>
      <c r="T223" s="426"/>
      <c r="U223" s="427"/>
      <c r="V223" s="150"/>
      <c r="W223" s="150"/>
      <c r="X223" s="150"/>
      <c r="Y223" s="1"/>
      <c r="Z223" s="62"/>
      <c r="AA223" s="151"/>
      <c r="AB223" s="369"/>
      <c r="AC223" s="377">
        <v>4</v>
      </c>
      <c r="AD223" s="413" t="str">
        <f>IFERROR(IF(VLOOKUP(A217,入力データ,38,FALSE)="","",VLOOKUP(A217,入力データ,38,FALSE)),"")</f>
        <v/>
      </c>
      <c r="AE223" s="379" t="str">
        <f>IF(AD223="","",IF(V224&gt;43585,5,4))</f>
        <v/>
      </c>
      <c r="AF223" s="381" t="str">
        <f>IF(AE223="","",V224)</f>
        <v/>
      </c>
      <c r="AG223" s="383" t="str">
        <f>IF(AE223="","",V224)</f>
        <v/>
      </c>
      <c r="AH223" s="385" t="str">
        <f>IF(AE223="","",V224)</f>
        <v/>
      </c>
      <c r="AI223" s="379"/>
      <c r="AJ223" s="418"/>
      <c r="AK223" s="58"/>
      <c r="AL223" s="86"/>
    </row>
    <row r="224" spans="1:38" ht="15" customHeight="1" x14ac:dyDescent="0.15">
      <c r="A224" s="455"/>
      <c r="B224" s="492"/>
      <c r="C224" s="433"/>
      <c r="D224" s="410"/>
      <c r="E224" s="397"/>
      <c r="F224" s="400"/>
      <c r="G224" s="403"/>
      <c r="H224" s="397"/>
      <c r="I224" s="397"/>
      <c r="J224" s="407"/>
      <c r="K224" s="410"/>
      <c r="L224" s="397"/>
      <c r="M224" s="495"/>
      <c r="N224" s="497"/>
      <c r="O224" s="499"/>
      <c r="P224" s="495"/>
      <c r="Q224" s="502"/>
      <c r="R224" s="505"/>
      <c r="S224" s="428"/>
      <c r="T224" s="428"/>
      <c r="U224" s="429"/>
      <c r="V224" s="420" t="str">
        <f>IFERROR(IF(VLOOKUP(A217,入力データ,27,FALSE)="","",VLOOKUP(A217,入力データ,27,FALSE)),"")</f>
        <v/>
      </c>
      <c r="W224" s="421"/>
      <c r="X224" s="421"/>
      <c r="Y224" s="421"/>
      <c r="Z224" s="421"/>
      <c r="AA224" s="422"/>
      <c r="AB224" s="370"/>
      <c r="AC224" s="412"/>
      <c r="AD224" s="414"/>
      <c r="AE224" s="414"/>
      <c r="AF224" s="415"/>
      <c r="AG224" s="416"/>
      <c r="AH224" s="417"/>
      <c r="AI224" s="414"/>
      <c r="AJ224" s="419"/>
      <c r="AK224" s="60"/>
      <c r="AL224" s="61"/>
    </row>
    <row r="225" spans="1:38" ht="15" customHeight="1" x14ac:dyDescent="0.15">
      <c r="A225" s="453">
        <v>27</v>
      </c>
      <c r="B225" s="456"/>
      <c r="C225" s="459" t="str">
        <f>IFERROR(IF(VLOOKUP(A225,入力データ,2,FALSE)="","",VLOOKUP(A225,入力データ,2,FALSE)),"")</f>
        <v/>
      </c>
      <c r="D225" s="461" t="str">
        <f>IFERROR(
IF(OR(VLOOKUP(A225,入力データ,34,FALSE)=1,
VLOOKUP(A225,入力データ,34,FALSE)=3,
VLOOKUP(A225,入力データ,34,FALSE)=4,
VLOOKUP(A225,入力データ,34,FALSE)=5),
IF(VLOOKUP(A225,入力データ,13,FALSE)="","",VLOOKUP(A225,入力データ,13,FALSE)),
IF(VLOOKUP(A225,入力データ,3,FALSE)="","",VLOOKUP(A225,入力データ,3,FALSE))),"")</f>
        <v/>
      </c>
      <c r="E225" s="464" t="str">
        <f>IFERROR(IF(VLOOKUP(A225,入力データ,5,FALSE)="","",IF(VLOOKUP(A225,入力データ,5,FALSE)&gt;43585,5,4)),"")</f>
        <v/>
      </c>
      <c r="F225" s="467" t="str">
        <f>IFERROR(IF(VLOOKUP(A225,入力データ,5,FALSE)="","",VLOOKUP(A225,入力データ,5,FALSE)),"")</f>
        <v/>
      </c>
      <c r="G225" s="470" t="str">
        <f>IFERROR(IF(VLOOKUP(A225,入力データ,5,FALSE)="","",VLOOKUP(A225,入力データ,5,FALSE)),"")</f>
        <v/>
      </c>
      <c r="H225" s="473" t="str">
        <f>IFERROR(IF(VLOOKUP(A225,入力データ,5,FALSE)&gt;0,1,""),"")</f>
        <v/>
      </c>
      <c r="I225" s="473" t="str">
        <f>IFERROR(IF(VLOOKUP(A225,入力データ,6,FALSE)="","",VLOOKUP(A225,入力データ,6,FALSE)),"")</f>
        <v/>
      </c>
      <c r="J225" s="475" t="str">
        <f>IFERROR(IF(VLOOKUP(A225,入力データ,7,FALSE)="","",
IF(VLOOKUP(A225,入力データ,7,FALSE)&gt;159,"G",
IF(VLOOKUP(A225,入力データ,7,FALSE)&gt;149,"F",
IF(VLOOKUP(A225,入力データ,7,FALSE)&gt;139,"E",
IF(VLOOKUP(A225,入力データ,7,FALSE)&gt;129,"D",
IF(VLOOKUP(A225,入力データ,7,FALSE)&gt;119,"C",
IF(VLOOKUP(A225,入力データ,7,FALSE)&gt;109,"B",
IF(VLOOKUP(A225,入力データ,7,FALSE)&gt;99,"A",
"")))))))),"")</f>
        <v/>
      </c>
      <c r="K225" s="478" t="str">
        <f>IFERROR(IF(VLOOKUP(A225,入力データ,7,FALSE)="","",
IF(VLOOKUP(A225,入力データ,7,FALSE)&gt;99,MOD(VLOOKUP(A225,入力データ,7,FALSE),10),VLOOKUP(A225,入力データ,7,FALSE))),"")</f>
        <v/>
      </c>
      <c r="L225" s="481" t="str">
        <f>IFERROR(IF(VLOOKUP(A225,入力データ,8,FALSE)="","",VLOOKUP(A225,入力データ,8,FALSE)),"")</f>
        <v/>
      </c>
      <c r="M225" s="483" t="str">
        <f>IFERROR(IF(VLOOKUP(A225,入力データ,9,FALSE)="","",IF(VLOOKUP(A225,入力データ,9,FALSE)&gt;43585,5,4)),"")</f>
        <v/>
      </c>
      <c r="N225" s="485" t="str">
        <f>IFERROR(IF(VLOOKUP(A225,入力データ,9,FALSE)="","",VLOOKUP(A225,入力データ,9,FALSE)),"")</f>
        <v/>
      </c>
      <c r="O225" s="470" t="str">
        <f>IFERROR(IF(VLOOKUP(A225,入力データ,9,FALSE)="","",VLOOKUP(A225,入力データ,9,FALSE)),"")</f>
        <v/>
      </c>
      <c r="P225" s="481" t="str">
        <f>IFERROR(IF(VLOOKUP(A225,入力データ,10,FALSE)="","",VLOOKUP(A225,入力データ,10,FALSE)),"")</f>
        <v/>
      </c>
      <c r="Q225" s="434"/>
      <c r="R225" s="487" t="str">
        <f>IFERROR(IF(VLOOKUP(A225,入力データ,8,FALSE)="","",VLOOKUP(A225,入力データ,8,FALSE)+VALUE(VLOOKUP(A225,入力データ,10,FALSE))),"")</f>
        <v/>
      </c>
      <c r="S225" s="434" t="str">
        <f>IF(R225="","",IF(VLOOKUP(A225,入力データ,11,FALSE)="育児休業","ｲｸｷｭｳ",IF(VLOOKUP(A225,入力データ,11,FALSE)="傷病休職","ﾑｷｭｳ",ROUNDDOWN(R225*10/1000,0))))</f>
        <v/>
      </c>
      <c r="T225" s="435"/>
      <c r="U225" s="436"/>
      <c r="V225" s="152"/>
      <c r="W225" s="149"/>
      <c r="X225" s="149"/>
      <c r="Y225" s="149" t="str">
        <f>IFERROR(IF(VLOOKUP(A225,入力データ,21,FALSE)="","",VLOOKUP(A225,入力データ,21,FALSE)),"")</f>
        <v/>
      </c>
      <c r="Z225" s="40"/>
      <c r="AA225" s="67"/>
      <c r="AB225" s="368" t="str">
        <f>IFERROR(IF(VLOOKUP(A225,入力データ,28,FALSE)&amp;"　"&amp;VLOOKUP(A225,入力データ,29,FALSE)="　","",VLOOKUP(A225,入力データ,28,FALSE)&amp;"　"&amp;VLOOKUP(A225,入力データ,29,FALSE)),"")</f>
        <v/>
      </c>
      <c r="AC225" s="443">
        <v>1</v>
      </c>
      <c r="AD225" s="444" t="str">
        <f>IFERROR(IF(VLOOKUP(A225,入力データ,34,FALSE)="","",VLOOKUP(A225,入力データ,34,FALSE)),"")</f>
        <v/>
      </c>
      <c r="AE225" s="444" t="str">
        <f>IF(AD225="","",IF(V232&gt;43585,5,4))</f>
        <v/>
      </c>
      <c r="AF225" s="445" t="str">
        <f>IF(AD225="","",V232)</f>
        <v/>
      </c>
      <c r="AG225" s="447" t="str">
        <f>IF(AD225="","",V232)</f>
        <v/>
      </c>
      <c r="AH225" s="449" t="str">
        <f>IF(AD225="","",V232)</f>
        <v/>
      </c>
      <c r="AI225" s="444">
        <v>5</v>
      </c>
      <c r="AJ225" s="451" t="str">
        <f>IFERROR(IF(OR(VLOOKUP(A225,入力データ,34,FALSE)=1,VLOOKUP(A225,入力データ,34,FALSE)=3,VLOOKUP(A225,入力データ,34,FALSE)=4,VLOOKUP(A225,入力データ,34,FALSE)=5),3,
IF(VLOOKUP(A225,入力データ,35,FALSE)="","",3)),"")</f>
        <v/>
      </c>
      <c r="AK225" s="371"/>
      <c r="AL225" s="373"/>
    </row>
    <row r="226" spans="1:38" ht="15" customHeight="1" x14ac:dyDescent="0.15">
      <c r="A226" s="454"/>
      <c r="B226" s="457"/>
      <c r="C226" s="460"/>
      <c r="D226" s="462"/>
      <c r="E226" s="465"/>
      <c r="F226" s="468"/>
      <c r="G226" s="471"/>
      <c r="H226" s="474"/>
      <c r="I226" s="474"/>
      <c r="J226" s="476"/>
      <c r="K226" s="479"/>
      <c r="L226" s="482"/>
      <c r="M226" s="484"/>
      <c r="N226" s="486"/>
      <c r="O226" s="471"/>
      <c r="P226" s="482"/>
      <c r="Q226" s="437"/>
      <c r="R226" s="488"/>
      <c r="S226" s="437"/>
      <c r="T226" s="438"/>
      <c r="U226" s="439"/>
      <c r="V226" s="41"/>
      <c r="W226" s="150"/>
      <c r="X226" s="150"/>
      <c r="Y226" s="150" t="str">
        <f>IFERROR(IF(VLOOKUP(A225,入力データ,22,FALSE)="","",VLOOKUP(A225,入力データ,22,FALSE)),"")</f>
        <v/>
      </c>
      <c r="Z226" s="150"/>
      <c r="AA226" s="151"/>
      <c r="AB226" s="369"/>
      <c r="AC226" s="378"/>
      <c r="AD226" s="380"/>
      <c r="AE226" s="380"/>
      <c r="AF226" s="446"/>
      <c r="AG226" s="448"/>
      <c r="AH226" s="450"/>
      <c r="AI226" s="380"/>
      <c r="AJ226" s="452"/>
      <c r="AK226" s="372"/>
      <c r="AL226" s="374"/>
    </row>
    <row r="227" spans="1:38" ht="15" customHeight="1" x14ac:dyDescent="0.15">
      <c r="A227" s="454"/>
      <c r="B227" s="457"/>
      <c r="C227" s="375" t="str">
        <f>IFERROR(IF(VLOOKUP(A225,入力データ,12,FALSE)="","",VLOOKUP(A225,入力データ,12,FALSE)),"")</f>
        <v/>
      </c>
      <c r="D227" s="462"/>
      <c r="E227" s="465"/>
      <c r="F227" s="468"/>
      <c r="G227" s="471"/>
      <c r="H227" s="474"/>
      <c r="I227" s="474"/>
      <c r="J227" s="476"/>
      <c r="K227" s="479"/>
      <c r="L227" s="482"/>
      <c r="M227" s="484"/>
      <c r="N227" s="486"/>
      <c r="O227" s="471"/>
      <c r="P227" s="482"/>
      <c r="Q227" s="437"/>
      <c r="R227" s="488"/>
      <c r="S227" s="437"/>
      <c r="T227" s="438"/>
      <c r="U227" s="439"/>
      <c r="V227" s="41"/>
      <c r="W227" s="150"/>
      <c r="X227" s="150"/>
      <c r="Y227" s="150" t="str">
        <f>IFERROR(IF(VLOOKUP(A225,入力データ,23,FALSE)="","",VLOOKUP(A225,入力データ,23,FALSE)),"")</f>
        <v/>
      </c>
      <c r="Z227" s="150"/>
      <c r="AA227" s="151"/>
      <c r="AB227" s="369"/>
      <c r="AC227" s="377">
        <v>2</v>
      </c>
      <c r="AD227" s="379" t="str">
        <f>IFERROR(IF(VLOOKUP(A225,入力データ,37,FALSE)="","",VLOOKUP(A225,入力データ,37,FALSE)),"")</f>
        <v/>
      </c>
      <c r="AE227" s="379" t="str">
        <f>IF(AD227="","",IF(V232&gt;43585,5,4))</f>
        <v/>
      </c>
      <c r="AF227" s="381" t="str">
        <f>IF(AD227="","",V232)</f>
        <v/>
      </c>
      <c r="AG227" s="383" t="str">
        <f>IF(AE227="","",V232)</f>
        <v/>
      </c>
      <c r="AH227" s="385" t="str">
        <f>IF(AF227="","",V232)</f>
        <v/>
      </c>
      <c r="AI227" s="387">
        <v>6</v>
      </c>
      <c r="AJ227" s="389" t="str">
        <f>IFERROR(IF(VLOOKUP(A225,入力データ,36,FALSE)="","",3),"")</f>
        <v/>
      </c>
      <c r="AK227" s="372"/>
      <c r="AL227" s="374"/>
    </row>
    <row r="228" spans="1:38" ht="15" customHeight="1" x14ac:dyDescent="0.15">
      <c r="A228" s="454"/>
      <c r="B228" s="458"/>
      <c r="C228" s="376"/>
      <c r="D228" s="463"/>
      <c r="E228" s="466"/>
      <c r="F228" s="469"/>
      <c r="G228" s="472"/>
      <c r="H228" s="466"/>
      <c r="I228" s="466"/>
      <c r="J228" s="477"/>
      <c r="K228" s="480"/>
      <c r="L228" s="466"/>
      <c r="M228" s="466"/>
      <c r="N228" s="469"/>
      <c r="O228" s="472"/>
      <c r="P228" s="466"/>
      <c r="Q228" s="477"/>
      <c r="R228" s="489"/>
      <c r="S228" s="440"/>
      <c r="T228" s="441"/>
      <c r="U228" s="442"/>
      <c r="V228" s="38"/>
      <c r="W228" s="36"/>
      <c r="X228" s="36"/>
      <c r="Y228" s="150" t="str">
        <f>IFERROR(IF(VLOOKUP(A225,入力データ,24,FALSE)="","",VLOOKUP(A225,入力データ,24,FALSE)),"")</f>
        <v/>
      </c>
      <c r="Z228" s="63"/>
      <c r="AA228" s="37"/>
      <c r="AB228" s="369"/>
      <c r="AC228" s="378"/>
      <c r="AD228" s="380"/>
      <c r="AE228" s="380"/>
      <c r="AF228" s="382"/>
      <c r="AG228" s="384"/>
      <c r="AH228" s="386"/>
      <c r="AI228" s="388"/>
      <c r="AJ228" s="390"/>
      <c r="AK228" s="372"/>
      <c r="AL228" s="374"/>
    </row>
    <row r="229" spans="1:38" ht="15" customHeight="1" x14ac:dyDescent="0.15">
      <c r="A229" s="454"/>
      <c r="B229" s="490" t="str">
        <f>IF(OR(C225&lt;&gt;"",C227&lt;&gt;""),"○","")</f>
        <v/>
      </c>
      <c r="C229" s="391" t="str">
        <f>IFERROR(IF(VLOOKUP(A225,入力データ,4,FALSE)="","",VLOOKUP(A225,入力データ,4,FALSE)),"")</f>
        <v/>
      </c>
      <c r="D229" s="392"/>
      <c r="E229" s="395" t="str">
        <f>IFERROR(IF(VLOOKUP(A225,入力データ,15,FALSE)="","",IF(VLOOKUP(A225,入力データ,15,FALSE)&gt;43585,5,4)),"")</f>
        <v/>
      </c>
      <c r="F229" s="398" t="str">
        <f>IFERROR(IF(VLOOKUP(A225,入力データ,15,FALSE)="","",VLOOKUP(A225,入力データ,15,FALSE)),"")</f>
        <v/>
      </c>
      <c r="G229" s="401" t="str">
        <f>IFERROR(IF(VLOOKUP(A225,入力データ,15,FALSE)="","",VLOOKUP(A225,入力データ,15,FALSE)),"")</f>
        <v/>
      </c>
      <c r="H229" s="404" t="str">
        <f>IFERROR(IF(VLOOKUP(A225,入力データ,15,FALSE)&gt;0,1,""),"")</f>
        <v/>
      </c>
      <c r="I229" s="404" t="str">
        <f>IFERROR(IF(VLOOKUP(A225,入力データ,16,FALSE)="","",VLOOKUP(A225,入力データ,16,FALSE)),"")</f>
        <v/>
      </c>
      <c r="J229" s="405" t="str">
        <f>IFERROR(IF(VLOOKUP(A225,入力データ,17,FALSE)="","",
IF(VLOOKUP(A225,入力データ,17,FALSE)&gt;159,"G",
IF(VLOOKUP(A225,入力データ,17,FALSE)&gt;149,"F",
IF(VLOOKUP(A225,入力データ,17,FALSE)&gt;139,"E",
IF(VLOOKUP(A225,入力データ,17,FALSE)&gt;129,"D",
IF(VLOOKUP(A225,入力データ,17,FALSE)&gt;119,"C",
IF(VLOOKUP(A225,入力データ,17,FALSE)&gt;109,"B",
IF(VLOOKUP(A225,入力データ,17,FALSE)&gt;99,"A",
"")))))))),"")</f>
        <v/>
      </c>
      <c r="K229" s="408" t="str">
        <f>IFERROR(IF(VLOOKUP(A225,入力データ,17,FALSE)="","",
IF(VLOOKUP(A225,入力データ,17,FALSE)&gt;99,MOD(VLOOKUP(A225,入力データ,17,FALSE),10),VLOOKUP(A225,入力データ,17,FALSE))),"")</f>
        <v/>
      </c>
      <c r="L229" s="411" t="str">
        <f>IFERROR(IF(VLOOKUP(A225,入力データ,18,FALSE)="","",VLOOKUP(A225,入力データ,18,FALSE)),"")</f>
        <v/>
      </c>
      <c r="M229" s="493" t="str">
        <f>IFERROR(IF(VLOOKUP(A225,入力データ,19,FALSE)="","",IF(VLOOKUP(A225,入力データ,19,FALSE)&gt;43585,5,4)),"")</f>
        <v/>
      </c>
      <c r="N229" s="398" t="str">
        <f>IFERROR(IF(VLOOKUP(A225,入力データ,19,FALSE)="","",VLOOKUP(A225,入力データ,19,FALSE)),"")</f>
        <v/>
      </c>
      <c r="O229" s="401" t="str">
        <f>IFERROR(IF(VLOOKUP(A225,入力データ,19,FALSE)="","",VLOOKUP(A225,入力データ,19,FALSE)),"")</f>
        <v/>
      </c>
      <c r="P229" s="411" t="str">
        <f>IFERROR(IF(VLOOKUP(A225,入力データ,20,FALSE)="","",VLOOKUP(A225,入力データ,20,FALSE)),"")</f>
        <v/>
      </c>
      <c r="Q229" s="500"/>
      <c r="R229" s="503" t="str">
        <f>IFERROR(IF(OR(S229="ｲｸｷｭｳ",S229="ﾑｷｭｳ",AND(L229="",P229="")),"",VLOOKUP(A225,入力データ,31,FALSE)),"")</f>
        <v/>
      </c>
      <c r="S229" s="423" t="str">
        <f>IFERROR(
IF(VLOOKUP(A225,入力データ,33,FALSE)=1,"ﾑｷｭｳ ",
IF(VLOOKUP(A225,入力データ,33,FALSE)=3,"ｲｸｷｭｳ",
IF(VLOOKUP(A225,入力データ,33,FALSE)=4,VLOOKUP(A225,入力データ,32,FALSE),
IF(VLOOKUP(A225,入力データ,33,FALSE)=5,VLOOKUP(A225,入力データ,32,FALSE),
IF(AND(VLOOKUP(A225,入力データ,38,FALSE)&gt;0,VLOOKUP(A225,入力データ,38,FALSE)&lt;9),0,
IF(AND(L229="",P229=""),"",VLOOKUP(A225,入力データ,32,FALSE))))))),"")</f>
        <v/>
      </c>
      <c r="T229" s="424"/>
      <c r="U229" s="425"/>
      <c r="V229" s="36"/>
      <c r="W229" s="36"/>
      <c r="X229" s="36"/>
      <c r="Y229" s="63" t="str">
        <f>IFERROR(IF(VLOOKUP(A225,入力データ,25,FALSE)="","",VLOOKUP(A225,入力データ,25,FALSE)),"")</f>
        <v/>
      </c>
      <c r="Z229" s="63"/>
      <c r="AA229" s="37"/>
      <c r="AB229" s="369"/>
      <c r="AC229" s="377">
        <v>3</v>
      </c>
      <c r="AD229" s="379" t="str">
        <f>IFERROR(IF(VLOOKUP(A225,入力データ,33,FALSE)="","",VLOOKUP(A225,入力データ,33,FALSE)),"")</f>
        <v/>
      </c>
      <c r="AE229" s="379" t="str">
        <f>IF(AD229="","",IF(V232&gt;43585,5,4))</f>
        <v/>
      </c>
      <c r="AF229" s="381" t="str">
        <f>IF(AD229="","",V232)</f>
        <v/>
      </c>
      <c r="AG229" s="383" t="str">
        <f>IF(AE229="","",V232)</f>
        <v/>
      </c>
      <c r="AH229" s="385" t="str">
        <f>IF(AF229="","",V232)</f>
        <v/>
      </c>
      <c r="AI229" s="379">
        <v>7</v>
      </c>
      <c r="AJ229" s="430"/>
      <c r="AK229" s="372"/>
      <c r="AL229" s="374"/>
    </row>
    <row r="230" spans="1:38" ht="15" customHeight="1" x14ac:dyDescent="0.15">
      <c r="A230" s="454"/>
      <c r="B230" s="491"/>
      <c r="C230" s="393"/>
      <c r="D230" s="394"/>
      <c r="E230" s="396"/>
      <c r="F230" s="399"/>
      <c r="G230" s="402"/>
      <c r="H230" s="396"/>
      <c r="I230" s="396"/>
      <c r="J230" s="406"/>
      <c r="K230" s="409"/>
      <c r="L230" s="396"/>
      <c r="M230" s="494"/>
      <c r="N230" s="496"/>
      <c r="O230" s="498"/>
      <c r="P230" s="494"/>
      <c r="Q230" s="501"/>
      <c r="R230" s="504"/>
      <c r="S230" s="426"/>
      <c r="T230" s="426"/>
      <c r="U230" s="427"/>
      <c r="V230" s="1"/>
      <c r="W230" s="1"/>
      <c r="X230" s="1"/>
      <c r="Y230" s="63" t="str">
        <f>IFERROR(IF(VLOOKUP(A225,入力データ,26,FALSE)="","",VLOOKUP(A225,入力データ,26,FALSE)),"")</f>
        <v/>
      </c>
      <c r="Z230" s="1"/>
      <c r="AA230" s="1"/>
      <c r="AB230" s="369"/>
      <c r="AC230" s="378"/>
      <c r="AD230" s="380"/>
      <c r="AE230" s="380"/>
      <c r="AF230" s="382"/>
      <c r="AG230" s="384"/>
      <c r="AH230" s="386"/>
      <c r="AI230" s="380"/>
      <c r="AJ230" s="431"/>
      <c r="AK230" s="372"/>
      <c r="AL230" s="374"/>
    </row>
    <row r="231" spans="1:38" ht="15" customHeight="1" x14ac:dyDescent="0.15">
      <c r="A231" s="454"/>
      <c r="B231" s="491"/>
      <c r="C231" s="432" t="str">
        <f>IFERROR(IF(VLOOKUP(A225,入力データ,14,FALSE)="","",VLOOKUP(A225,入力データ,14,FALSE)),"")</f>
        <v/>
      </c>
      <c r="D231" s="409"/>
      <c r="E231" s="396"/>
      <c r="F231" s="399"/>
      <c r="G231" s="402"/>
      <c r="H231" s="396"/>
      <c r="I231" s="396"/>
      <c r="J231" s="406"/>
      <c r="K231" s="409"/>
      <c r="L231" s="396"/>
      <c r="M231" s="494"/>
      <c r="N231" s="496"/>
      <c r="O231" s="498"/>
      <c r="P231" s="494"/>
      <c r="Q231" s="501"/>
      <c r="R231" s="504"/>
      <c r="S231" s="426"/>
      <c r="T231" s="426"/>
      <c r="U231" s="427"/>
      <c r="V231" s="150"/>
      <c r="W231" s="150"/>
      <c r="X231" s="150"/>
      <c r="Y231" s="1"/>
      <c r="Z231" s="62"/>
      <c r="AA231" s="151"/>
      <c r="AB231" s="369"/>
      <c r="AC231" s="377">
        <v>4</v>
      </c>
      <c r="AD231" s="413" t="str">
        <f>IFERROR(IF(VLOOKUP(A225,入力データ,38,FALSE)="","",VLOOKUP(A225,入力データ,38,FALSE)),"")</f>
        <v/>
      </c>
      <c r="AE231" s="379" t="str">
        <f>IF(AD231="","",IF(V232&gt;43585,5,4))</f>
        <v/>
      </c>
      <c r="AF231" s="381" t="str">
        <f>IF(AE231="","",V232)</f>
        <v/>
      </c>
      <c r="AG231" s="383" t="str">
        <f>IF(AE231="","",V232)</f>
        <v/>
      </c>
      <c r="AH231" s="385" t="str">
        <f>IF(AE231="","",V232)</f>
        <v/>
      </c>
      <c r="AI231" s="379"/>
      <c r="AJ231" s="418"/>
      <c r="AK231" s="58"/>
      <c r="AL231" s="86"/>
    </row>
    <row r="232" spans="1:38" ht="15" customHeight="1" x14ac:dyDescent="0.15">
      <c r="A232" s="455"/>
      <c r="B232" s="492"/>
      <c r="C232" s="433"/>
      <c r="D232" s="410"/>
      <c r="E232" s="397"/>
      <c r="F232" s="400"/>
      <c r="G232" s="403"/>
      <c r="H232" s="397"/>
      <c r="I232" s="397"/>
      <c r="J232" s="407"/>
      <c r="K232" s="410"/>
      <c r="L232" s="397"/>
      <c r="M232" s="495"/>
      <c r="N232" s="497"/>
      <c r="O232" s="499"/>
      <c r="P232" s="495"/>
      <c r="Q232" s="502"/>
      <c r="R232" s="505"/>
      <c r="S232" s="428"/>
      <c r="T232" s="428"/>
      <c r="U232" s="429"/>
      <c r="V232" s="420" t="str">
        <f>IFERROR(IF(VLOOKUP(A225,入力データ,27,FALSE)="","",VLOOKUP(A225,入力データ,27,FALSE)),"")</f>
        <v/>
      </c>
      <c r="W232" s="421"/>
      <c r="X232" s="421"/>
      <c r="Y232" s="421"/>
      <c r="Z232" s="421"/>
      <c r="AA232" s="422"/>
      <c r="AB232" s="370"/>
      <c r="AC232" s="412"/>
      <c r="AD232" s="414"/>
      <c r="AE232" s="414"/>
      <c r="AF232" s="415"/>
      <c r="AG232" s="416"/>
      <c r="AH232" s="417"/>
      <c r="AI232" s="414"/>
      <c r="AJ232" s="419"/>
      <c r="AK232" s="60"/>
      <c r="AL232" s="61"/>
    </row>
    <row r="233" spans="1:38" ht="15" customHeight="1" x14ac:dyDescent="0.15">
      <c r="A233" s="453">
        <v>28</v>
      </c>
      <c r="B233" s="456"/>
      <c r="C233" s="459" t="str">
        <f>IFERROR(IF(VLOOKUP(A233,入力データ,2,FALSE)="","",VLOOKUP(A233,入力データ,2,FALSE)),"")</f>
        <v/>
      </c>
      <c r="D233" s="461" t="str">
        <f>IFERROR(
IF(OR(VLOOKUP(A233,入力データ,34,FALSE)=1,
VLOOKUP(A233,入力データ,34,FALSE)=3,
VLOOKUP(A233,入力データ,34,FALSE)=4,
VLOOKUP(A233,入力データ,34,FALSE)=5),
IF(VLOOKUP(A233,入力データ,13,FALSE)="","",VLOOKUP(A233,入力データ,13,FALSE)),
IF(VLOOKUP(A233,入力データ,3,FALSE)="","",VLOOKUP(A233,入力データ,3,FALSE))),"")</f>
        <v/>
      </c>
      <c r="E233" s="464" t="str">
        <f>IFERROR(IF(VLOOKUP(A233,入力データ,5,FALSE)="","",IF(VLOOKUP(A233,入力データ,5,FALSE)&gt;43585,5,4)),"")</f>
        <v/>
      </c>
      <c r="F233" s="467" t="str">
        <f>IFERROR(IF(VLOOKUP(A233,入力データ,5,FALSE)="","",VLOOKUP(A233,入力データ,5,FALSE)),"")</f>
        <v/>
      </c>
      <c r="G233" s="470" t="str">
        <f>IFERROR(IF(VLOOKUP(A233,入力データ,5,FALSE)="","",VLOOKUP(A233,入力データ,5,FALSE)),"")</f>
        <v/>
      </c>
      <c r="H233" s="473" t="str">
        <f>IFERROR(IF(VLOOKUP(A233,入力データ,5,FALSE)&gt;0,1,""),"")</f>
        <v/>
      </c>
      <c r="I233" s="473" t="str">
        <f>IFERROR(IF(VLOOKUP(A233,入力データ,6,FALSE)="","",VLOOKUP(A233,入力データ,6,FALSE)),"")</f>
        <v/>
      </c>
      <c r="J233" s="475" t="str">
        <f>IFERROR(IF(VLOOKUP(A233,入力データ,7,FALSE)="","",
IF(VLOOKUP(A233,入力データ,7,FALSE)&gt;159,"G",
IF(VLOOKUP(A233,入力データ,7,FALSE)&gt;149,"F",
IF(VLOOKUP(A233,入力データ,7,FALSE)&gt;139,"E",
IF(VLOOKUP(A233,入力データ,7,FALSE)&gt;129,"D",
IF(VLOOKUP(A233,入力データ,7,FALSE)&gt;119,"C",
IF(VLOOKUP(A233,入力データ,7,FALSE)&gt;109,"B",
IF(VLOOKUP(A233,入力データ,7,FALSE)&gt;99,"A",
"")))))))),"")</f>
        <v/>
      </c>
      <c r="K233" s="478" t="str">
        <f>IFERROR(IF(VLOOKUP(A233,入力データ,7,FALSE)="","",
IF(VLOOKUP(A233,入力データ,7,FALSE)&gt;99,MOD(VLOOKUP(A233,入力データ,7,FALSE),10),VLOOKUP(A233,入力データ,7,FALSE))),"")</f>
        <v/>
      </c>
      <c r="L233" s="481" t="str">
        <f>IFERROR(IF(VLOOKUP(A233,入力データ,8,FALSE)="","",VLOOKUP(A233,入力データ,8,FALSE)),"")</f>
        <v/>
      </c>
      <c r="M233" s="483" t="str">
        <f>IFERROR(IF(VLOOKUP(A233,入力データ,9,FALSE)="","",IF(VLOOKUP(A233,入力データ,9,FALSE)&gt;43585,5,4)),"")</f>
        <v/>
      </c>
      <c r="N233" s="485" t="str">
        <f>IFERROR(IF(VLOOKUP(A233,入力データ,9,FALSE)="","",VLOOKUP(A233,入力データ,9,FALSE)),"")</f>
        <v/>
      </c>
      <c r="O233" s="470" t="str">
        <f>IFERROR(IF(VLOOKUP(A233,入力データ,9,FALSE)="","",VLOOKUP(A233,入力データ,9,FALSE)),"")</f>
        <v/>
      </c>
      <c r="P233" s="481" t="str">
        <f>IFERROR(IF(VLOOKUP(A233,入力データ,10,FALSE)="","",VLOOKUP(A233,入力データ,10,FALSE)),"")</f>
        <v/>
      </c>
      <c r="Q233" s="434"/>
      <c r="R233" s="487" t="str">
        <f>IFERROR(IF(VLOOKUP(A233,入力データ,8,FALSE)="","",VLOOKUP(A233,入力データ,8,FALSE)+VALUE(VLOOKUP(A233,入力データ,10,FALSE))),"")</f>
        <v/>
      </c>
      <c r="S233" s="434" t="str">
        <f>IF(R233="","",IF(VLOOKUP(A233,入力データ,11,FALSE)="育児休業","ｲｸｷｭｳ",IF(VLOOKUP(A233,入力データ,11,FALSE)="傷病休職","ﾑｷｭｳ",ROUNDDOWN(R233*10/1000,0))))</f>
        <v/>
      </c>
      <c r="T233" s="435"/>
      <c r="U233" s="436"/>
      <c r="V233" s="152"/>
      <c r="W233" s="149"/>
      <c r="X233" s="149"/>
      <c r="Y233" s="149" t="str">
        <f>IFERROR(IF(VLOOKUP(A233,入力データ,21,FALSE)="","",VLOOKUP(A233,入力データ,21,FALSE)),"")</f>
        <v/>
      </c>
      <c r="Z233" s="40"/>
      <c r="AA233" s="67"/>
      <c r="AB233" s="368" t="str">
        <f>IFERROR(IF(VLOOKUP(A233,入力データ,28,FALSE)&amp;"　"&amp;VLOOKUP(A233,入力データ,29,FALSE)="　","",VLOOKUP(A233,入力データ,28,FALSE)&amp;"　"&amp;VLOOKUP(A233,入力データ,29,FALSE)),"")</f>
        <v/>
      </c>
      <c r="AC233" s="443">
        <v>1</v>
      </c>
      <c r="AD233" s="444" t="str">
        <f>IFERROR(IF(VLOOKUP(A233,入力データ,34,FALSE)="","",VLOOKUP(A233,入力データ,34,FALSE)),"")</f>
        <v/>
      </c>
      <c r="AE233" s="444" t="str">
        <f>IF(AD233="","",IF(V240&gt;43585,5,4))</f>
        <v/>
      </c>
      <c r="AF233" s="445" t="str">
        <f>IF(AD233="","",V240)</f>
        <v/>
      </c>
      <c r="AG233" s="447" t="str">
        <f>IF(AD233="","",V240)</f>
        <v/>
      </c>
      <c r="AH233" s="449" t="str">
        <f>IF(AD233="","",V240)</f>
        <v/>
      </c>
      <c r="AI233" s="444">
        <v>5</v>
      </c>
      <c r="AJ233" s="451" t="str">
        <f>IFERROR(IF(OR(VLOOKUP(A233,入力データ,34,FALSE)=1,VLOOKUP(A233,入力データ,34,FALSE)=3,VLOOKUP(A233,入力データ,34,FALSE)=4,VLOOKUP(A233,入力データ,34,FALSE)=5),3,
IF(VLOOKUP(A233,入力データ,35,FALSE)="","",3)),"")</f>
        <v/>
      </c>
      <c r="AK233" s="371"/>
      <c r="AL233" s="373"/>
    </row>
    <row r="234" spans="1:38" ht="15" customHeight="1" x14ac:dyDescent="0.15">
      <c r="A234" s="454"/>
      <c r="B234" s="457"/>
      <c r="C234" s="460"/>
      <c r="D234" s="462"/>
      <c r="E234" s="465"/>
      <c r="F234" s="468"/>
      <c r="G234" s="471"/>
      <c r="H234" s="474"/>
      <c r="I234" s="474"/>
      <c r="J234" s="476"/>
      <c r="K234" s="479"/>
      <c r="L234" s="482"/>
      <c r="M234" s="484"/>
      <c r="N234" s="486"/>
      <c r="O234" s="471"/>
      <c r="P234" s="482"/>
      <c r="Q234" s="437"/>
      <c r="R234" s="488"/>
      <c r="S234" s="437"/>
      <c r="T234" s="438"/>
      <c r="U234" s="439"/>
      <c r="V234" s="41"/>
      <c r="W234" s="150"/>
      <c r="X234" s="150"/>
      <c r="Y234" s="150" t="str">
        <f>IFERROR(IF(VLOOKUP(A233,入力データ,22,FALSE)="","",VLOOKUP(A233,入力データ,22,FALSE)),"")</f>
        <v/>
      </c>
      <c r="Z234" s="150"/>
      <c r="AA234" s="151"/>
      <c r="AB234" s="369"/>
      <c r="AC234" s="378"/>
      <c r="AD234" s="380"/>
      <c r="AE234" s="380"/>
      <c r="AF234" s="446"/>
      <c r="AG234" s="448"/>
      <c r="AH234" s="450"/>
      <c r="AI234" s="380"/>
      <c r="AJ234" s="452"/>
      <c r="AK234" s="372"/>
      <c r="AL234" s="374"/>
    </row>
    <row r="235" spans="1:38" ht="15" customHeight="1" x14ac:dyDescent="0.15">
      <c r="A235" s="454"/>
      <c r="B235" s="457"/>
      <c r="C235" s="375" t="str">
        <f>IFERROR(IF(VLOOKUP(A233,入力データ,12,FALSE)="","",VLOOKUP(A233,入力データ,12,FALSE)),"")</f>
        <v/>
      </c>
      <c r="D235" s="462"/>
      <c r="E235" s="465"/>
      <c r="F235" s="468"/>
      <c r="G235" s="471"/>
      <c r="H235" s="474"/>
      <c r="I235" s="474"/>
      <c r="J235" s="476"/>
      <c r="K235" s="479"/>
      <c r="L235" s="482"/>
      <c r="M235" s="484"/>
      <c r="N235" s="486"/>
      <c r="O235" s="471"/>
      <c r="P235" s="482"/>
      <c r="Q235" s="437"/>
      <c r="R235" s="488"/>
      <c r="S235" s="437"/>
      <c r="T235" s="438"/>
      <c r="U235" s="439"/>
      <c r="V235" s="41"/>
      <c r="W235" s="150"/>
      <c r="X235" s="150"/>
      <c r="Y235" s="150" t="str">
        <f>IFERROR(IF(VLOOKUP(A233,入力データ,23,FALSE)="","",VLOOKUP(A233,入力データ,23,FALSE)),"")</f>
        <v/>
      </c>
      <c r="Z235" s="150"/>
      <c r="AA235" s="151"/>
      <c r="AB235" s="369"/>
      <c r="AC235" s="377">
        <v>2</v>
      </c>
      <c r="AD235" s="379" t="str">
        <f>IFERROR(IF(VLOOKUP(A233,入力データ,37,FALSE)="","",VLOOKUP(A233,入力データ,37,FALSE)),"")</f>
        <v/>
      </c>
      <c r="AE235" s="379" t="str">
        <f>IF(AD235="","",IF(V240&gt;43585,5,4))</f>
        <v/>
      </c>
      <c r="AF235" s="381" t="str">
        <f>IF(AD235="","",V240)</f>
        <v/>
      </c>
      <c r="AG235" s="383" t="str">
        <f>IF(AE235="","",V240)</f>
        <v/>
      </c>
      <c r="AH235" s="385" t="str">
        <f>IF(AF235="","",V240)</f>
        <v/>
      </c>
      <c r="AI235" s="387">
        <v>6</v>
      </c>
      <c r="AJ235" s="389" t="str">
        <f>IFERROR(IF(VLOOKUP(A233,入力データ,36,FALSE)="","",3),"")</f>
        <v/>
      </c>
      <c r="AK235" s="372"/>
      <c r="AL235" s="374"/>
    </row>
    <row r="236" spans="1:38" ht="15" customHeight="1" x14ac:dyDescent="0.15">
      <c r="A236" s="454"/>
      <c r="B236" s="458"/>
      <c r="C236" s="376"/>
      <c r="D236" s="463"/>
      <c r="E236" s="466"/>
      <c r="F236" s="469"/>
      <c r="G236" s="472"/>
      <c r="H236" s="466"/>
      <c r="I236" s="466"/>
      <c r="J236" s="477"/>
      <c r="K236" s="480"/>
      <c r="L236" s="466"/>
      <c r="M236" s="466"/>
      <c r="N236" s="469"/>
      <c r="O236" s="472"/>
      <c r="P236" s="466"/>
      <c r="Q236" s="477"/>
      <c r="R236" s="489"/>
      <c r="S236" s="440"/>
      <c r="T236" s="441"/>
      <c r="U236" s="442"/>
      <c r="V236" s="38"/>
      <c r="W236" s="36"/>
      <c r="X236" s="36"/>
      <c r="Y236" s="150" t="str">
        <f>IFERROR(IF(VLOOKUP(A233,入力データ,24,FALSE)="","",VLOOKUP(A233,入力データ,24,FALSE)),"")</f>
        <v/>
      </c>
      <c r="Z236" s="63"/>
      <c r="AA236" s="37"/>
      <c r="AB236" s="369"/>
      <c r="AC236" s="378"/>
      <c r="AD236" s="380"/>
      <c r="AE236" s="380"/>
      <c r="AF236" s="382"/>
      <c r="AG236" s="384"/>
      <c r="AH236" s="386"/>
      <c r="AI236" s="388"/>
      <c r="AJ236" s="390"/>
      <c r="AK236" s="372"/>
      <c r="AL236" s="374"/>
    </row>
    <row r="237" spans="1:38" ht="15" customHeight="1" x14ac:dyDescent="0.15">
      <c r="A237" s="454"/>
      <c r="B237" s="490" t="str">
        <f>IF(OR(C233&lt;&gt;"",C235&lt;&gt;""),"○","")</f>
        <v/>
      </c>
      <c r="C237" s="391" t="str">
        <f>IFERROR(IF(VLOOKUP(A233,入力データ,4,FALSE)="","",VLOOKUP(A233,入力データ,4,FALSE)),"")</f>
        <v/>
      </c>
      <c r="D237" s="392"/>
      <c r="E237" s="395" t="str">
        <f>IFERROR(IF(VLOOKUP(A233,入力データ,15,FALSE)="","",IF(VLOOKUP(A233,入力データ,15,FALSE)&gt;43585,5,4)),"")</f>
        <v/>
      </c>
      <c r="F237" s="398" t="str">
        <f>IFERROR(IF(VLOOKUP(A233,入力データ,15,FALSE)="","",VLOOKUP(A233,入力データ,15,FALSE)),"")</f>
        <v/>
      </c>
      <c r="G237" s="401" t="str">
        <f>IFERROR(IF(VLOOKUP(A233,入力データ,15,FALSE)="","",VLOOKUP(A233,入力データ,15,FALSE)),"")</f>
        <v/>
      </c>
      <c r="H237" s="404" t="str">
        <f>IFERROR(IF(VLOOKUP(A233,入力データ,15,FALSE)&gt;0,1,""),"")</f>
        <v/>
      </c>
      <c r="I237" s="404" t="str">
        <f>IFERROR(IF(VLOOKUP(A233,入力データ,16,FALSE)="","",VLOOKUP(A233,入力データ,16,FALSE)),"")</f>
        <v/>
      </c>
      <c r="J237" s="405" t="str">
        <f>IFERROR(IF(VLOOKUP(A233,入力データ,17,FALSE)="","",
IF(VLOOKUP(A233,入力データ,17,FALSE)&gt;159,"G",
IF(VLOOKUP(A233,入力データ,17,FALSE)&gt;149,"F",
IF(VLOOKUP(A233,入力データ,17,FALSE)&gt;139,"E",
IF(VLOOKUP(A233,入力データ,17,FALSE)&gt;129,"D",
IF(VLOOKUP(A233,入力データ,17,FALSE)&gt;119,"C",
IF(VLOOKUP(A233,入力データ,17,FALSE)&gt;109,"B",
IF(VLOOKUP(A233,入力データ,17,FALSE)&gt;99,"A",
"")))))))),"")</f>
        <v/>
      </c>
      <c r="K237" s="408" t="str">
        <f>IFERROR(IF(VLOOKUP(A233,入力データ,17,FALSE)="","",
IF(VLOOKUP(A233,入力データ,17,FALSE)&gt;99,MOD(VLOOKUP(A233,入力データ,17,FALSE),10),VLOOKUP(A233,入力データ,17,FALSE))),"")</f>
        <v/>
      </c>
      <c r="L237" s="411" t="str">
        <f>IFERROR(IF(VLOOKUP(A233,入力データ,18,FALSE)="","",VLOOKUP(A233,入力データ,18,FALSE)),"")</f>
        <v/>
      </c>
      <c r="M237" s="493" t="str">
        <f>IFERROR(IF(VLOOKUP(A233,入力データ,19,FALSE)="","",IF(VLOOKUP(A233,入力データ,19,FALSE)&gt;43585,5,4)),"")</f>
        <v/>
      </c>
      <c r="N237" s="398" t="str">
        <f>IFERROR(IF(VLOOKUP(A233,入力データ,19,FALSE)="","",VLOOKUP(A233,入力データ,19,FALSE)),"")</f>
        <v/>
      </c>
      <c r="O237" s="401" t="str">
        <f>IFERROR(IF(VLOOKUP(A233,入力データ,19,FALSE)="","",VLOOKUP(A233,入力データ,19,FALSE)),"")</f>
        <v/>
      </c>
      <c r="P237" s="411" t="str">
        <f>IFERROR(IF(VLOOKUP(A233,入力データ,20,FALSE)="","",VLOOKUP(A233,入力データ,20,FALSE)),"")</f>
        <v/>
      </c>
      <c r="Q237" s="500"/>
      <c r="R237" s="503" t="str">
        <f>IFERROR(IF(OR(S237="ｲｸｷｭｳ",S237="ﾑｷｭｳ",AND(L237="",P237="")),"",VLOOKUP(A233,入力データ,31,FALSE)),"")</f>
        <v/>
      </c>
      <c r="S237" s="423" t="str">
        <f>IFERROR(
IF(VLOOKUP(A233,入力データ,33,FALSE)=1,"ﾑｷｭｳ ",
IF(VLOOKUP(A233,入力データ,33,FALSE)=3,"ｲｸｷｭｳ",
IF(VLOOKUP(A233,入力データ,33,FALSE)=4,VLOOKUP(A233,入力データ,32,FALSE),
IF(VLOOKUP(A233,入力データ,33,FALSE)=5,VLOOKUP(A233,入力データ,32,FALSE),
IF(AND(VLOOKUP(A233,入力データ,38,FALSE)&gt;0,VLOOKUP(A233,入力データ,38,FALSE)&lt;9),0,
IF(AND(L237="",P237=""),"",VLOOKUP(A233,入力データ,32,FALSE))))))),"")</f>
        <v/>
      </c>
      <c r="T237" s="424"/>
      <c r="U237" s="425"/>
      <c r="V237" s="36"/>
      <c r="W237" s="36"/>
      <c r="X237" s="36"/>
      <c r="Y237" s="63" t="str">
        <f>IFERROR(IF(VLOOKUP(A233,入力データ,25,FALSE)="","",VLOOKUP(A233,入力データ,25,FALSE)),"")</f>
        <v/>
      </c>
      <c r="Z237" s="63"/>
      <c r="AA237" s="37"/>
      <c r="AB237" s="369"/>
      <c r="AC237" s="377">
        <v>3</v>
      </c>
      <c r="AD237" s="379" t="str">
        <f>IFERROR(IF(VLOOKUP(A233,入力データ,33,FALSE)="","",VLOOKUP(A233,入力データ,33,FALSE)),"")</f>
        <v/>
      </c>
      <c r="AE237" s="379" t="str">
        <f>IF(AD237="","",IF(V240&gt;43585,5,4))</f>
        <v/>
      </c>
      <c r="AF237" s="381" t="str">
        <f>IF(AD237="","",V240)</f>
        <v/>
      </c>
      <c r="AG237" s="383" t="str">
        <f>IF(AE237="","",V240)</f>
        <v/>
      </c>
      <c r="AH237" s="385" t="str">
        <f>IF(AF237="","",V240)</f>
        <v/>
      </c>
      <c r="AI237" s="379">
        <v>7</v>
      </c>
      <c r="AJ237" s="430"/>
      <c r="AK237" s="372"/>
      <c r="AL237" s="374"/>
    </row>
    <row r="238" spans="1:38" ht="15" customHeight="1" x14ac:dyDescent="0.15">
      <c r="A238" s="454"/>
      <c r="B238" s="491"/>
      <c r="C238" s="393"/>
      <c r="D238" s="394"/>
      <c r="E238" s="396"/>
      <c r="F238" s="399"/>
      <c r="G238" s="402"/>
      <c r="H238" s="396"/>
      <c r="I238" s="396"/>
      <c r="J238" s="406"/>
      <c r="K238" s="409"/>
      <c r="L238" s="396"/>
      <c r="M238" s="494"/>
      <c r="N238" s="496"/>
      <c r="O238" s="498"/>
      <c r="P238" s="494"/>
      <c r="Q238" s="501"/>
      <c r="R238" s="504"/>
      <c r="S238" s="426"/>
      <c r="T238" s="426"/>
      <c r="U238" s="427"/>
      <c r="V238" s="1"/>
      <c r="W238" s="1"/>
      <c r="X238" s="1"/>
      <c r="Y238" s="63" t="str">
        <f>IFERROR(IF(VLOOKUP(A233,入力データ,26,FALSE)="","",VLOOKUP(A233,入力データ,26,FALSE)),"")</f>
        <v/>
      </c>
      <c r="Z238" s="1"/>
      <c r="AA238" s="1"/>
      <c r="AB238" s="369"/>
      <c r="AC238" s="378"/>
      <c r="AD238" s="380"/>
      <c r="AE238" s="380"/>
      <c r="AF238" s="382"/>
      <c r="AG238" s="384"/>
      <c r="AH238" s="386"/>
      <c r="AI238" s="380"/>
      <c r="AJ238" s="431"/>
      <c r="AK238" s="372"/>
      <c r="AL238" s="374"/>
    </row>
    <row r="239" spans="1:38" ht="15" customHeight="1" x14ac:dyDescent="0.15">
      <c r="A239" s="454"/>
      <c r="B239" s="491"/>
      <c r="C239" s="432" t="str">
        <f>IFERROR(IF(VLOOKUP(A233,入力データ,14,FALSE)="","",VLOOKUP(A233,入力データ,14,FALSE)),"")</f>
        <v/>
      </c>
      <c r="D239" s="409"/>
      <c r="E239" s="396"/>
      <c r="F239" s="399"/>
      <c r="G239" s="402"/>
      <c r="H239" s="396"/>
      <c r="I239" s="396"/>
      <c r="J239" s="406"/>
      <c r="K239" s="409"/>
      <c r="L239" s="396"/>
      <c r="M239" s="494"/>
      <c r="N239" s="496"/>
      <c r="O239" s="498"/>
      <c r="P239" s="494"/>
      <c r="Q239" s="501"/>
      <c r="R239" s="504"/>
      <c r="S239" s="426"/>
      <c r="T239" s="426"/>
      <c r="U239" s="427"/>
      <c r="V239" s="150"/>
      <c r="W239" s="150"/>
      <c r="X239" s="150"/>
      <c r="Y239" s="1"/>
      <c r="Z239" s="62"/>
      <c r="AA239" s="151"/>
      <c r="AB239" s="369"/>
      <c r="AC239" s="377">
        <v>4</v>
      </c>
      <c r="AD239" s="413" t="str">
        <f>IFERROR(IF(VLOOKUP(A233,入力データ,38,FALSE)="","",VLOOKUP(A233,入力データ,38,FALSE)),"")</f>
        <v/>
      </c>
      <c r="AE239" s="379" t="str">
        <f>IF(AD239="","",IF(V240&gt;43585,5,4))</f>
        <v/>
      </c>
      <c r="AF239" s="381" t="str">
        <f>IF(AE239="","",V240)</f>
        <v/>
      </c>
      <c r="AG239" s="383" t="str">
        <f>IF(AE239="","",V240)</f>
        <v/>
      </c>
      <c r="AH239" s="385" t="str">
        <f>IF(AE239="","",V240)</f>
        <v/>
      </c>
      <c r="AI239" s="379"/>
      <c r="AJ239" s="418"/>
      <c r="AK239" s="58"/>
      <c r="AL239" s="86"/>
    </row>
    <row r="240" spans="1:38" ht="15" customHeight="1" x14ac:dyDescent="0.15">
      <c r="A240" s="455"/>
      <c r="B240" s="492"/>
      <c r="C240" s="433"/>
      <c r="D240" s="410"/>
      <c r="E240" s="397"/>
      <c r="F240" s="400"/>
      <c r="G240" s="403"/>
      <c r="H240" s="397"/>
      <c r="I240" s="397"/>
      <c r="J240" s="407"/>
      <c r="K240" s="410"/>
      <c r="L240" s="397"/>
      <c r="M240" s="495"/>
      <c r="N240" s="497"/>
      <c r="O240" s="499"/>
      <c r="P240" s="495"/>
      <c r="Q240" s="502"/>
      <c r="R240" s="505"/>
      <c r="S240" s="428"/>
      <c r="T240" s="428"/>
      <c r="U240" s="429"/>
      <c r="V240" s="420" t="str">
        <f>IFERROR(IF(VLOOKUP(A233,入力データ,27,FALSE)="","",VLOOKUP(A233,入力データ,27,FALSE)),"")</f>
        <v/>
      </c>
      <c r="W240" s="421"/>
      <c r="X240" s="421"/>
      <c r="Y240" s="421"/>
      <c r="Z240" s="421"/>
      <c r="AA240" s="422"/>
      <c r="AB240" s="370"/>
      <c r="AC240" s="412"/>
      <c r="AD240" s="414"/>
      <c r="AE240" s="414"/>
      <c r="AF240" s="415"/>
      <c r="AG240" s="416"/>
      <c r="AH240" s="417"/>
      <c r="AI240" s="414"/>
      <c r="AJ240" s="419"/>
      <c r="AK240" s="60"/>
      <c r="AL240" s="61"/>
    </row>
    <row r="241" spans="1:38" ht="15" customHeight="1" x14ac:dyDescent="0.15">
      <c r="A241" s="453">
        <v>29</v>
      </c>
      <c r="B241" s="456"/>
      <c r="C241" s="459" t="str">
        <f>IFERROR(IF(VLOOKUP(A241,入力データ,2,FALSE)="","",VLOOKUP(A241,入力データ,2,FALSE)),"")</f>
        <v/>
      </c>
      <c r="D241" s="461" t="str">
        <f>IFERROR(
IF(OR(VLOOKUP(A241,入力データ,34,FALSE)=1,
VLOOKUP(A241,入力データ,34,FALSE)=3,
VLOOKUP(A241,入力データ,34,FALSE)=4,
VLOOKUP(A241,入力データ,34,FALSE)=5),
IF(VLOOKUP(A241,入力データ,13,FALSE)="","",VLOOKUP(A241,入力データ,13,FALSE)),
IF(VLOOKUP(A241,入力データ,3,FALSE)="","",VLOOKUP(A241,入力データ,3,FALSE))),"")</f>
        <v/>
      </c>
      <c r="E241" s="464" t="str">
        <f>IFERROR(IF(VLOOKUP(A241,入力データ,5,FALSE)="","",IF(VLOOKUP(A241,入力データ,5,FALSE)&gt;43585,5,4)),"")</f>
        <v/>
      </c>
      <c r="F241" s="467" t="str">
        <f>IFERROR(IF(VLOOKUP(A241,入力データ,5,FALSE)="","",VLOOKUP(A241,入力データ,5,FALSE)),"")</f>
        <v/>
      </c>
      <c r="G241" s="470" t="str">
        <f>IFERROR(IF(VLOOKUP(A241,入力データ,5,FALSE)="","",VLOOKUP(A241,入力データ,5,FALSE)),"")</f>
        <v/>
      </c>
      <c r="H241" s="473" t="str">
        <f>IFERROR(IF(VLOOKUP(A241,入力データ,5,FALSE)&gt;0,1,""),"")</f>
        <v/>
      </c>
      <c r="I241" s="473" t="str">
        <f>IFERROR(IF(VLOOKUP(A241,入力データ,6,FALSE)="","",VLOOKUP(A241,入力データ,6,FALSE)),"")</f>
        <v/>
      </c>
      <c r="J241" s="475" t="str">
        <f>IFERROR(IF(VLOOKUP(A241,入力データ,7,FALSE)="","",
IF(VLOOKUP(A241,入力データ,7,FALSE)&gt;159,"G",
IF(VLOOKUP(A241,入力データ,7,FALSE)&gt;149,"F",
IF(VLOOKUP(A241,入力データ,7,FALSE)&gt;139,"E",
IF(VLOOKUP(A241,入力データ,7,FALSE)&gt;129,"D",
IF(VLOOKUP(A241,入力データ,7,FALSE)&gt;119,"C",
IF(VLOOKUP(A241,入力データ,7,FALSE)&gt;109,"B",
IF(VLOOKUP(A241,入力データ,7,FALSE)&gt;99,"A",
"")))))))),"")</f>
        <v/>
      </c>
      <c r="K241" s="478" t="str">
        <f>IFERROR(IF(VLOOKUP(A241,入力データ,7,FALSE)="","",
IF(VLOOKUP(A241,入力データ,7,FALSE)&gt;99,MOD(VLOOKUP(A241,入力データ,7,FALSE),10),VLOOKUP(A241,入力データ,7,FALSE))),"")</f>
        <v/>
      </c>
      <c r="L241" s="481" t="str">
        <f>IFERROR(IF(VLOOKUP(A241,入力データ,8,FALSE)="","",VLOOKUP(A241,入力データ,8,FALSE)),"")</f>
        <v/>
      </c>
      <c r="M241" s="483" t="str">
        <f>IFERROR(IF(VLOOKUP(A241,入力データ,9,FALSE)="","",IF(VLOOKUP(A241,入力データ,9,FALSE)&gt;43585,5,4)),"")</f>
        <v/>
      </c>
      <c r="N241" s="485" t="str">
        <f>IFERROR(IF(VLOOKUP(A241,入力データ,9,FALSE)="","",VLOOKUP(A241,入力データ,9,FALSE)),"")</f>
        <v/>
      </c>
      <c r="O241" s="470" t="str">
        <f>IFERROR(IF(VLOOKUP(A241,入力データ,9,FALSE)="","",VLOOKUP(A241,入力データ,9,FALSE)),"")</f>
        <v/>
      </c>
      <c r="P241" s="481" t="str">
        <f>IFERROR(IF(VLOOKUP(A241,入力データ,10,FALSE)="","",VLOOKUP(A241,入力データ,10,FALSE)),"")</f>
        <v/>
      </c>
      <c r="Q241" s="434"/>
      <c r="R241" s="487" t="str">
        <f>IFERROR(IF(VLOOKUP(A241,入力データ,8,FALSE)="","",VLOOKUP(A241,入力データ,8,FALSE)+VALUE(VLOOKUP(A241,入力データ,10,FALSE))),"")</f>
        <v/>
      </c>
      <c r="S241" s="434" t="str">
        <f>IF(R241="","",IF(VLOOKUP(A241,入力データ,11,FALSE)="育児休業","ｲｸｷｭｳ",IF(VLOOKUP(A241,入力データ,11,FALSE)="傷病休職","ﾑｷｭｳ",ROUNDDOWN(R241*10/1000,0))))</f>
        <v/>
      </c>
      <c r="T241" s="435"/>
      <c r="U241" s="436"/>
      <c r="V241" s="152"/>
      <c r="W241" s="149"/>
      <c r="X241" s="149"/>
      <c r="Y241" s="149" t="str">
        <f>IFERROR(IF(VLOOKUP(A241,入力データ,21,FALSE)="","",VLOOKUP(A241,入力データ,21,FALSE)),"")</f>
        <v/>
      </c>
      <c r="Z241" s="40"/>
      <c r="AA241" s="67"/>
      <c r="AB241" s="368" t="str">
        <f>IFERROR(IF(VLOOKUP(A241,入力データ,28,FALSE)&amp;"　"&amp;VLOOKUP(A241,入力データ,29,FALSE)="　","",VLOOKUP(A241,入力データ,28,FALSE)&amp;"　"&amp;VLOOKUP(A241,入力データ,29,FALSE)),"")</f>
        <v/>
      </c>
      <c r="AC241" s="443">
        <v>1</v>
      </c>
      <c r="AD241" s="444" t="str">
        <f>IFERROR(IF(VLOOKUP(A241,入力データ,34,FALSE)="","",VLOOKUP(A241,入力データ,34,FALSE)),"")</f>
        <v/>
      </c>
      <c r="AE241" s="444" t="str">
        <f>IF(AD241="","",IF(V248&gt;43585,5,4))</f>
        <v/>
      </c>
      <c r="AF241" s="445" t="str">
        <f>IF(AD241="","",V248)</f>
        <v/>
      </c>
      <c r="AG241" s="447" t="str">
        <f>IF(AD241="","",V248)</f>
        <v/>
      </c>
      <c r="AH241" s="449" t="str">
        <f>IF(AD241="","",V248)</f>
        <v/>
      </c>
      <c r="AI241" s="444">
        <v>5</v>
      </c>
      <c r="AJ241" s="451" t="str">
        <f>IFERROR(IF(OR(VLOOKUP(A241,入力データ,34,FALSE)=1,VLOOKUP(A241,入力データ,34,FALSE)=3,VLOOKUP(A241,入力データ,34,FALSE)=4,VLOOKUP(A241,入力データ,34,FALSE)=5),3,
IF(VLOOKUP(A241,入力データ,35,FALSE)="","",3)),"")</f>
        <v/>
      </c>
      <c r="AK241" s="371"/>
      <c r="AL241" s="373"/>
    </row>
    <row r="242" spans="1:38" ht="15" customHeight="1" x14ac:dyDescent="0.15">
      <c r="A242" s="454"/>
      <c r="B242" s="457"/>
      <c r="C242" s="460"/>
      <c r="D242" s="462"/>
      <c r="E242" s="465"/>
      <c r="F242" s="468"/>
      <c r="G242" s="471"/>
      <c r="H242" s="474"/>
      <c r="I242" s="474"/>
      <c r="J242" s="476"/>
      <c r="K242" s="479"/>
      <c r="L242" s="482"/>
      <c r="M242" s="484"/>
      <c r="N242" s="486"/>
      <c r="O242" s="471"/>
      <c r="P242" s="482"/>
      <c r="Q242" s="437"/>
      <c r="R242" s="488"/>
      <c r="S242" s="437"/>
      <c r="T242" s="438"/>
      <c r="U242" s="439"/>
      <c r="V242" s="41"/>
      <c r="W242" s="150"/>
      <c r="X242" s="150"/>
      <c r="Y242" s="150" t="str">
        <f>IFERROR(IF(VLOOKUP(A241,入力データ,22,FALSE)="","",VLOOKUP(A241,入力データ,22,FALSE)),"")</f>
        <v/>
      </c>
      <c r="Z242" s="150"/>
      <c r="AA242" s="151"/>
      <c r="AB242" s="369"/>
      <c r="AC242" s="378"/>
      <c r="AD242" s="380"/>
      <c r="AE242" s="380"/>
      <c r="AF242" s="446"/>
      <c r="AG242" s="448"/>
      <c r="AH242" s="450"/>
      <c r="AI242" s="380"/>
      <c r="AJ242" s="452"/>
      <c r="AK242" s="372"/>
      <c r="AL242" s="374"/>
    </row>
    <row r="243" spans="1:38" ht="15" customHeight="1" x14ac:dyDescent="0.15">
      <c r="A243" s="454"/>
      <c r="B243" s="457"/>
      <c r="C243" s="375" t="str">
        <f>IFERROR(IF(VLOOKUP(A241,入力データ,12,FALSE)="","",VLOOKUP(A241,入力データ,12,FALSE)),"")</f>
        <v/>
      </c>
      <c r="D243" s="462"/>
      <c r="E243" s="465"/>
      <c r="F243" s="468"/>
      <c r="G243" s="471"/>
      <c r="H243" s="474"/>
      <c r="I243" s="474"/>
      <c r="J243" s="476"/>
      <c r="K243" s="479"/>
      <c r="L243" s="482"/>
      <c r="M243" s="484"/>
      <c r="N243" s="486"/>
      <c r="O243" s="471"/>
      <c r="P243" s="482"/>
      <c r="Q243" s="437"/>
      <c r="R243" s="488"/>
      <c r="S243" s="437"/>
      <c r="T243" s="438"/>
      <c r="U243" s="439"/>
      <c r="V243" s="41"/>
      <c r="W243" s="150"/>
      <c r="X243" s="150"/>
      <c r="Y243" s="150" t="str">
        <f>IFERROR(IF(VLOOKUP(A241,入力データ,23,FALSE)="","",VLOOKUP(A241,入力データ,23,FALSE)),"")</f>
        <v/>
      </c>
      <c r="Z243" s="150"/>
      <c r="AA243" s="151"/>
      <c r="AB243" s="369"/>
      <c r="AC243" s="377">
        <v>2</v>
      </c>
      <c r="AD243" s="379" t="str">
        <f>IFERROR(IF(VLOOKUP(A241,入力データ,37,FALSE)="","",VLOOKUP(A241,入力データ,37,FALSE)),"")</f>
        <v/>
      </c>
      <c r="AE243" s="379" t="str">
        <f>IF(AD243="","",IF(V248&gt;43585,5,4))</f>
        <v/>
      </c>
      <c r="AF243" s="381" t="str">
        <f>IF(AD243="","",V248)</f>
        <v/>
      </c>
      <c r="AG243" s="383" t="str">
        <f>IF(AE243="","",V248)</f>
        <v/>
      </c>
      <c r="AH243" s="385" t="str">
        <f>IF(AF243="","",V248)</f>
        <v/>
      </c>
      <c r="AI243" s="387">
        <v>6</v>
      </c>
      <c r="AJ243" s="389" t="str">
        <f>IFERROR(IF(VLOOKUP(A241,入力データ,36,FALSE)="","",3),"")</f>
        <v/>
      </c>
      <c r="AK243" s="372"/>
      <c r="AL243" s="374"/>
    </row>
    <row r="244" spans="1:38" ht="15" customHeight="1" x14ac:dyDescent="0.15">
      <c r="A244" s="454"/>
      <c r="B244" s="458"/>
      <c r="C244" s="376"/>
      <c r="D244" s="463"/>
      <c r="E244" s="466"/>
      <c r="F244" s="469"/>
      <c r="G244" s="472"/>
      <c r="H244" s="466"/>
      <c r="I244" s="466"/>
      <c r="J244" s="477"/>
      <c r="K244" s="480"/>
      <c r="L244" s="466"/>
      <c r="M244" s="466"/>
      <c r="N244" s="469"/>
      <c r="O244" s="472"/>
      <c r="P244" s="466"/>
      <c r="Q244" s="477"/>
      <c r="R244" s="489"/>
      <c r="S244" s="440"/>
      <c r="T244" s="441"/>
      <c r="U244" s="442"/>
      <c r="V244" s="38"/>
      <c r="W244" s="36"/>
      <c r="X244" s="36"/>
      <c r="Y244" s="150" t="str">
        <f>IFERROR(IF(VLOOKUP(A241,入力データ,24,FALSE)="","",VLOOKUP(A241,入力データ,24,FALSE)),"")</f>
        <v/>
      </c>
      <c r="Z244" s="63"/>
      <c r="AA244" s="37"/>
      <c r="AB244" s="369"/>
      <c r="AC244" s="378"/>
      <c r="AD244" s="380"/>
      <c r="AE244" s="380"/>
      <c r="AF244" s="382"/>
      <c r="AG244" s="384"/>
      <c r="AH244" s="386"/>
      <c r="AI244" s="388"/>
      <c r="AJ244" s="390"/>
      <c r="AK244" s="372"/>
      <c r="AL244" s="374"/>
    </row>
    <row r="245" spans="1:38" ht="15" customHeight="1" x14ac:dyDescent="0.15">
      <c r="A245" s="454"/>
      <c r="B245" s="490" t="str">
        <f>IF(OR(C241&lt;&gt;"",C243&lt;&gt;""),"○","")</f>
        <v/>
      </c>
      <c r="C245" s="391" t="str">
        <f>IFERROR(IF(VLOOKUP(A241,入力データ,4,FALSE)="","",VLOOKUP(A241,入力データ,4,FALSE)),"")</f>
        <v/>
      </c>
      <c r="D245" s="392"/>
      <c r="E245" s="395" t="str">
        <f>IFERROR(IF(VLOOKUP(A241,入力データ,15,FALSE)="","",IF(VLOOKUP(A241,入力データ,15,FALSE)&gt;43585,5,4)),"")</f>
        <v/>
      </c>
      <c r="F245" s="398" t="str">
        <f>IFERROR(IF(VLOOKUP(A241,入力データ,15,FALSE)="","",VLOOKUP(A241,入力データ,15,FALSE)),"")</f>
        <v/>
      </c>
      <c r="G245" s="401" t="str">
        <f>IFERROR(IF(VLOOKUP(A241,入力データ,15,FALSE)="","",VLOOKUP(A241,入力データ,15,FALSE)),"")</f>
        <v/>
      </c>
      <c r="H245" s="404" t="str">
        <f>IFERROR(IF(VLOOKUP(A241,入力データ,15,FALSE)&gt;0,1,""),"")</f>
        <v/>
      </c>
      <c r="I245" s="404" t="str">
        <f>IFERROR(IF(VLOOKUP(A241,入力データ,16,FALSE)="","",VLOOKUP(A241,入力データ,16,FALSE)),"")</f>
        <v/>
      </c>
      <c r="J245" s="405" t="str">
        <f>IFERROR(IF(VLOOKUP(A241,入力データ,17,FALSE)="","",
IF(VLOOKUP(A241,入力データ,17,FALSE)&gt;159,"G",
IF(VLOOKUP(A241,入力データ,17,FALSE)&gt;149,"F",
IF(VLOOKUP(A241,入力データ,17,FALSE)&gt;139,"E",
IF(VLOOKUP(A241,入力データ,17,FALSE)&gt;129,"D",
IF(VLOOKUP(A241,入力データ,17,FALSE)&gt;119,"C",
IF(VLOOKUP(A241,入力データ,17,FALSE)&gt;109,"B",
IF(VLOOKUP(A241,入力データ,17,FALSE)&gt;99,"A",
"")))))))),"")</f>
        <v/>
      </c>
      <c r="K245" s="408" t="str">
        <f>IFERROR(IF(VLOOKUP(A241,入力データ,17,FALSE)="","",
IF(VLOOKUP(A241,入力データ,17,FALSE)&gt;99,MOD(VLOOKUP(A241,入力データ,17,FALSE),10),VLOOKUP(A241,入力データ,17,FALSE))),"")</f>
        <v/>
      </c>
      <c r="L245" s="411" t="str">
        <f>IFERROR(IF(VLOOKUP(A241,入力データ,18,FALSE)="","",VLOOKUP(A241,入力データ,18,FALSE)),"")</f>
        <v/>
      </c>
      <c r="M245" s="493" t="str">
        <f>IFERROR(IF(VLOOKUP(A241,入力データ,19,FALSE)="","",IF(VLOOKUP(A241,入力データ,19,FALSE)&gt;43585,5,4)),"")</f>
        <v/>
      </c>
      <c r="N245" s="398" t="str">
        <f>IFERROR(IF(VLOOKUP(A241,入力データ,19,FALSE)="","",VLOOKUP(A241,入力データ,19,FALSE)),"")</f>
        <v/>
      </c>
      <c r="O245" s="401" t="str">
        <f>IFERROR(IF(VLOOKUP(A241,入力データ,19,FALSE)="","",VLOOKUP(A241,入力データ,19,FALSE)),"")</f>
        <v/>
      </c>
      <c r="P245" s="411" t="str">
        <f>IFERROR(IF(VLOOKUP(A241,入力データ,20,FALSE)="","",VLOOKUP(A241,入力データ,20,FALSE)),"")</f>
        <v/>
      </c>
      <c r="Q245" s="500"/>
      <c r="R245" s="503" t="str">
        <f>IFERROR(IF(OR(S245="ｲｸｷｭｳ",S245="ﾑｷｭｳ",AND(L245="",P245="")),"",VLOOKUP(A241,入力データ,31,FALSE)),"")</f>
        <v/>
      </c>
      <c r="S245" s="423" t="str">
        <f>IFERROR(
IF(VLOOKUP(A241,入力データ,33,FALSE)=1,"ﾑｷｭｳ ",
IF(VLOOKUP(A241,入力データ,33,FALSE)=3,"ｲｸｷｭｳ",
IF(VLOOKUP(A241,入力データ,33,FALSE)=4,VLOOKUP(A241,入力データ,32,FALSE),
IF(VLOOKUP(A241,入力データ,33,FALSE)=5,VLOOKUP(A241,入力データ,32,FALSE),
IF(AND(VLOOKUP(A241,入力データ,38,FALSE)&gt;0,VLOOKUP(A241,入力データ,38,FALSE)&lt;9),0,
IF(AND(L245="",P245=""),"",VLOOKUP(A241,入力データ,32,FALSE))))))),"")</f>
        <v/>
      </c>
      <c r="T245" s="424"/>
      <c r="U245" s="425"/>
      <c r="V245" s="36"/>
      <c r="W245" s="36"/>
      <c r="X245" s="36"/>
      <c r="Y245" s="63" t="str">
        <f>IFERROR(IF(VLOOKUP(A241,入力データ,25,FALSE)="","",VLOOKUP(A241,入力データ,25,FALSE)),"")</f>
        <v/>
      </c>
      <c r="Z245" s="63"/>
      <c r="AA245" s="37"/>
      <c r="AB245" s="369"/>
      <c r="AC245" s="377">
        <v>3</v>
      </c>
      <c r="AD245" s="379" t="str">
        <f>IFERROR(IF(VLOOKUP(A241,入力データ,33,FALSE)="","",VLOOKUP(A241,入力データ,33,FALSE)),"")</f>
        <v/>
      </c>
      <c r="AE245" s="379" t="str">
        <f>IF(AD245="","",IF(V248&gt;43585,5,4))</f>
        <v/>
      </c>
      <c r="AF245" s="381" t="str">
        <f>IF(AD245="","",V248)</f>
        <v/>
      </c>
      <c r="AG245" s="383" t="str">
        <f>IF(AE245="","",V248)</f>
        <v/>
      </c>
      <c r="AH245" s="385" t="str">
        <f>IF(AF245="","",V248)</f>
        <v/>
      </c>
      <c r="AI245" s="379">
        <v>7</v>
      </c>
      <c r="AJ245" s="430"/>
      <c r="AK245" s="372"/>
      <c r="AL245" s="374"/>
    </row>
    <row r="246" spans="1:38" ht="15" customHeight="1" x14ac:dyDescent="0.15">
      <c r="A246" s="454"/>
      <c r="B246" s="491"/>
      <c r="C246" s="393"/>
      <c r="D246" s="394"/>
      <c r="E246" s="396"/>
      <c r="F246" s="399"/>
      <c r="G246" s="402"/>
      <c r="H246" s="396"/>
      <c r="I246" s="396"/>
      <c r="J246" s="406"/>
      <c r="K246" s="409"/>
      <c r="L246" s="396"/>
      <c r="M246" s="494"/>
      <c r="N246" s="496"/>
      <c r="O246" s="498"/>
      <c r="P246" s="494"/>
      <c r="Q246" s="501"/>
      <c r="R246" s="504"/>
      <c r="S246" s="426"/>
      <c r="T246" s="426"/>
      <c r="U246" s="427"/>
      <c r="V246" s="1"/>
      <c r="W246" s="1"/>
      <c r="X246" s="1"/>
      <c r="Y246" s="63" t="str">
        <f>IFERROR(IF(VLOOKUP(A241,入力データ,26,FALSE)="","",VLOOKUP(A241,入力データ,26,FALSE)),"")</f>
        <v/>
      </c>
      <c r="Z246" s="1"/>
      <c r="AA246" s="1"/>
      <c r="AB246" s="369"/>
      <c r="AC246" s="378"/>
      <c r="AD246" s="380"/>
      <c r="AE246" s="380"/>
      <c r="AF246" s="382"/>
      <c r="AG246" s="384"/>
      <c r="AH246" s="386"/>
      <c r="AI246" s="380"/>
      <c r="AJ246" s="431"/>
      <c r="AK246" s="372"/>
      <c r="AL246" s="374"/>
    </row>
    <row r="247" spans="1:38" ht="15" customHeight="1" x14ac:dyDescent="0.15">
      <c r="A247" s="454"/>
      <c r="B247" s="491"/>
      <c r="C247" s="432" t="str">
        <f>IFERROR(IF(VLOOKUP(A241,入力データ,14,FALSE)="","",VLOOKUP(A241,入力データ,14,FALSE)),"")</f>
        <v/>
      </c>
      <c r="D247" s="409"/>
      <c r="E247" s="396"/>
      <c r="F247" s="399"/>
      <c r="G247" s="402"/>
      <c r="H247" s="396"/>
      <c r="I247" s="396"/>
      <c r="J247" s="406"/>
      <c r="K247" s="409"/>
      <c r="L247" s="396"/>
      <c r="M247" s="494"/>
      <c r="N247" s="496"/>
      <c r="O247" s="498"/>
      <c r="P247" s="494"/>
      <c r="Q247" s="501"/>
      <c r="R247" s="504"/>
      <c r="S247" s="426"/>
      <c r="T247" s="426"/>
      <c r="U247" s="427"/>
      <c r="V247" s="150"/>
      <c r="W247" s="150"/>
      <c r="X247" s="150"/>
      <c r="Y247" s="1"/>
      <c r="Z247" s="62"/>
      <c r="AA247" s="151"/>
      <c r="AB247" s="369"/>
      <c r="AC247" s="377">
        <v>4</v>
      </c>
      <c r="AD247" s="413" t="str">
        <f>IFERROR(IF(VLOOKUP(A241,入力データ,38,FALSE)="","",VLOOKUP(A241,入力データ,38,FALSE)),"")</f>
        <v/>
      </c>
      <c r="AE247" s="379" t="str">
        <f>IF(AD247="","",IF(V248&gt;43585,5,4))</f>
        <v/>
      </c>
      <c r="AF247" s="381" t="str">
        <f>IF(AE247="","",V248)</f>
        <v/>
      </c>
      <c r="AG247" s="383" t="str">
        <f>IF(AE247="","",V248)</f>
        <v/>
      </c>
      <c r="AH247" s="385" t="str">
        <f>IF(AE247="","",V248)</f>
        <v/>
      </c>
      <c r="AI247" s="379"/>
      <c r="AJ247" s="418"/>
      <c r="AK247" s="58"/>
      <c r="AL247" s="86"/>
    </row>
    <row r="248" spans="1:38" ht="15" customHeight="1" x14ac:dyDescent="0.15">
      <c r="A248" s="455"/>
      <c r="B248" s="492"/>
      <c r="C248" s="433"/>
      <c r="D248" s="410"/>
      <c r="E248" s="397"/>
      <c r="F248" s="400"/>
      <c r="G248" s="403"/>
      <c r="H248" s="397"/>
      <c r="I248" s="397"/>
      <c r="J248" s="407"/>
      <c r="K248" s="410"/>
      <c r="L248" s="397"/>
      <c r="M248" s="495"/>
      <c r="N248" s="497"/>
      <c r="O248" s="499"/>
      <c r="P248" s="495"/>
      <c r="Q248" s="502"/>
      <c r="R248" s="505"/>
      <c r="S248" s="428"/>
      <c r="T248" s="428"/>
      <c r="U248" s="429"/>
      <c r="V248" s="420" t="str">
        <f>IFERROR(IF(VLOOKUP(A241,入力データ,27,FALSE)="","",VLOOKUP(A241,入力データ,27,FALSE)),"")</f>
        <v/>
      </c>
      <c r="W248" s="421"/>
      <c r="X248" s="421"/>
      <c r="Y248" s="421"/>
      <c r="Z248" s="421"/>
      <c r="AA248" s="422"/>
      <c r="AB248" s="370"/>
      <c r="AC248" s="412"/>
      <c r="AD248" s="414"/>
      <c r="AE248" s="414"/>
      <c r="AF248" s="415"/>
      <c r="AG248" s="416"/>
      <c r="AH248" s="417"/>
      <c r="AI248" s="414"/>
      <c r="AJ248" s="419"/>
      <c r="AK248" s="60"/>
      <c r="AL248" s="61"/>
    </row>
    <row r="249" spans="1:38" ht="15" customHeight="1" x14ac:dyDescent="0.15">
      <c r="A249" s="453">
        <v>30</v>
      </c>
      <c r="B249" s="456"/>
      <c r="C249" s="459" t="str">
        <f>IFERROR(IF(VLOOKUP(A249,入力データ,2,FALSE)="","",VLOOKUP(A249,入力データ,2,FALSE)),"")</f>
        <v/>
      </c>
      <c r="D249" s="461" t="str">
        <f>IFERROR(
IF(OR(VLOOKUP(A249,入力データ,34,FALSE)=1,
VLOOKUP(A249,入力データ,34,FALSE)=3,
VLOOKUP(A249,入力データ,34,FALSE)=4,
VLOOKUP(A249,入力データ,34,FALSE)=5),
IF(VLOOKUP(A249,入力データ,13,FALSE)="","",VLOOKUP(A249,入力データ,13,FALSE)),
IF(VLOOKUP(A249,入力データ,3,FALSE)="","",VLOOKUP(A249,入力データ,3,FALSE))),"")</f>
        <v/>
      </c>
      <c r="E249" s="464" t="str">
        <f>IFERROR(IF(VLOOKUP(A249,入力データ,5,FALSE)="","",IF(VLOOKUP(A249,入力データ,5,FALSE)&gt;43585,5,4)),"")</f>
        <v/>
      </c>
      <c r="F249" s="467" t="str">
        <f>IFERROR(IF(VLOOKUP(A249,入力データ,5,FALSE)="","",VLOOKUP(A249,入力データ,5,FALSE)),"")</f>
        <v/>
      </c>
      <c r="G249" s="470" t="str">
        <f>IFERROR(IF(VLOOKUP(A249,入力データ,5,FALSE)="","",VLOOKUP(A249,入力データ,5,FALSE)),"")</f>
        <v/>
      </c>
      <c r="H249" s="473" t="str">
        <f>IFERROR(IF(VLOOKUP(A249,入力データ,5,FALSE)&gt;0,1,""),"")</f>
        <v/>
      </c>
      <c r="I249" s="473" t="str">
        <f>IFERROR(IF(VLOOKUP(A249,入力データ,6,FALSE)="","",VLOOKUP(A249,入力データ,6,FALSE)),"")</f>
        <v/>
      </c>
      <c r="J249" s="475" t="str">
        <f>IFERROR(IF(VLOOKUP(A249,入力データ,7,FALSE)="","",
IF(VLOOKUP(A249,入力データ,7,FALSE)&gt;159,"G",
IF(VLOOKUP(A249,入力データ,7,FALSE)&gt;149,"F",
IF(VLOOKUP(A249,入力データ,7,FALSE)&gt;139,"E",
IF(VLOOKUP(A249,入力データ,7,FALSE)&gt;129,"D",
IF(VLOOKUP(A249,入力データ,7,FALSE)&gt;119,"C",
IF(VLOOKUP(A249,入力データ,7,FALSE)&gt;109,"B",
IF(VLOOKUP(A249,入力データ,7,FALSE)&gt;99,"A",
"")))))))),"")</f>
        <v/>
      </c>
      <c r="K249" s="478" t="str">
        <f>IFERROR(IF(VLOOKUP(A249,入力データ,7,FALSE)="","",
IF(VLOOKUP(A249,入力データ,7,FALSE)&gt;99,MOD(VLOOKUP(A249,入力データ,7,FALSE),10),VLOOKUP(A249,入力データ,7,FALSE))),"")</f>
        <v/>
      </c>
      <c r="L249" s="481" t="str">
        <f>IFERROR(IF(VLOOKUP(A249,入力データ,8,FALSE)="","",VLOOKUP(A249,入力データ,8,FALSE)),"")</f>
        <v/>
      </c>
      <c r="M249" s="483" t="str">
        <f>IFERROR(IF(VLOOKUP(A249,入力データ,9,FALSE)="","",IF(VLOOKUP(A249,入力データ,9,FALSE)&gt;43585,5,4)),"")</f>
        <v/>
      </c>
      <c r="N249" s="485" t="str">
        <f>IFERROR(IF(VLOOKUP(A249,入力データ,9,FALSE)="","",VLOOKUP(A249,入力データ,9,FALSE)),"")</f>
        <v/>
      </c>
      <c r="O249" s="470" t="str">
        <f>IFERROR(IF(VLOOKUP(A249,入力データ,9,FALSE)="","",VLOOKUP(A249,入力データ,9,FALSE)),"")</f>
        <v/>
      </c>
      <c r="P249" s="481" t="str">
        <f>IFERROR(IF(VLOOKUP(A249,入力データ,10,FALSE)="","",VLOOKUP(A249,入力データ,10,FALSE)),"")</f>
        <v/>
      </c>
      <c r="Q249" s="434"/>
      <c r="R249" s="487" t="str">
        <f>IFERROR(IF(VLOOKUP(A249,入力データ,8,FALSE)="","",VLOOKUP(A249,入力データ,8,FALSE)+VALUE(VLOOKUP(A249,入力データ,10,FALSE))),"")</f>
        <v/>
      </c>
      <c r="S249" s="434" t="str">
        <f>IF(R249="","",IF(VLOOKUP(A249,入力データ,11,FALSE)="育児休業","ｲｸｷｭｳ",IF(VLOOKUP(A249,入力データ,11,FALSE)="傷病休職","ﾑｷｭｳ",ROUNDDOWN(R249*10/1000,0))))</f>
        <v/>
      </c>
      <c r="T249" s="435"/>
      <c r="U249" s="436"/>
      <c r="V249" s="152"/>
      <c r="W249" s="149"/>
      <c r="X249" s="149"/>
      <c r="Y249" s="149" t="str">
        <f>IFERROR(IF(VLOOKUP(A249,入力データ,21,FALSE)="","",VLOOKUP(A249,入力データ,21,FALSE)),"")</f>
        <v/>
      </c>
      <c r="Z249" s="40"/>
      <c r="AA249" s="67"/>
      <c r="AB249" s="368" t="str">
        <f>IFERROR(IF(VLOOKUP(A249,入力データ,28,FALSE)&amp;"　"&amp;VLOOKUP(A249,入力データ,29,FALSE)="　","",VLOOKUP(A249,入力データ,28,FALSE)&amp;"　"&amp;VLOOKUP(A249,入力データ,29,FALSE)),"")</f>
        <v/>
      </c>
      <c r="AC249" s="443">
        <v>1</v>
      </c>
      <c r="AD249" s="444" t="str">
        <f>IFERROR(IF(VLOOKUP(A249,入力データ,34,FALSE)="","",VLOOKUP(A249,入力データ,34,FALSE)),"")</f>
        <v/>
      </c>
      <c r="AE249" s="444" t="str">
        <f>IF(AD249="","",IF(V256&gt;43585,5,4))</f>
        <v/>
      </c>
      <c r="AF249" s="445" t="str">
        <f>IF(AD249="","",V256)</f>
        <v/>
      </c>
      <c r="AG249" s="447" t="str">
        <f>IF(AD249="","",V256)</f>
        <v/>
      </c>
      <c r="AH249" s="449" t="str">
        <f>IF(AD249="","",V256)</f>
        <v/>
      </c>
      <c r="AI249" s="444">
        <v>5</v>
      </c>
      <c r="AJ249" s="451" t="str">
        <f>IFERROR(IF(OR(VLOOKUP(A249,入力データ,34,FALSE)=1,VLOOKUP(A249,入力データ,34,FALSE)=3,VLOOKUP(A249,入力データ,34,FALSE)=4,VLOOKUP(A249,入力データ,34,FALSE)=5),3,
IF(VLOOKUP(A249,入力データ,35,FALSE)="","",3)),"")</f>
        <v/>
      </c>
      <c r="AK249" s="371"/>
      <c r="AL249" s="373"/>
    </row>
    <row r="250" spans="1:38" ht="15" customHeight="1" x14ac:dyDescent="0.15">
      <c r="A250" s="454"/>
      <c r="B250" s="457"/>
      <c r="C250" s="460"/>
      <c r="D250" s="462"/>
      <c r="E250" s="465"/>
      <c r="F250" s="468"/>
      <c r="G250" s="471"/>
      <c r="H250" s="474"/>
      <c r="I250" s="474"/>
      <c r="J250" s="476"/>
      <c r="K250" s="479"/>
      <c r="L250" s="482"/>
      <c r="M250" s="484"/>
      <c r="N250" s="486"/>
      <c r="O250" s="471"/>
      <c r="P250" s="482"/>
      <c r="Q250" s="437"/>
      <c r="R250" s="488"/>
      <c r="S250" s="437"/>
      <c r="T250" s="438"/>
      <c r="U250" s="439"/>
      <c r="V250" s="41"/>
      <c r="W250" s="150"/>
      <c r="X250" s="150"/>
      <c r="Y250" s="150" t="str">
        <f>IFERROR(IF(VLOOKUP(A249,入力データ,22,FALSE)="","",VLOOKUP(A249,入力データ,22,FALSE)),"")</f>
        <v/>
      </c>
      <c r="Z250" s="150"/>
      <c r="AA250" s="151"/>
      <c r="AB250" s="369"/>
      <c r="AC250" s="378"/>
      <c r="AD250" s="380"/>
      <c r="AE250" s="380"/>
      <c r="AF250" s="446"/>
      <c r="AG250" s="448"/>
      <c r="AH250" s="450"/>
      <c r="AI250" s="380"/>
      <c r="AJ250" s="452"/>
      <c r="AK250" s="372"/>
      <c r="AL250" s="374"/>
    </row>
    <row r="251" spans="1:38" ht="15" customHeight="1" x14ac:dyDescent="0.15">
      <c r="A251" s="454"/>
      <c r="B251" s="457"/>
      <c r="C251" s="375" t="str">
        <f>IFERROR(IF(VLOOKUP(A249,入力データ,12,FALSE)="","",VLOOKUP(A249,入力データ,12,FALSE)),"")</f>
        <v/>
      </c>
      <c r="D251" s="462"/>
      <c r="E251" s="465"/>
      <c r="F251" s="468"/>
      <c r="G251" s="471"/>
      <c r="H251" s="474"/>
      <c r="I251" s="474"/>
      <c r="J251" s="476"/>
      <c r="K251" s="479"/>
      <c r="L251" s="482"/>
      <c r="M251" s="484"/>
      <c r="N251" s="486"/>
      <c r="O251" s="471"/>
      <c r="P251" s="482"/>
      <c r="Q251" s="437"/>
      <c r="R251" s="488"/>
      <c r="S251" s="437"/>
      <c r="T251" s="438"/>
      <c r="U251" s="439"/>
      <c r="V251" s="41"/>
      <c r="W251" s="150"/>
      <c r="X251" s="150"/>
      <c r="Y251" s="150" t="str">
        <f>IFERROR(IF(VLOOKUP(A249,入力データ,23,FALSE)="","",VLOOKUP(A249,入力データ,23,FALSE)),"")</f>
        <v/>
      </c>
      <c r="Z251" s="150"/>
      <c r="AA251" s="151"/>
      <c r="AB251" s="369"/>
      <c r="AC251" s="377">
        <v>2</v>
      </c>
      <c r="AD251" s="379" t="str">
        <f>IFERROR(IF(VLOOKUP(A249,入力データ,37,FALSE)="","",VLOOKUP(A249,入力データ,37,FALSE)),"")</f>
        <v/>
      </c>
      <c r="AE251" s="379" t="str">
        <f>IF(AD251="","",IF(V256&gt;43585,5,4))</f>
        <v/>
      </c>
      <c r="AF251" s="381" t="str">
        <f>IF(AD251="","",V256)</f>
        <v/>
      </c>
      <c r="AG251" s="383" t="str">
        <f>IF(AE251="","",V256)</f>
        <v/>
      </c>
      <c r="AH251" s="385" t="str">
        <f>IF(AF251="","",V256)</f>
        <v/>
      </c>
      <c r="AI251" s="387">
        <v>6</v>
      </c>
      <c r="AJ251" s="389" t="str">
        <f>IFERROR(IF(VLOOKUP(A249,入力データ,36,FALSE)="","",3),"")</f>
        <v/>
      </c>
      <c r="AK251" s="372"/>
      <c r="AL251" s="374"/>
    </row>
    <row r="252" spans="1:38" ht="15" customHeight="1" x14ac:dyDescent="0.15">
      <c r="A252" s="454"/>
      <c r="B252" s="458"/>
      <c r="C252" s="376"/>
      <c r="D252" s="463"/>
      <c r="E252" s="466"/>
      <c r="F252" s="469"/>
      <c r="G252" s="472"/>
      <c r="H252" s="466"/>
      <c r="I252" s="466"/>
      <c r="J252" s="477"/>
      <c r="K252" s="480"/>
      <c r="L252" s="466"/>
      <c r="M252" s="466"/>
      <c r="N252" s="469"/>
      <c r="O252" s="472"/>
      <c r="P252" s="466"/>
      <c r="Q252" s="477"/>
      <c r="R252" s="489"/>
      <c r="S252" s="440"/>
      <c r="T252" s="441"/>
      <c r="U252" s="442"/>
      <c r="V252" s="38"/>
      <c r="W252" s="36"/>
      <c r="X252" s="36"/>
      <c r="Y252" s="150" t="str">
        <f>IFERROR(IF(VLOOKUP(A249,入力データ,24,FALSE)="","",VLOOKUP(A249,入力データ,24,FALSE)),"")</f>
        <v/>
      </c>
      <c r="Z252" s="63"/>
      <c r="AA252" s="37"/>
      <c r="AB252" s="369"/>
      <c r="AC252" s="378"/>
      <c r="AD252" s="380"/>
      <c r="AE252" s="380"/>
      <c r="AF252" s="382"/>
      <c r="AG252" s="384"/>
      <c r="AH252" s="386"/>
      <c r="AI252" s="388"/>
      <c r="AJ252" s="390"/>
      <c r="AK252" s="372"/>
      <c r="AL252" s="374"/>
    </row>
    <row r="253" spans="1:38" ht="15" customHeight="1" x14ac:dyDescent="0.15">
      <c r="A253" s="454"/>
      <c r="B253" s="490" t="str">
        <f>IF(OR(C249&lt;&gt;"",C251&lt;&gt;""),"○","")</f>
        <v/>
      </c>
      <c r="C253" s="391" t="str">
        <f>IFERROR(IF(VLOOKUP(A249,入力データ,4,FALSE)="","",VLOOKUP(A249,入力データ,4,FALSE)),"")</f>
        <v/>
      </c>
      <c r="D253" s="392"/>
      <c r="E253" s="395" t="str">
        <f>IFERROR(IF(VLOOKUP(A249,入力データ,15,FALSE)="","",IF(VLOOKUP(A249,入力データ,15,FALSE)&gt;43585,5,4)),"")</f>
        <v/>
      </c>
      <c r="F253" s="398" t="str">
        <f>IFERROR(IF(VLOOKUP(A249,入力データ,15,FALSE)="","",VLOOKUP(A249,入力データ,15,FALSE)),"")</f>
        <v/>
      </c>
      <c r="G253" s="401" t="str">
        <f>IFERROR(IF(VLOOKUP(A249,入力データ,15,FALSE)="","",VLOOKUP(A249,入力データ,15,FALSE)),"")</f>
        <v/>
      </c>
      <c r="H253" s="404" t="str">
        <f>IFERROR(IF(VLOOKUP(A249,入力データ,15,FALSE)&gt;0,1,""),"")</f>
        <v/>
      </c>
      <c r="I253" s="404" t="str">
        <f>IFERROR(IF(VLOOKUP(A249,入力データ,16,FALSE)="","",VLOOKUP(A249,入力データ,16,FALSE)),"")</f>
        <v/>
      </c>
      <c r="J253" s="405" t="str">
        <f>IFERROR(IF(VLOOKUP(A249,入力データ,17,FALSE)="","",
IF(VLOOKUP(A249,入力データ,17,FALSE)&gt;159,"G",
IF(VLOOKUP(A249,入力データ,17,FALSE)&gt;149,"F",
IF(VLOOKUP(A249,入力データ,17,FALSE)&gt;139,"E",
IF(VLOOKUP(A249,入力データ,17,FALSE)&gt;129,"D",
IF(VLOOKUP(A249,入力データ,17,FALSE)&gt;119,"C",
IF(VLOOKUP(A249,入力データ,17,FALSE)&gt;109,"B",
IF(VLOOKUP(A249,入力データ,17,FALSE)&gt;99,"A",
"")))))))),"")</f>
        <v/>
      </c>
      <c r="K253" s="408" t="str">
        <f>IFERROR(IF(VLOOKUP(A249,入力データ,17,FALSE)="","",
IF(VLOOKUP(A249,入力データ,17,FALSE)&gt;99,MOD(VLOOKUP(A249,入力データ,17,FALSE),10),VLOOKUP(A249,入力データ,17,FALSE))),"")</f>
        <v/>
      </c>
      <c r="L253" s="411" t="str">
        <f>IFERROR(IF(VLOOKUP(A249,入力データ,18,FALSE)="","",VLOOKUP(A249,入力データ,18,FALSE)),"")</f>
        <v/>
      </c>
      <c r="M253" s="493" t="str">
        <f>IFERROR(IF(VLOOKUP(A249,入力データ,19,FALSE)="","",IF(VLOOKUP(A249,入力データ,19,FALSE)&gt;43585,5,4)),"")</f>
        <v/>
      </c>
      <c r="N253" s="398" t="str">
        <f>IFERROR(IF(VLOOKUP(A249,入力データ,19,FALSE)="","",VLOOKUP(A249,入力データ,19,FALSE)),"")</f>
        <v/>
      </c>
      <c r="O253" s="401" t="str">
        <f>IFERROR(IF(VLOOKUP(A249,入力データ,19,FALSE)="","",VLOOKUP(A249,入力データ,19,FALSE)),"")</f>
        <v/>
      </c>
      <c r="P253" s="411" t="str">
        <f>IFERROR(IF(VLOOKUP(A249,入力データ,20,FALSE)="","",VLOOKUP(A249,入力データ,20,FALSE)),"")</f>
        <v/>
      </c>
      <c r="Q253" s="500"/>
      <c r="R253" s="503" t="str">
        <f>IFERROR(IF(OR(S253="ｲｸｷｭｳ",S253="ﾑｷｭｳ",AND(L253="",P253="")),"",VLOOKUP(A249,入力データ,31,FALSE)),"")</f>
        <v/>
      </c>
      <c r="S253" s="423" t="str">
        <f>IFERROR(
IF(VLOOKUP(A249,入力データ,33,FALSE)=1,"ﾑｷｭｳ ",
IF(VLOOKUP(A249,入力データ,33,FALSE)=3,"ｲｸｷｭｳ",
IF(VLOOKUP(A249,入力データ,33,FALSE)=4,VLOOKUP(A249,入力データ,32,FALSE),
IF(VLOOKUP(A249,入力データ,33,FALSE)=5,VLOOKUP(A249,入力データ,32,FALSE),
IF(AND(VLOOKUP(A249,入力データ,38,FALSE)&gt;0,VLOOKUP(A249,入力データ,38,FALSE)&lt;9),0,
IF(AND(L253="",P253=""),"",VLOOKUP(A249,入力データ,32,FALSE))))))),"")</f>
        <v/>
      </c>
      <c r="T253" s="424"/>
      <c r="U253" s="425"/>
      <c r="V253" s="36"/>
      <c r="W253" s="36"/>
      <c r="X253" s="36"/>
      <c r="Y253" s="63" t="str">
        <f>IFERROR(IF(VLOOKUP(A249,入力データ,25,FALSE)="","",VLOOKUP(A249,入力データ,25,FALSE)),"")</f>
        <v/>
      </c>
      <c r="Z253" s="63"/>
      <c r="AA253" s="37"/>
      <c r="AB253" s="369"/>
      <c r="AC253" s="377">
        <v>3</v>
      </c>
      <c r="AD253" s="379" t="str">
        <f>IFERROR(IF(VLOOKUP(A249,入力データ,33,FALSE)="","",VLOOKUP(A249,入力データ,33,FALSE)),"")</f>
        <v/>
      </c>
      <c r="AE253" s="379" t="str">
        <f>IF(AD253="","",IF(V256&gt;43585,5,4))</f>
        <v/>
      </c>
      <c r="AF253" s="381" t="str">
        <f>IF(AD253="","",V256)</f>
        <v/>
      </c>
      <c r="AG253" s="383" t="str">
        <f>IF(AE253="","",V256)</f>
        <v/>
      </c>
      <c r="AH253" s="385" t="str">
        <f>IF(AF253="","",V256)</f>
        <v/>
      </c>
      <c r="AI253" s="379">
        <v>7</v>
      </c>
      <c r="AJ253" s="430"/>
      <c r="AK253" s="372"/>
      <c r="AL253" s="374"/>
    </row>
    <row r="254" spans="1:38" ht="15" customHeight="1" x14ac:dyDescent="0.15">
      <c r="A254" s="454"/>
      <c r="B254" s="491"/>
      <c r="C254" s="393"/>
      <c r="D254" s="394"/>
      <c r="E254" s="396"/>
      <c r="F254" s="399"/>
      <c r="G254" s="402"/>
      <c r="H254" s="396"/>
      <c r="I254" s="396"/>
      <c r="J254" s="406"/>
      <c r="K254" s="409"/>
      <c r="L254" s="396"/>
      <c r="M254" s="494"/>
      <c r="N254" s="496"/>
      <c r="O254" s="498"/>
      <c r="P254" s="494"/>
      <c r="Q254" s="501"/>
      <c r="R254" s="504"/>
      <c r="S254" s="426"/>
      <c r="T254" s="426"/>
      <c r="U254" s="427"/>
      <c r="V254" s="1"/>
      <c r="W254" s="1"/>
      <c r="X254" s="1"/>
      <c r="Y254" s="63" t="str">
        <f>IFERROR(IF(VLOOKUP(A249,入力データ,26,FALSE)="","",VLOOKUP(A249,入力データ,26,FALSE)),"")</f>
        <v/>
      </c>
      <c r="Z254" s="1"/>
      <c r="AA254" s="1"/>
      <c r="AB254" s="369"/>
      <c r="AC254" s="378"/>
      <c r="AD254" s="380"/>
      <c r="AE254" s="380"/>
      <c r="AF254" s="382"/>
      <c r="AG254" s="384"/>
      <c r="AH254" s="386"/>
      <c r="AI254" s="380"/>
      <c r="AJ254" s="431"/>
      <c r="AK254" s="372"/>
      <c r="AL254" s="374"/>
    </row>
    <row r="255" spans="1:38" ht="15" customHeight="1" x14ac:dyDescent="0.15">
      <c r="A255" s="454"/>
      <c r="B255" s="491"/>
      <c r="C255" s="432" t="str">
        <f>IFERROR(IF(VLOOKUP(A249,入力データ,14,FALSE)="","",VLOOKUP(A249,入力データ,14,FALSE)),"")</f>
        <v/>
      </c>
      <c r="D255" s="409"/>
      <c r="E255" s="396"/>
      <c r="F255" s="399"/>
      <c r="G255" s="402"/>
      <c r="H255" s="396"/>
      <c r="I255" s="396"/>
      <c r="J255" s="406"/>
      <c r="K255" s="409"/>
      <c r="L255" s="396"/>
      <c r="M255" s="494"/>
      <c r="N255" s="496"/>
      <c r="O255" s="498"/>
      <c r="P255" s="494"/>
      <c r="Q255" s="501"/>
      <c r="R255" s="504"/>
      <c r="S255" s="426"/>
      <c r="T255" s="426"/>
      <c r="U255" s="427"/>
      <c r="V255" s="150"/>
      <c r="W255" s="150"/>
      <c r="X255" s="150"/>
      <c r="Y255" s="1"/>
      <c r="Z255" s="62"/>
      <c r="AA255" s="151"/>
      <c r="AB255" s="369"/>
      <c r="AC255" s="377">
        <v>4</v>
      </c>
      <c r="AD255" s="413" t="str">
        <f>IFERROR(IF(VLOOKUP(A249,入力データ,38,FALSE)="","",VLOOKUP(A249,入力データ,38,FALSE)),"")</f>
        <v/>
      </c>
      <c r="AE255" s="379" t="str">
        <f>IF(AD255="","",IF(V256&gt;43585,5,4))</f>
        <v/>
      </c>
      <c r="AF255" s="381" t="str">
        <f>IF(AE255="","",V256)</f>
        <v/>
      </c>
      <c r="AG255" s="383" t="str">
        <f>IF(AE255="","",V256)</f>
        <v/>
      </c>
      <c r="AH255" s="385" t="str">
        <f>IF(AE255="","",V256)</f>
        <v/>
      </c>
      <c r="AI255" s="379"/>
      <c r="AJ255" s="418"/>
      <c r="AK255" s="58"/>
      <c r="AL255" s="86"/>
    </row>
    <row r="256" spans="1:38" ht="15" customHeight="1" x14ac:dyDescent="0.15">
      <c r="A256" s="455"/>
      <c r="B256" s="492"/>
      <c r="C256" s="433"/>
      <c r="D256" s="410"/>
      <c r="E256" s="397"/>
      <c r="F256" s="400"/>
      <c r="G256" s="403"/>
      <c r="H256" s="397"/>
      <c r="I256" s="397"/>
      <c r="J256" s="407"/>
      <c r="K256" s="410"/>
      <c r="L256" s="397"/>
      <c r="M256" s="495"/>
      <c r="N256" s="497"/>
      <c r="O256" s="499"/>
      <c r="P256" s="495"/>
      <c r="Q256" s="502"/>
      <c r="R256" s="505"/>
      <c r="S256" s="428"/>
      <c r="T256" s="428"/>
      <c r="U256" s="429"/>
      <c r="V256" s="420" t="str">
        <f>IFERROR(IF(VLOOKUP(A249,入力データ,27,FALSE)="","",VLOOKUP(A249,入力データ,27,FALSE)),"")</f>
        <v/>
      </c>
      <c r="W256" s="421"/>
      <c r="X256" s="421"/>
      <c r="Y256" s="421"/>
      <c r="Z256" s="421"/>
      <c r="AA256" s="422"/>
      <c r="AB256" s="370"/>
      <c r="AC256" s="412"/>
      <c r="AD256" s="414"/>
      <c r="AE256" s="414"/>
      <c r="AF256" s="415"/>
      <c r="AG256" s="416"/>
      <c r="AH256" s="417"/>
      <c r="AI256" s="414"/>
      <c r="AJ256" s="419"/>
      <c r="AK256" s="60"/>
      <c r="AL256" s="61"/>
    </row>
    <row r="257" spans="1:39" ht="15" customHeight="1" x14ac:dyDescent="0.15">
      <c r="A257" s="453">
        <v>31</v>
      </c>
      <c r="B257" s="456"/>
      <c r="C257" s="459" t="str">
        <f>IFERROR(IF(VLOOKUP(A257,入力データ,2,FALSE)="","",VLOOKUP(A257,入力データ,2,FALSE)),"")</f>
        <v/>
      </c>
      <c r="D257" s="461" t="str">
        <f>IFERROR(
IF(OR(VLOOKUP(A257,入力データ,34,FALSE)=1,
VLOOKUP(A257,入力データ,34,FALSE)=3,
VLOOKUP(A257,入力データ,34,FALSE)=4,
VLOOKUP(A257,入力データ,34,FALSE)=5),
IF(VLOOKUP(A257,入力データ,13,FALSE)="","",VLOOKUP(A257,入力データ,13,FALSE)),
IF(VLOOKUP(A257,入力データ,3,FALSE)="","",VLOOKUP(A257,入力データ,3,FALSE))),"")</f>
        <v/>
      </c>
      <c r="E257" s="464" t="str">
        <f>IFERROR(IF(VLOOKUP(A257,入力データ,5,FALSE)="","",IF(VLOOKUP(A257,入力データ,5,FALSE)&gt;43585,5,4)),"")</f>
        <v/>
      </c>
      <c r="F257" s="467" t="str">
        <f>IFERROR(IF(VLOOKUP(A257,入力データ,5,FALSE)="","",VLOOKUP(A257,入力データ,5,FALSE)),"")</f>
        <v/>
      </c>
      <c r="G257" s="470" t="str">
        <f>IFERROR(IF(VLOOKUP(A257,入力データ,5,FALSE)="","",VLOOKUP(A257,入力データ,5,FALSE)),"")</f>
        <v/>
      </c>
      <c r="H257" s="473" t="str">
        <f>IFERROR(IF(VLOOKUP(A257,入力データ,5,FALSE)&gt;0,1,""),"")</f>
        <v/>
      </c>
      <c r="I257" s="473" t="str">
        <f>IFERROR(IF(VLOOKUP(A257,入力データ,6,FALSE)="","",VLOOKUP(A257,入力データ,6,FALSE)),"")</f>
        <v/>
      </c>
      <c r="J257" s="475" t="str">
        <f>IFERROR(IF(VLOOKUP(A257,入力データ,7,FALSE)="","",
IF(VLOOKUP(A257,入力データ,7,FALSE)&gt;159,"G",
IF(VLOOKUP(A257,入力データ,7,FALSE)&gt;149,"F",
IF(VLOOKUP(A257,入力データ,7,FALSE)&gt;139,"E",
IF(VLOOKUP(A257,入力データ,7,FALSE)&gt;129,"D",
IF(VLOOKUP(A257,入力データ,7,FALSE)&gt;119,"C",
IF(VLOOKUP(A257,入力データ,7,FALSE)&gt;109,"B",
IF(VLOOKUP(A257,入力データ,7,FALSE)&gt;99,"A",
"")))))))),"")</f>
        <v/>
      </c>
      <c r="K257" s="478" t="str">
        <f>IFERROR(IF(VLOOKUP(A257,入力データ,7,FALSE)="","",
IF(VLOOKUP(A257,入力データ,7,FALSE)&gt;99,MOD(VLOOKUP(A257,入力データ,7,FALSE),10),VLOOKUP(A257,入力データ,7,FALSE))),"")</f>
        <v/>
      </c>
      <c r="L257" s="481" t="str">
        <f>IFERROR(IF(VLOOKUP(A257,入力データ,8,FALSE)="","",VLOOKUP(A257,入力データ,8,FALSE)),"")</f>
        <v/>
      </c>
      <c r="M257" s="483" t="str">
        <f>IFERROR(IF(VLOOKUP(A257,入力データ,9,FALSE)="","",IF(VLOOKUP(A257,入力データ,9,FALSE)&gt;43585,5,4)),"")</f>
        <v/>
      </c>
      <c r="N257" s="485" t="str">
        <f>IFERROR(IF(VLOOKUP(A257,入力データ,9,FALSE)="","",VLOOKUP(A257,入力データ,9,FALSE)),"")</f>
        <v/>
      </c>
      <c r="O257" s="470" t="str">
        <f>IFERROR(IF(VLOOKUP(A257,入力データ,9,FALSE)="","",VLOOKUP(A257,入力データ,9,FALSE)),"")</f>
        <v/>
      </c>
      <c r="P257" s="481" t="str">
        <f>IFERROR(IF(VLOOKUP(A257,入力データ,10,FALSE)="","",VLOOKUP(A257,入力データ,10,FALSE)),"")</f>
        <v/>
      </c>
      <c r="Q257" s="434"/>
      <c r="R257" s="487" t="str">
        <f>IFERROR(IF(VLOOKUP(A257,入力データ,8,FALSE)="","",VLOOKUP(A257,入力データ,8,FALSE)+VALUE(VLOOKUP(A257,入力データ,10,FALSE))),"")</f>
        <v/>
      </c>
      <c r="S257" s="434" t="str">
        <f>IF(R257="","",IF(VLOOKUP(A257,入力データ,11,FALSE)="育児休業","ｲｸｷｭｳ",IF(VLOOKUP(A257,入力データ,11,FALSE)="傷病休職","ﾑｷｭｳ",ROUNDDOWN(R257*10/1000,0))))</f>
        <v/>
      </c>
      <c r="T257" s="435"/>
      <c r="U257" s="436"/>
      <c r="V257" s="152"/>
      <c r="W257" s="149"/>
      <c r="X257" s="149"/>
      <c r="Y257" s="149" t="str">
        <f>IFERROR(IF(VLOOKUP(A257,入力データ,21,FALSE)="","",VLOOKUP(A257,入力データ,21,FALSE)),"")</f>
        <v/>
      </c>
      <c r="Z257" s="40"/>
      <c r="AA257" s="67"/>
      <c r="AB257" s="368" t="str">
        <f>IFERROR(IF(VLOOKUP(A257,入力データ,28,FALSE)&amp;"　"&amp;VLOOKUP(A257,入力データ,29,FALSE)="　","",VLOOKUP(A257,入力データ,28,FALSE)&amp;"　"&amp;VLOOKUP(A257,入力データ,29,FALSE)),"")</f>
        <v/>
      </c>
      <c r="AC257" s="443">
        <v>1</v>
      </c>
      <c r="AD257" s="444" t="str">
        <f>IFERROR(IF(VLOOKUP(A257,入力データ,34,FALSE)="","",VLOOKUP(A257,入力データ,34,FALSE)),"")</f>
        <v/>
      </c>
      <c r="AE257" s="444" t="str">
        <f>IF(AD257="","",IF(V264&gt;43585,5,4))</f>
        <v/>
      </c>
      <c r="AF257" s="445" t="str">
        <f>IF(AD257="","",V264)</f>
        <v/>
      </c>
      <c r="AG257" s="447" t="str">
        <f>IF(AD257="","",V264)</f>
        <v/>
      </c>
      <c r="AH257" s="449" t="str">
        <f>IF(AD257="","",V264)</f>
        <v/>
      </c>
      <c r="AI257" s="444">
        <v>5</v>
      </c>
      <c r="AJ257" s="451" t="str">
        <f>IFERROR(IF(OR(VLOOKUP(A257,入力データ,34,FALSE)=1,VLOOKUP(A257,入力データ,34,FALSE)=3,VLOOKUP(A257,入力データ,34,FALSE)=4,VLOOKUP(A257,入力データ,34,FALSE)=5),3,
IF(VLOOKUP(A257,入力データ,35,FALSE)="","",3)),"")</f>
        <v/>
      </c>
      <c r="AK257" s="371"/>
      <c r="AL257" s="373"/>
      <c r="AM257" s="28"/>
    </row>
    <row r="258" spans="1:39" ht="15" customHeight="1" x14ac:dyDescent="0.15">
      <c r="A258" s="454"/>
      <c r="B258" s="457"/>
      <c r="C258" s="460"/>
      <c r="D258" s="462"/>
      <c r="E258" s="465"/>
      <c r="F258" s="468"/>
      <c r="G258" s="471"/>
      <c r="H258" s="474"/>
      <c r="I258" s="474"/>
      <c r="J258" s="476"/>
      <c r="K258" s="479"/>
      <c r="L258" s="482"/>
      <c r="M258" s="484"/>
      <c r="N258" s="486"/>
      <c r="O258" s="471"/>
      <c r="P258" s="482"/>
      <c r="Q258" s="437"/>
      <c r="R258" s="488"/>
      <c r="S258" s="437"/>
      <c r="T258" s="438"/>
      <c r="U258" s="439"/>
      <c r="V258" s="41"/>
      <c r="W258" s="150"/>
      <c r="X258" s="150"/>
      <c r="Y258" s="150" t="str">
        <f>IFERROR(IF(VLOOKUP(A257,入力データ,22,FALSE)="","",VLOOKUP(A257,入力データ,22,FALSE)),"")</f>
        <v/>
      </c>
      <c r="Z258" s="150"/>
      <c r="AA258" s="151"/>
      <c r="AB258" s="369"/>
      <c r="AC258" s="378"/>
      <c r="AD258" s="380"/>
      <c r="AE258" s="380"/>
      <c r="AF258" s="446"/>
      <c r="AG258" s="448"/>
      <c r="AH258" s="450"/>
      <c r="AI258" s="380"/>
      <c r="AJ258" s="452"/>
      <c r="AK258" s="372"/>
      <c r="AL258" s="374"/>
      <c r="AM258" s="28"/>
    </row>
    <row r="259" spans="1:39" ht="15" customHeight="1" x14ac:dyDescent="0.15">
      <c r="A259" s="454"/>
      <c r="B259" s="457"/>
      <c r="C259" s="375" t="str">
        <f>IFERROR(IF(VLOOKUP(A257,入力データ,12,FALSE)="","",VLOOKUP(A257,入力データ,12,FALSE)),"")</f>
        <v/>
      </c>
      <c r="D259" s="462"/>
      <c r="E259" s="465"/>
      <c r="F259" s="468"/>
      <c r="G259" s="471"/>
      <c r="H259" s="474"/>
      <c r="I259" s="474"/>
      <c r="J259" s="476"/>
      <c r="K259" s="479"/>
      <c r="L259" s="482"/>
      <c r="M259" s="484"/>
      <c r="N259" s="486"/>
      <c r="O259" s="471"/>
      <c r="P259" s="482"/>
      <c r="Q259" s="437"/>
      <c r="R259" s="488"/>
      <c r="S259" s="437"/>
      <c r="T259" s="438"/>
      <c r="U259" s="439"/>
      <c r="V259" s="41"/>
      <c r="W259" s="150"/>
      <c r="X259" s="150"/>
      <c r="Y259" s="150" t="str">
        <f>IFERROR(IF(VLOOKUP(A257,入力データ,23,FALSE)="","",VLOOKUP(A257,入力データ,23,FALSE)),"")</f>
        <v/>
      </c>
      <c r="Z259" s="150"/>
      <c r="AA259" s="151"/>
      <c r="AB259" s="369"/>
      <c r="AC259" s="377">
        <v>2</v>
      </c>
      <c r="AD259" s="379" t="str">
        <f>IFERROR(IF(VLOOKUP(A257,入力データ,37,FALSE)="","",VLOOKUP(A257,入力データ,37,FALSE)),"")</f>
        <v/>
      </c>
      <c r="AE259" s="379" t="str">
        <f>IF(AD259="","",IF(V264&gt;43585,5,4))</f>
        <v/>
      </c>
      <c r="AF259" s="381" t="str">
        <f>IF(AD259="","",V264)</f>
        <v/>
      </c>
      <c r="AG259" s="383" t="str">
        <f>IF(AE259="","",V264)</f>
        <v/>
      </c>
      <c r="AH259" s="385" t="str">
        <f>IF(AF259="","",V264)</f>
        <v/>
      </c>
      <c r="AI259" s="387">
        <v>6</v>
      </c>
      <c r="AJ259" s="389" t="str">
        <f>IFERROR(IF(VLOOKUP(A257,入力データ,36,FALSE)="","",3),"")</f>
        <v/>
      </c>
      <c r="AK259" s="372"/>
      <c r="AL259" s="374"/>
      <c r="AM259" s="28"/>
    </row>
    <row r="260" spans="1:39" ht="15" customHeight="1" x14ac:dyDescent="0.15">
      <c r="A260" s="454"/>
      <c r="B260" s="458"/>
      <c r="C260" s="376"/>
      <c r="D260" s="463"/>
      <c r="E260" s="466"/>
      <c r="F260" s="469"/>
      <c r="G260" s="472"/>
      <c r="H260" s="466"/>
      <c r="I260" s="466"/>
      <c r="J260" s="477"/>
      <c r="K260" s="480"/>
      <c r="L260" s="466"/>
      <c r="M260" s="466"/>
      <c r="N260" s="469"/>
      <c r="O260" s="472"/>
      <c r="P260" s="466"/>
      <c r="Q260" s="477"/>
      <c r="R260" s="489"/>
      <c r="S260" s="440"/>
      <c r="T260" s="441"/>
      <c r="U260" s="442"/>
      <c r="V260" s="38"/>
      <c r="W260" s="36"/>
      <c r="X260" s="36"/>
      <c r="Y260" s="150" t="str">
        <f>IFERROR(IF(VLOOKUP(A257,入力データ,24,FALSE)="","",VLOOKUP(A257,入力データ,24,FALSE)),"")</f>
        <v/>
      </c>
      <c r="Z260" s="63"/>
      <c r="AA260" s="37"/>
      <c r="AB260" s="369"/>
      <c r="AC260" s="378"/>
      <c r="AD260" s="380"/>
      <c r="AE260" s="380"/>
      <c r="AF260" s="382"/>
      <c r="AG260" s="384"/>
      <c r="AH260" s="386"/>
      <c r="AI260" s="388"/>
      <c r="AJ260" s="390"/>
      <c r="AK260" s="372"/>
      <c r="AL260" s="374"/>
      <c r="AM260" s="28"/>
    </row>
    <row r="261" spans="1:39" ht="15" customHeight="1" x14ac:dyDescent="0.15">
      <c r="A261" s="454"/>
      <c r="B261" s="490" t="str">
        <f>IF(OR(C257&lt;&gt;"",C259&lt;&gt;""),"○","")</f>
        <v/>
      </c>
      <c r="C261" s="391" t="str">
        <f>IFERROR(IF(VLOOKUP(A257,入力データ,4,FALSE)="","",VLOOKUP(A257,入力データ,4,FALSE)),"")</f>
        <v/>
      </c>
      <c r="D261" s="392"/>
      <c r="E261" s="395" t="str">
        <f>IFERROR(IF(VLOOKUP(A257,入力データ,15,FALSE)="","",IF(VLOOKUP(A257,入力データ,15,FALSE)&gt;43585,5,4)),"")</f>
        <v/>
      </c>
      <c r="F261" s="398" t="str">
        <f>IFERROR(IF(VLOOKUP(A257,入力データ,15,FALSE)="","",VLOOKUP(A257,入力データ,15,FALSE)),"")</f>
        <v/>
      </c>
      <c r="G261" s="401" t="str">
        <f>IFERROR(IF(VLOOKUP(A257,入力データ,15,FALSE)="","",VLOOKUP(A257,入力データ,15,FALSE)),"")</f>
        <v/>
      </c>
      <c r="H261" s="404" t="str">
        <f>IFERROR(IF(VLOOKUP(A257,入力データ,15,FALSE)&gt;0,1,""),"")</f>
        <v/>
      </c>
      <c r="I261" s="404" t="str">
        <f>IFERROR(IF(VLOOKUP(A257,入力データ,16,FALSE)="","",VLOOKUP(A257,入力データ,16,FALSE)),"")</f>
        <v/>
      </c>
      <c r="J261" s="405" t="str">
        <f>IFERROR(IF(VLOOKUP(A257,入力データ,17,FALSE)="","",
IF(VLOOKUP(A257,入力データ,17,FALSE)&gt;159,"G",
IF(VLOOKUP(A257,入力データ,17,FALSE)&gt;149,"F",
IF(VLOOKUP(A257,入力データ,17,FALSE)&gt;139,"E",
IF(VLOOKUP(A257,入力データ,17,FALSE)&gt;129,"D",
IF(VLOOKUP(A257,入力データ,17,FALSE)&gt;119,"C",
IF(VLOOKUP(A257,入力データ,17,FALSE)&gt;109,"B",
IF(VLOOKUP(A257,入力データ,17,FALSE)&gt;99,"A",
"")))))))),"")</f>
        <v/>
      </c>
      <c r="K261" s="408" t="str">
        <f>IFERROR(IF(VLOOKUP(A257,入力データ,17,FALSE)="","",
IF(VLOOKUP(A257,入力データ,17,FALSE)&gt;99,MOD(VLOOKUP(A257,入力データ,17,FALSE),10),VLOOKUP(A257,入力データ,17,FALSE))),"")</f>
        <v/>
      </c>
      <c r="L261" s="411" t="str">
        <f>IFERROR(IF(VLOOKUP(A257,入力データ,18,FALSE)="","",VLOOKUP(A257,入力データ,18,FALSE)),"")</f>
        <v/>
      </c>
      <c r="M261" s="493" t="str">
        <f>IFERROR(IF(VLOOKUP(A257,入力データ,19,FALSE)="","",IF(VLOOKUP(A257,入力データ,19,FALSE)&gt;43585,5,4)),"")</f>
        <v/>
      </c>
      <c r="N261" s="398" t="str">
        <f>IFERROR(IF(VLOOKUP(A257,入力データ,19,FALSE)="","",VLOOKUP(A257,入力データ,19,FALSE)),"")</f>
        <v/>
      </c>
      <c r="O261" s="401" t="str">
        <f>IFERROR(IF(VLOOKUP(A257,入力データ,19,FALSE)="","",VLOOKUP(A257,入力データ,19,FALSE)),"")</f>
        <v/>
      </c>
      <c r="P261" s="411" t="str">
        <f>IFERROR(IF(VLOOKUP(A257,入力データ,20,FALSE)="","",VLOOKUP(A257,入力データ,20,FALSE)),"")</f>
        <v/>
      </c>
      <c r="Q261" s="500"/>
      <c r="R261" s="503" t="str">
        <f>IFERROR(IF(OR(S261="ｲｸｷｭｳ",S261="ﾑｷｭｳ",AND(L261="",P261="")),"",VLOOKUP(A257,入力データ,31,FALSE)),"")</f>
        <v/>
      </c>
      <c r="S261" s="423" t="str">
        <f>IFERROR(
IF(VLOOKUP(A257,入力データ,33,FALSE)=1,"ﾑｷｭｳ ",
IF(VLOOKUP(A257,入力データ,33,FALSE)=3,"ｲｸｷｭｳ",
IF(VLOOKUP(A257,入力データ,33,FALSE)=4,VLOOKUP(A257,入力データ,32,FALSE),
IF(VLOOKUP(A257,入力データ,33,FALSE)=5,VLOOKUP(A257,入力データ,32,FALSE),
IF(AND(VLOOKUP(A257,入力データ,38,FALSE)&gt;0,VLOOKUP(A257,入力データ,38,FALSE)&lt;9),0,
IF(AND(L261="",P261=""),"",VLOOKUP(A257,入力データ,32,FALSE))))))),"")</f>
        <v/>
      </c>
      <c r="T261" s="424"/>
      <c r="U261" s="425"/>
      <c r="V261" s="36"/>
      <c r="W261" s="36"/>
      <c r="X261" s="36"/>
      <c r="Y261" s="63" t="str">
        <f>IFERROR(IF(VLOOKUP(A257,入力データ,25,FALSE)="","",VLOOKUP(A257,入力データ,25,FALSE)),"")</f>
        <v/>
      </c>
      <c r="Z261" s="63"/>
      <c r="AA261" s="37"/>
      <c r="AB261" s="369"/>
      <c r="AC261" s="377">
        <v>3</v>
      </c>
      <c r="AD261" s="379" t="str">
        <f>IFERROR(IF(VLOOKUP(A257,入力データ,33,FALSE)="","",VLOOKUP(A257,入力データ,33,FALSE)),"")</f>
        <v/>
      </c>
      <c r="AE261" s="379" t="str">
        <f>IF(AD261="","",IF(V264&gt;43585,5,4))</f>
        <v/>
      </c>
      <c r="AF261" s="381" t="str">
        <f>IF(AD261="","",V264)</f>
        <v/>
      </c>
      <c r="AG261" s="383" t="str">
        <f>IF(AE261="","",V264)</f>
        <v/>
      </c>
      <c r="AH261" s="385" t="str">
        <f>IF(AF261="","",V264)</f>
        <v/>
      </c>
      <c r="AI261" s="379">
        <v>7</v>
      </c>
      <c r="AJ261" s="430"/>
      <c r="AK261" s="372"/>
      <c r="AL261" s="374"/>
      <c r="AM261" s="28"/>
    </row>
    <row r="262" spans="1:39" ht="15" customHeight="1" x14ac:dyDescent="0.15">
      <c r="A262" s="454"/>
      <c r="B262" s="491"/>
      <c r="C262" s="393"/>
      <c r="D262" s="394"/>
      <c r="E262" s="396"/>
      <c r="F262" s="399"/>
      <c r="G262" s="402"/>
      <c r="H262" s="396"/>
      <c r="I262" s="396"/>
      <c r="J262" s="406"/>
      <c r="K262" s="409"/>
      <c r="L262" s="396"/>
      <c r="M262" s="494"/>
      <c r="N262" s="496"/>
      <c r="O262" s="498"/>
      <c r="P262" s="494"/>
      <c r="Q262" s="501"/>
      <c r="R262" s="504"/>
      <c r="S262" s="426"/>
      <c r="T262" s="426"/>
      <c r="U262" s="427"/>
      <c r="V262" s="1"/>
      <c r="W262" s="1"/>
      <c r="X262" s="1"/>
      <c r="Y262" s="63" t="str">
        <f>IFERROR(IF(VLOOKUP(A257,入力データ,26,FALSE)="","",VLOOKUP(A257,入力データ,26,FALSE)),"")</f>
        <v/>
      </c>
      <c r="Z262" s="1"/>
      <c r="AA262" s="1"/>
      <c r="AB262" s="369"/>
      <c r="AC262" s="378"/>
      <c r="AD262" s="380"/>
      <c r="AE262" s="380"/>
      <c r="AF262" s="382"/>
      <c r="AG262" s="384"/>
      <c r="AH262" s="386"/>
      <c r="AI262" s="380"/>
      <c r="AJ262" s="431"/>
      <c r="AK262" s="372"/>
      <c r="AL262" s="374"/>
      <c r="AM262" s="28"/>
    </row>
    <row r="263" spans="1:39" ht="15" customHeight="1" x14ac:dyDescent="0.15">
      <c r="A263" s="454"/>
      <c r="B263" s="491"/>
      <c r="C263" s="432" t="str">
        <f>IFERROR(IF(VLOOKUP(A257,入力データ,14,FALSE)="","",VLOOKUP(A257,入力データ,14,FALSE)),"")</f>
        <v/>
      </c>
      <c r="D263" s="409"/>
      <c r="E263" s="396"/>
      <c r="F263" s="399"/>
      <c r="G263" s="402"/>
      <c r="H263" s="396"/>
      <c r="I263" s="396"/>
      <c r="J263" s="406"/>
      <c r="K263" s="409"/>
      <c r="L263" s="396"/>
      <c r="M263" s="494"/>
      <c r="N263" s="496"/>
      <c r="O263" s="498"/>
      <c r="P263" s="494"/>
      <c r="Q263" s="501"/>
      <c r="R263" s="504"/>
      <c r="S263" s="426"/>
      <c r="T263" s="426"/>
      <c r="U263" s="427"/>
      <c r="V263" s="150"/>
      <c r="W263" s="150"/>
      <c r="X263" s="150"/>
      <c r="Y263" s="1"/>
      <c r="Z263" s="62"/>
      <c r="AA263" s="151"/>
      <c r="AB263" s="369"/>
      <c r="AC263" s="377">
        <v>4</v>
      </c>
      <c r="AD263" s="413" t="str">
        <f>IFERROR(IF(VLOOKUP(A257,入力データ,38,FALSE)="","",VLOOKUP(A257,入力データ,38,FALSE)),"")</f>
        <v/>
      </c>
      <c r="AE263" s="379" t="str">
        <f>IF(AD263="","",IF(V264&gt;43585,5,4))</f>
        <v/>
      </c>
      <c r="AF263" s="381" t="str">
        <f>IF(AE263="","",V264)</f>
        <v/>
      </c>
      <c r="AG263" s="383" t="str">
        <f>IF(AE263="","",V264)</f>
        <v/>
      </c>
      <c r="AH263" s="385" t="str">
        <f>IF(AE263="","",V264)</f>
        <v/>
      </c>
      <c r="AI263" s="379"/>
      <c r="AJ263" s="418"/>
      <c r="AK263" s="58"/>
      <c r="AL263" s="86"/>
      <c r="AM263" s="28"/>
    </row>
    <row r="264" spans="1:39" ht="15" customHeight="1" x14ac:dyDescent="0.15">
      <c r="A264" s="455"/>
      <c r="B264" s="492"/>
      <c r="C264" s="433"/>
      <c r="D264" s="410"/>
      <c r="E264" s="397"/>
      <c r="F264" s="400"/>
      <c r="G264" s="403"/>
      <c r="H264" s="397"/>
      <c r="I264" s="397"/>
      <c r="J264" s="407"/>
      <c r="K264" s="410"/>
      <c r="L264" s="397"/>
      <c r="M264" s="495"/>
      <c r="N264" s="497"/>
      <c r="O264" s="499"/>
      <c r="P264" s="495"/>
      <c r="Q264" s="502"/>
      <c r="R264" s="505"/>
      <c r="S264" s="428"/>
      <c r="T264" s="428"/>
      <c r="U264" s="429"/>
      <c r="V264" s="420" t="str">
        <f>IFERROR(IF(VLOOKUP(A257,入力データ,27,FALSE)="","",VLOOKUP(A257,入力データ,27,FALSE)),"")</f>
        <v/>
      </c>
      <c r="W264" s="421"/>
      <c r="X264" s="421"/>
      <c r="Y264" s="421"/>
      <c r="Z264" s="421"/>
      <c r="AA264" s="422"/>
      <c r="AB264" s="370"/>
      <c r="AC264" s="412"/>
      <c r="AD264" s="414"/>
      <c r="AE264" s="414"/>
      <c r="AF264" s="415"/>
      <c r="AG264" s="416"/>
      <c r="AH264" s="417"/>
      <c r="AI264" s="414"/>
      <c r="AJ264" s="419"/>
      <c r="AK264" s="60"/>
      <c r="AL264" s="61"/>
      <c r="AM264" s="28"/>
    </row>
    <row r="265" spans="1:39" s="1" customFormat="1" ht="15" customHeight="1" x14ac:dyDescent="0.15">
      <c r="A265" s="453">
        <v>32</v>
      </c>
      <c r="B265" s="456"/>
      <c r="C265" s="459" t="str">
        <f>IFERROR(IF(VLOOKUP(A265,入力データ,2,FALSE)="","",VLOOKUP(A265,入力データ,2,FALSE)),"")</f>
        <v/>
      </c>
      <c r="D265" s="461" t="str">
        <f>IFERROR(
IF(OR(VLOOKUP(A265,入力データ,34,FALSE)=1,
VLOOKUP(A265,入力データ,34,FALSE)=3,
VLOOKUP(A265,入力データ,34,FALSE)=4,
VLOOKUP(A265,入力データ,34,FALSE)=5),
IF(VLOOKUP(A265,入力データ,13,FALSE)="","",VLOOKUP(A265,入力データ,13,FALSE)),
IF(VLOOKUP(A265,入力データ,3,FALSE)="","",VLOOKUP(A265,入力データ,3,FALSE))),"")</f>
        <v/>
      </c>
      <c r="E265" s="464" t="str">
        <f>IFERROR(IF(VLOOKUP(A265,入力データ,5,FALSE)="","",IF(VLOOKUP(A265,入力データ,5,FALSE)&gt;43585,5,4)),"")</f>
        <v/>
      </c>
      <c r="F265" s="467" t="str">
        <f>IFERROR(IF(VLOOKUP(A265,入力データ,5,FALSE)="","",VLOOKUP(A265,入力データ,5,FALSE)),"")</f>
        <v/>
      </c>
      <c r="G265" s="470" t="str">
        <f>IFERROR(IF(VLOOKUP(A265,入力データ,5,FALSE)="","",VLOOKUP(A265,入力データ,5,FALSE)),"")</f>
        <v/>
      </c>
      <c r="H265" s="473" t="str">
        <f>IFERROR(IF(VLOOKUP(A265,入力データ,5,FALSE)&gt;0,1,""),"")</f>
        <v/>
      </c>
      <c r="I265" s="473" t="str">
        <f>IFERROR(IF(VLOOKUP(A265,入力データ,6,FALSE)="","",VLOOKUP(A265,入力データ,6,FALSE)),"")</f>
        <v/>
      </c>
      <c r="J265" s="475" t="str">
        <f>IFERROR(IF(VLOOKUP(A265,入力データ,7,FALSE)="","",
IF(VLOOKUP(A265,入力データ,7,FALSE)&gt;159,"G",
IF(VLOOKUP(A265,入力データ,7,FALSE)&gt;149,"F",
IF(VLOOKUP(A265,入力データ,7,FALSE)&gt;139,"E",
IF(VLOOKUP(A265,入力データ,7,FALSE)&gt;129,"D",
IF(VLOOKUP(A265,入力データ,7,FALSE)&gt;119,"C",
IF(VLOOKUP(A265,入力データ,7,FALSE)&gt;109,"B",
IF(VLOOKUP(A265,入力データ,7,FALSE)&gt;99,"A",
"")))))))),"")</f>
        <v/>
      </c>
      <c r="K265" s="478" t="str">
        <f>IFERROR(IF(VLOOKUP(A265,入力データ,7,FALSE)="","",
IF(VLOOKUP(A265,入力データ,7,FALSE)&gt;99,MOD(VLOOKUP(A265,入力データ,7,FALSE),10),VLOOKUP(A265,入力データ,7,FALSE))),"")</f>
        <v/>
      </c>
      <c r="L265" s="481" t="str">
        <f>IFERROR(IF(VLOOKUP(A265,入力データ,8,FALSE)="","",VLOOKUP(A265,入力データ,8,FALSE)),"")</f>
        <v/>
      </c>
      <c r="M265" s="483" t="str">
        <f>IFERROR(IF(VLOOKUP(A265,入力データ,9,FALSE)="","",IF(VLOOKUP(A265,入力データ,9,FALSE)&gt;43585,5,4)),"")</f>
        <v/>
      </c>
      <c r="N265" s="485" t="str">
        <f>IFERROR(IF(VLOOKUP(A265,入力データ,9,FALSE)="","",VLOOKUP(A265,入力データ,9,FALSE)),"")</f>
        <v/>
      </c>
      <c r="O265" s="470" t="str">
        <f>IFERROR(IF(VLOOKUP(A265,入力データ,9,FALSE)="","",VLOOKUP(A265,入力データ,9,FALSE)),"")</f>
        <v/>
      </c>
      <c r="P265" s="481" t="str">
        <f>IFERROR(IF(VLOOKUP(A265,入力データ,10,FALSE)="","",VLOOKUP(A265,入力データ,10,FALSE)),"")</f>
        <v/>
      </c>
      <c r="Q265" s="434"/>
      <c r="R265" s="487" t="str">
        <f>IFERROR(IF(VLOOKUP(A265,入力データ,8,FALSE)="","",VLOOKUP(A265,入力データ,8,FALSE)+VALUE(VLOOKUP(A265,入力データ,10,FALSE))),"")</f>
        <v/>
      </c>
      <c r="S265" s="434" t="str">
        <f>IF(R265="","",IF(VLOOKUP(A265,入力データ,11,FALSE)="育児休業","ｲｸｷｭｳ",IF(VLOOKUP(A265,入力データ,11,FALSE)="傷病休職","ﾑｷｭｳ",ROUNDDOWN(R265*10/1000,0))))</f>
        <v/>
      </c>
      <c r="T265" s="435"/>
      <c r="U265" s="436"/>
      <c r="V265" s="152"/>
      <c r="W265" s="149"/>
      <c r="X265" s="149"/>
      <c r="Y265" s="149" t="str">
        <f>IFERROR(IF(VLOOKUP(A265,入力データ,21,FALSE)="","",VLOOKUP(A265,入力データ,21,FALSE)),"")</f>
        <v/>
      </c>
      <c r="Z265" s="40"/>
      <c r="AA265" s="67"/>
      <c r="AB265" s="368" t="str">
        <f>IFERROR(IF(VLOOKUP(A265,入力データ,28,FALSE)&amp;"　"&amp;VLOOKUP(A265,入力データ,29,FALSE)="　","",VLOOKUP(A265,入力データ,28,FALSE)&amp;"　"&amp;VLOOKUP(A265,入力データ,29,FALSE)),"")</f>
        <v/>
      </c>
      <c r="AC265" s="443">
        <v>1</v>
      </c>
      <c r="AD265" s="444" t="str">
        <f>IFERROR(IF(VLOOKUP(A265,入力データ,34,FALSE)="","",VLOOKUP(A265,入力データ,34,FALSE)),"")</f>
        <v/>
      </c>
      <c r="AE265" s="444" t="str">
        <f>IF(AD265="","",IF(V272&gt;43585,5,4))</f>
        <v/>
      </c>
      <c r="AF265" s="445" t="str">
        <f>IF(AD265="","",V272)</f>
        <v/>
      </c>
      <c r="AG265" s="447" t="str">
        <f>IF(AD265="","",V272)</f>
        <v/>
      </c>
      <c r="AH265" s="449" t="str">
        <f>IF(AD265="","",V272)</f>
        <v/>
      </c>
      <c r="AI265" s="444">
        <v>5</v>
      </c>
      <c r="AJ265" s="451" t="str">
        <f>IFERROR(IF(OR(VLOOKUP(A265,入力データ,34,FALSE)=1,VLOOKUP(A265,入力データ,34,FALSE)=3,VLOOKUP(A265,入力データ,34,FALSE)=4,VLOOKUP(A265,入力データ,34,FALSE)=5),3,
IF(VLOOKUP(A265,入力データ,35,FALSE)="","",3)),"")</f>
        <v/>
      </c>
      <c r="AK265" s="371"/>
      <c r="AL265" s="373"/>
      <c r="AM265" s="66"/>
    </row>
    <row r="266" spans="1:39" s="1" customFormat="1" ht="15" customHeight="1" x14ac:dyDescent="0.15">
      <c r="A266" s="454"/>
      <c r="B266" s="457"/>
      <c r="C266" s="460"/>
      <c r="D266" s="462"/>
      <c r="E266" s="465"/>
      <c r="F266" s="468"/>
      <c r="G266" s="471"/>
      <c r="H266" s="474"/>
      <c r="I266" s="474"/>
      <c r="J266" s="476"/>
      <c r="K266" s="479"/>
      <c r="L266" s="482"/>
      <c r="M266" s="484"/>
      <c r="N266" s="486"/>
      <c r="O266" s="471"/>
      <c r="P266" s="482"/>
      <c r="Q266" s="437"/>
      <c r="R266" s="488"/>
      <c r="S266" s="437"/>
      <c r="T266" s="438"/>
      <c r="U266" s="439"/>
      <c r="V266" s="41"/>
      <c r="W266" s="150"/>
      <c r="X266" s="150"/>
      <c r="Y266" s="150" t="str">
        <f>IFERROR(IF(VLOOKUP(A265,入力データ,22,FALSE)="","",VLOOKUP(A265,入力データ,22,FALSE)),"")</f>
        <v/>
      </c>
      <c r="Z266" s="150"/>
      <c r="AA266" s="151"/>
      <c r="AB266" s="369"/>
      <c r="AC266" s="378"/>
      <c r="AD266" s="380"/>
      <c r="AE266" s="380"/>
      <c r="AF266" s="446"/>
      <c r="AG266" s="448"/>
      <c r="AH266" s="450"/>
      <c r="AI266" s="380"/>
      <c r="AJ266" s="452"/>
      <c r="AK266" s="372"/>
      <c r="AL266" s="374"/>
      <c r="AM266" s="66"/>
    </row>
    <row r="267" spans="1:39" ht="15" customHeight="1" x14ac:dyDescent="0.15">
      <c r="A267" s="454"/>
      <c r="B267" s="457"/>
      <c r="C267" s="375" t="str">
        <f>IFERROR(IF(VLOOKUP(A265,入力データ,12,FALSE)="","",VLOOKUP(A265,入力データ,12,FALSE)),"")</f>
        <v/>
      </c>
      <c r="D267" s="462"/>
      <c r="E267" s="465"/>
      <c r="F267" s="468"/>
      <c r="G267" s="471"/>
      <c r="H267" s="474"/>
      <c r="I267" s="474"/>
      <c r="J267" s="476"/>
      <c r="K267" s="479"/>
      <c r="L267" s="482"/>
      <c r="M267" s="484"/>
      <c r="N267" s="486"/>
      <c r="O267" s="471"/>
      <c r="P267" s="482"/>
      <c r="Q267" s="437"/>
      <c r="R267" s="488"/>
      <c r="S267" s="437"/>
      <c r="T267" s="438"/>
      <c r="U267" s="439"/>
      <c r="V267" s="41"/>
      <c r="W267" s="150"/>
      <c r="X267" s="150"/>
      <c r="Y267" s="150" t="str">
        <f>IFERROR(IF(VLOOKUP(A265,入力データ,23,FALSE)="","",VLOOKUP(A265,入力データ,23,FALSE)),"")</f>
        <v/>
      </c>
      <c r="Z267" s="150"/>
      <c r="AA267" s="151"/>
      <c r="AB267" s="369"/>
      <c r="AC267" s="377">
        <v>2</v>
      </c>
      <c r="AD267" s="379" t="str">
        <f>IFERROR(IF(VLOOKUP(A265,入力データ,37,FALSE)="","",VLOOKUP(A265,入力データ,37,FALSE)),"")</f>
        <v/>
      </c>
      <c r="AE267" s="379" t="str">
        <f>IF(AD267="","",IF(V272&gt;43585,5,4))</f>
        <v/>
      </c>
      <c r="AF267" s="381" t="str">
        <f>IF(AD267="","",V272)</f>
        <v/>
      </c>
      <c r="AG267" s="383" t="str">
        <f>IF(AE267="","",V272)</f>
        <v/>
      </c>
      <c r="AH267" s="385" t="str">
        <f>IF(AF267="","",V272)</f>
        <v/>
      </c>
      <c r="AI267" s="387">
        <v>6</v>
      </c>
      <c r="AJ267" s="389" t="str">
        <f>IFERROR(IF(VLOOKUP(A265,入力データ,36,FALSE)="","",3),"")</f>
        <v/>
      </c>
      <c r="AK267" s="372"/>
      <c r="AL267" s="374"/>
      <c r="AM267" s="66"/>
    </row>
    <row r="268" spans="1:39" ht="15" customHeight="1" x14ac:dyDescent="0.15">
      <c r="A268" s="454"/>
      <c r="B268" s="458"/>
      <c r="C268" s="376"/>
      <c r="D268" s="463"/>
      <c r="E268" s="466"/>
      <c r="F268" s="469"/>
      <c r="G268" s="472"/>
      <c r="H268" s="466"/>
      <c r="I268" s="466"/>
      <c r="J268" s="477"/>
      <c r="K268" s="480"/>
      <c r="L268" s="466"/>
      <c r="M268" s="466"/>
      <c r="N268" s="469"/>
      <c r="O268" s="472"/>
      <c r="P268" s="466"/>
      <c r="Q268" s="477"/>
      <c r="R268" s="489"/>
      <c r="S268" s="440"/>
      <c r="T268" s="441"/>
      <c r="U268" s="442"/>
      <c r="V268" s="38"/>
      <c r="W268" s="36"/>
      <c r="X268" s="36"/>
      <c r="Y268" s="150" t="str">
        <f>IFERROR(IF(VLOOKUP(A265,入力データ,24,FALSE)="","",VLOOKUP(A265,入力データ,24,FALSE)),"")</f>
        <v/>
      </c>
      <c r="Z268" s="63"/>
      <c r="AA268" s="37"/>
      <c r="AB268" s="369"/>
      <c r="AC268" s="378"/>
      <c r="AD268" s="380"/>
      <c r="AE268" s="380"/>
      <c r="AF268" s="382"/>
      <c r="AG268" s="384"/>
      <c r="AH268" s="386"/>
      <c r="AI268" s="388"/>
      <c r="AJ268" s="390"/>
      <c r="AK268" s="372"/>
      <c r="AL268" s="374"/>
      <c r="AM268" s="66"/>
    </row>
    <row r="269" spans="1:39" ht="15" customHeight="1" x14ac:dyDescent="0.15">
      <c r="A269" s="454"/>
      <c r="B269" s="490" t="str">
        <f>IF(OR(C265&lt;&gt;"",C267&lt;&gt;""),"○","")</f>
        <v/>
      </c>
      <c r="C269" s="391" t="str">
        <f>IFERROR(IF(VLOOKUP(A265,入力データ,4,FALSE)="","",VLOOKUP(A265,入力データ,4,FALSE)),"")</f>
        <v/>
      </c>
      <c r="D269" s="392"/>
      <c r="E269" s="395" t="str">
        <f>IFERROR(IF(VLOOKUP(A265,入力データ,15,FALSE)="","",IF(VLOOKUP(A265,入力データ,15,FALSE)&gt;43585,5,4)),"")</f>
        <v/>
      </c>
      <c r="F269" s="398" t="str">
        <f>IFERROR(IF(VLOOKUP(A265,入力データ,15,FALSE)="","",VLOOKUP(A265,入力データ,15,FALSE)),"")</f>
        <v/>
      </c>
      <c r="G269" s="401" t="str">
        <f>IFERROR(IF(VLOOKUP(A265,入力データ,15,FALSE)="","",VLOOKUP(A265,入力データ,15,FALSE)),"")</f>
        <v/>
      </c>
      <c r="H269" s="404" t="str">
        <f>IFERROR(IF(VLOOKUP(A265,入力データ,15,FALSE)&gt;0,1,""),"")</f>
        <v/>
      </c>
      <c r="I269" s="404" t="str">
        <f>IFERROR(IF(VLOOKUP(A265,入力データ,16,FALSE)="","",VLOOKUP(A265,入力データ,16,FALSE)),"")</f>
        <v/>
      </c>
      <c r="J269" s="405" t="str">
        <f>IFERROR(IF(VLOOKUP(A265,入力データ,17,FALSE)="","",
IF(VLOOKUP(A265,入力データ,17,FALSE)&gt;159,"G",
IF(VLOOKUP(A265,入力データ,17,FALSE)&gt;149,"F",
IF(VLOOKUP(A265,入力データ,17,FALSE)&gt;139,"E",
IF(VLOOKUP(A265,入力データ,17,FALSE)&gt;129,"D",
IF(VLOOKUP(A265,入力データ,17,FALSE)&gt;119,"C",
IF(VLOOKUP(A265,入力データ,17,FALSE)&gt;109,"B",
IF(VLOOKUP(A265,入力データ,17,FALSE)&gt;99,"A",
"")))))))),"")</f>
        <v/>
      </c>
      <c r="K269" s="408" t="str">
        <f>IFERROR(IF(VLOOKUP(A265,入力データ,17,FALSE)="","",
IF(VLOOKUP(A265,入力データ,17,FALSE)&gt;99,MOD(VLOOKUP(A265,入力データ,17,FALSE),10),VLOOKUP(A265,入力データ,17,FALSE))),"")</f>
        <v/>
      </c>
      <c r="L269" s="411" t="str">
        <f>IFERROR(IF(VLOOKUP(A265,入力データ,18,FALSE)="","",VLOOKUP(A265,入力データ,18,FALSE)),"")</f>
        <v/>
      </c>
      <c r="M269" s="493" t="str">
        <f>IFERROR(IF(VLOOKUP(A265,入力データ,19,FALSE)="","",IF(VLOOKUP(A265,入力データ,19,FALSE)&gt;43585,5,4)),"")</f>
        <v/>
      </c>
      <c r="N269" s="398" t="str">
        <f>IFERROR(IF(VLOOKUP(A265,入力データ,19,FALSE)="","",VLOOKUP(A265,入力データ,19,FALSE)),"")</f>
        <v/>
      </c>
      <c r="O269" s="401" t="str">
        <f>IFERROR(IF(VLOOKUP(A265,入力データ,19,FALSE)="","",VLOOKUP(A265,入力データ,19,FALSE)),"")</f>
        <v/>
      </c>
      <c r="P269" s="411" t="str">
        <f>IFERROR(IF(VLOOKUP(A265,入力データ,20,FALSE)="","",VLOOKUP(A265,入力データ,20,FALSE)),"")</f>
        <v/>
      </c>
      <c r="Q269" s="500"/>
      <c r="R269" s="503" t="str">
        <f>IFERROR(IF(OR(S269="ｲｸｷｭｳ",S269="ﾑｷｭｳ",AND(L269="",P269="")),"",VLOOKUP(A265,入力データ,31,FALSE)),"")</f>
        <v/>
      </c>
      <c r="S269" s="423" t="str">
        <f>IFERROR(
IF(VLOOKUP(A265,入力データ,33,FALSE)=1,"ﾑｷｭｳ ",
IF(VLOOKUP(A265,入力データ,33,FALSE)=3,"ｲｸｷｭｳ",
IF(VLOOKUP(A265,入力データ,33,FALSE)=4,VLOOKUP(A265,入力データ,32,FALSE),
IF(VLOOKUP(A265,入力データ,33,FALSE)=5,VLOOKUP(A265,入力データ,32,FALSE),
IF(AND(VLOOKUP(A265,入力データ,38,FALSE)&gt;0,VLOOKUP(A265,入力データ,38,FALSE)&lt;9),0,
IF(AND(L269="",P269=""),"",VLOOKUP(A265,入力データ,32,FALSE))))))),"")</f>
        <v/>
      </c>
      <c r="T269" s="424"/>
      <c r="U269" s="425"/>
      <c r="V269" s="36"/>
      <c r="W269" s="36"/>
      <c r="X269" s="36"/>
      <c r="Y269" s="63" t="str">
        <f>IFERROR(IF(VLOOKUP(A265,入力データ,25,FALSE)="","",VLOOKUP(A265,入力データ,25,FALSE)),"")</f>
        <v/>
      </c>
      <c r="Z269" s="63"/>
      <c r="AA269" s="37"/>
      <c r="AB269" s="369"/>
      <c r="AC269" s="377">
        <v>3</v>
      </c>
      <c r="AD269" s="379" t="str">
        <f>IFERROR(IF(VLOOKUP(A265,入力データ,33,FALSE)="","",VLOOKUP(A265,入力データ,33,FALSE)),"")</f>
        <v/>
      </c>
      <c r="AE269" s="379" t="str">
        <f>IF(AD269="","",IF(V272&gt;43585,5,4))</f>
        <v/>
      </c>
      <c r="AF269" s="381" t="str">
        <f>IF(AD269="","",V272)</f>
        <v/>
      </c>
      <c r="AG269" s="383" t="str">
        <f>IF(AE269="","",V272)</f>
        <v/>
      </c>
      <c r="AH269" s="385" t="str">
        <f>IF(AF269="","",V272)</f>
        <v/>
      </c>
      <c r="AI269" s="379">
        <v>7</v>
      </c>
      <c r="AJ269" s="430"/>
      <c r="AK269" s="372"/>
      <c r="AL269" s="374"/>
      <c r="AM269" s="66"/>
    </row>
    <row r="270" spans="1:39" ht="15" customHeight="1" x14ac:dyDescent="0.15">
      <c r="A270" s="454"/>
      <c r="B270" s="491"/>
      <c r="C270" s="393"/>
      <c r="D270" s="394"/>
      <c r="E270" s="396"/>
      <c r="F270" s="399"/>
      <c r="G270" s="402"/>
      <c r="H270" s="396"/>
      <c r="I270" s="396"/>
      <c r="J270" s="406"/>
      <c r="K270" s="409"/>
      <c r="L270" s="396"/>
      <c r="M270" s="494"/>
      <c r="N270" s="496"/>
      <c r="O270" s="498"/>
      <c r="P270" s="494"/>
      <c r="Q270" s="501"/>
      <c r="R270" s="504"/>
      <c r="S270" s="426"/>
      <c r="T270" s="426"/>
      <c r="U270" s="427"/>
      <c r="V270" s="1"/>
      <c r="W270" s="1"/>
      <c r="X270" s="1"/>
      <c r="Y270" s="63" t="str">
        <f>IFERROR(IF(VLOOKUP(A265,入力データ,26,FALSE)="","",VLOOKUP(A265,入力データ,26,FALSE)),"")</f>
        <v/>
      </c>
      <c r="Z270" s="1"/>
      <c r="AA270" s="1"/>
      <c r="AB270" s="369"/>
      <c r="AC270" s="378"/>
      <c r="AD270" s="380"/>
      <c r="AE270" s="380"/>
      <c r="AF270" s="382"/>
      <c r="AG270" s="384"/>
      <c r="AH270" s="386"/>
      <c r="AI270" s="380"/>
      <c r="AJ270" s="431"/>
      <c r="AK270" s="372"/>
      <c r="AL270" s="374"/>
      <c r="AM270" s="66"/>
    </row>
    <row r="271" spans="1:39" ht="15" customHeight="1" x14ac:dyDescent="0.15">
      <c r="A271" s="454"/>
      <c r="B271" s="491"/>
      <c r="C271" s="432" t="str">
        <f>IFERROR(IF(VLOOKUP(A265,入力データ,14,FALSE)="","",VLOOKUP(A265,入力データ,14,FALSE)),"")</f>
        <v/>
      </c>
      <c r="D271" s="409"/>
      <c r="E271" s="396"/>
      <c r="F271" s="399"/>
      <c r="G271" s="402"/>
      <c r="H271" s="396"/>
      <c r="I271" s="396"/>
      <c r="J271" s="406"/>
      <c r="K271" s="409"/>
      <c r="L271" s="396"/>
      <c r="M271" s="494"/>
      <c r="N271" s="496"/>
      <c r="O271" s="498"/>
      <c r="P271" s="494"/>
      <c r="Q271" s="501"/>
      <c r="R271" s="504"/>
      <c r="S271" s="426"/>
      <c r="T271" s="426"/>
      <c r="U271" s="427"/>
      <c r="V271" s="150"/>
      <c r="W271" s="150"/>
      <c r="X271" s="150"/>
      <c r="Y271" s="1"/>
      <c r="Z271" s="62"/>
      <c r="AA271" s="151"/>
      <c r="AB271" s="369"/>
      <c r="AC271" s="377">
        <v>4</v>
      </c>
      <c r="AD271" s="413" t="str">
        <f>IFERROR(IF(VLOOKUP(A265,入力データ,38,FALSE)="","",VLOOKUP(A265,入力データ,38,FALSE)),"")</f>
        <v/>
      </c>
      <c r="AE271" s="379" t="str">
        <f>IF(AD271="","",IF(V272&gt;43585,5,4))</f>
        <v/>
      </c>
      <c r="AF271" s="381" t="str">
        <f>IF(AE271="","",V272)</f>
        <v/>
      </c>
      <c r="AG271" s="383" t="str">
        <f>IF(AE271="","",V272)</f>
        <v/>
      </c>
      <c r="AH271" s="385" t="str">
        <f>IF(AE271="","",V272)</f>
        <v/>
      </c>
      <c r="AI271" s="379"/>
      <c r="AJ271" s="418"/>
      <c r="AK271" s="58"/>
      <c r="AL271" s="86"/>
      <c r="AM271" s="66"/>
    </row>
    <row r="272" spans="1:39" ht="15" customHeight="1" x14ac:dyDescent="0.15">
      <c r="A272" s="455"/>
      <c r="B272" s="492"/>
      <c r="C272" s="433"/>
      <c r="D272" s="410"/>
      <c r="E272" s="397"/>
      <c r="F272" s="400"/>
      <c r="G272" s="403"/>
      <c r="H272" s="397"/>
      <c r="I272" s="397"/>
      <c r="J272" s="407"/>
      <c r="K272" s="410"/>
      <c r="L272" s="397"/>
      <c r="M272" s="495"/>
      <c r="N272" s="497"/>
      <c r="O272" s="499"/>
      <c r="P272" s="495"/>
      <c r="Q272" s="502"/>
      <c r="R272" s="505"/>
      <c r="S272" s="428"/>
      <c r="T272" s="428"/>
      <c r="U272" s="429"/>
      <c r="V272" s="420" t="str">
        <f>IFERROR(IF(VLOOKUP(A265,入力データ,27,FALSE)="","",VLOOKUP(A265,入力データ,27,FALSE)),"")</f>
        <v/>
      </c>
      <c r="W272" s="421"/>
      <c r="X272" s="421"/>
      <c r="Y272" s="421"/>
      <c r="Z272" s="421"/>
      <c r="AA272" s="422"/>
      <c r="AB272" s="370"/>
      <c r="AC272" s="412"/>
      <c r="AD272" s="414"/>
      <c r="AE272" s="414"/>
      <c r="AF272" s="415"/>
      <c r="AG272" s="416"/>
      <c r="AH272" s="417"/>
      <c r="AI272" s="414"/>
      <c r="AJ272" s="419"/>
      <c r="AK272" s="60"/>
      <c r="AL272" s="61"/>
      <c r="AM272" s="66"/>
    </row>
    <row r="273" spans="1:38" ht="15" customHeight="1" x14ac:dyDescent="0.15">
      <c r="A273" s="453">
        <v>33</v>
      </c>
      <c r="B273" s="456"/>
      <c r="C273" s="459" t="str">
        <f>IFERROR(IF(VLOOKUP(A273,入力データ,2,FALSE)="","",VLOOKUP(A273,入力データ,2,FALSE)),"")</f>
        <v/>
      </c>
      <c r="D273" s="461" t="str">
        <f>IFERROR(
IF(OR(VLOOKUP(A273,入力データ,34,FALSE)=1,
VLOOKUP(A273,入力データ,34,FALSE)=3,
VLOOKUP(A273,入力データ,34,FALSE)=4,
VLOOKUP(A273,入力データ,34,FALSE)=5),
IF(VLOOKUP(A273,入力データ,13,FALSE)="","",VLOOKUP(A273,入力データ,13,FALSE)),
IF(VLOOKUP(A273,入力データ,3,FALSE)="","",VLOOKUP(A273,入力データ,3,FALSE))),"")</f>
        <v/>
      </c>
      <c r="E273" s="464" t="str">
        <f>IFERROR(IF(VLOOKUP(A273,入力データ,5,FALSE)="","",IF(VLOOKUP(A273,入力データ,5,FALSE)&gt;43585,5,4)),"")</f>
        <v/>
      </c>
      <c r="F273" s="467" t="str">
        <f>IFERROR(IF(VLOOKUP(A273,入力データ,5,FALSE)="","",VLOOKUP(A273,入力データ,5,FALSE)),"")</f>
        <v/>
      </c>
      <c r="G273" s="470" t="str">
        <f>IFERROR(IF(VLOOKUP(A273,入力データ,5,FALSE)="","",VLOOKUP(A273,入力データ,5,FALSE)),"")</f>
        <v/>
      </c>
      <c r="H273" s="473" t="str">
        <f>IFERROR(IF(VLOOKUP(A273,入力データ,5,FALSE)&gt;0,1,""),"")</f>
        <v/>
      </c>
      <c r="I273" s="473" t="str">
        <f>IFERROR(IF(VLOOKUP(A273,入力データ,6,FALSE)="","",VLOOKUP(A273,入力データ,6,FALSE)),"")</f>
        <v/>
      </c>
      <c r="J273" s="475" t="str">
        <f>IFERROR(IF(VLOOKUP(A273,入力データ,7,FALSE)="","",
IF(VLOOKUP(A273,入力データ,7,FALSE)&gt;159,"G",
IF(VLOOKUP(A273,入力データ,7,FALSE)&gt;149,"F",
IF(VLOOKUP(A273,入力データ,7,FALSE)&gt;139,"E",
IF(VLOOKUP(A273,入力データ,7,FALSE)&gt;129,"D",
IF(VLOOKUP(A273,入力データ,7,FALSE)&gt;119,"C",
IF(VLOOKUP(A273,入力データ,7,FALSE)&gt;109,"B",
IF(VLOOKUP(A273,入力データ,7,FALSE)&gt;99,"A",
"")))))))),"")</f>
        <v/>
      </c>
      <c r="K273" s="478" t="str">
        <f>IFERROR(IF(VLOOKUP(A273,入力データ,7,FALSE)="","",
IF(VLOOKUP(A273,入力データ,7,FALSE)&gt;99,MOD(VLOOKUP(A273,入力データ,7,FALSE),10),VLOOKUP(A273,入力データ,7,FALSE))),"")</f>
        <v/>
      </c>
      <c r="L273" s="481" t="str">
        <f>IFERROR(IF(VLOOKUP(A273,入力データ,8,FALSE)="","",VLOOKUP(A273,入力データ,8,FALSE)),"")</f>
        <v/>
      </c>
      <c r="M273" s="483" t="str">
        <f>IFERROR(IF(VLOOKUP(A273,入力データ,9,FALSE)="","",IF(VLOOKUP(A273,入力データ,9,FALSE)&gt;43585,5,4)),"")</f>
        <v/>
      </c>
      <c r="N273" s="485" t="str">
        <f>IFERROR(IF(VLOOKUP(A273,入力データ,9,FALSE)="","",VLOOKUP(A273,入力データ,9,FALSE)),"")</f>
        <v/>
      </c>
      <c r="O273" s="470" t="str">
        <f>IFERROR(IF(VLOOKUP(A273,入力データ,9,FALSE)="","",VLOOKUP(A273,入力データ,9,FALSE)),"")</f>
        <v/>
      </c>
      <c r="P273" s="481" t="str">
        <f>IFERROR(IF(VLOOKUP(A273,入力データ,10,FALSE)="","",VLOOKUP(A273,入力データ,10,FALSE)),"")</f>
        <v/>
      </c>
      <c r="Q273" s="434"/>
      <c r="R273" s="487" t="str">
        <f>IFERROR(IF(VLOOKUP(A273,入力データ,8,FALSE)="","",VLOOKUP(A273,入力データ,8,FALSE)+VALUE(VLOOKUP(A273,入力データ,10,FALSE))),"")</f>
        <v/>
      </c>
      <c r="S273" s="434" t="str">
        <f>IF(R273="","",IF(VLOOKUP(A273,入力データ,11,FALSE)="育児休業","ｲｸｷｭｳ",IF(VLOOKUP(A273,入力データ,11,FALSE)="傷病休職","ﾑｷｭｳ",ROUNDDOWN(R273*10/1000,0))))</f>
        <v/>
      </c>
      <c r="T273" s="435"/>
      <c r="U273" s="436"/>
      <c r="V273" s="152"/>
      <c r="W273" s="149"/>
      <c r="X273" s="149"/>
      <c r="Y273" s="149" t="str">
        <f>IFERROR(IF(VLOOKUP(A273,入力データ,21,FALSE)="","",VLOOKUP(A273,入力データ,21,FALSE)),"")</f>
        <v/>
      </c>
      <c r="Z273" s="40"/>
      <c r="AA273" s="67"/>
      <c r="AB273" s="368" t="str">
        <f>IFERROR(IF(VLOOKUP(A273,入力データ,28,FALSE)&amp;"　"&amp;VLOOKUP(A273,入力データ,29,FALSE)="　","",VLOOKUP(A273,入力データ,28,FALSE)&amp;"　"&amp;VLOOKUP(A273,入力データ,29,FALSE)),"")</f>
        <v/>
      </c>
      <c r="AC273" s="443">
        <v>1</v>
      </c>
      <c r="AD273" s="444" t="str">
        <f>IFERROR(IF(VLOOKUP(A273,入力データ,34,FALSE)="","",VLOOKUP(A273,入力データ,34,FALSE)),"")</f>
        <v/>
      </c>
      <c r="AE273" s="444" t="str">
        <f>IF(AD273="","",IF(V280&gt;43585,5,4))</f>
        <v/>
      </c>
      <c r="AF273" s="445" t="str">
        <f>IF(AD273="","",V280)</f>
        <v/>
      </c>
      <c r="AG273" s="447" t="str">
        <f>IF(AD273="","",V280)</f>
        <v/>
      </c>
      <c r="AH273" s="449" t="str">
        <f>IF(AD273="","",V280)</f>
        <v/>
      </c>
      <c r="AI273" s="444">
        <v>5</v>
      </c>
      <c r="AJ273" s="451" t="str">
        <f>IFERROR(IF(OR(VLOOKUP(A273,入力データ,34,FALSE)=1,VLOOKUP(A273,入力データ,34,FALSE)=3,VLOOKUP(A273,入力データ,34,FALSE)=4,VLOOKUP(A273,入力データ,34,FALSE)=5),3,
IF(VLOOKUP(A273,入力データ,35,FALSE)="","",3)),"")</f>
        <v/>
      </c>
      <c r="AK273" s="371"/>
      <c r="AL273" s="373"/>
    </row>
    <row r="274" spans="1:38" ht="15" customHeight="1" x14ac:dyDescent="0.15">
      <c r="A274" s="454"/>
      <c r="B274" s="457"/>
      <c r="C274" s="460"/>
      <c r="D274" s="462"/>
      <c r="E274" s="465"/>
      <c r="F274" s="468"/>
      <c r="G274" s="471"/>
      <c r="H274" s="474"/>
      <c r="I274" s="474"/>
      <c r="J274" s="476"/>
      <c r="K274" s="479"/>
      <c r="L274" s="482"/>
      <c r="M274" s="484"/>
      <c r="N274" s="486"/>
      <c r="O274" s="471"/>
      <c r="P274" s="482"/>
      <c r="Q274" s="437"/>
      <c r="R274" s="488"/>
      <c r="S274" s="437"/>
      <c r="T274" s="438"/>
      <c r="U274" s="439"/>
      <c r="V274" s="41"/>
      <c r="W274" s="150"/>
      <c r="X274" s="150"/>
      <c r="Y274" s="150" t="str">
        <f>IFERROR(IF(VLOOKUP(A273,入力データ,22,FALSE)="","",VLOOKUP(A273,入力データ,22,FALSE)),"")</f>
        <v/>
      </c>
      <c r="Z274" s="150"/>
      <c r="AA274" s="151"/>
      <c r="AB274" s="369"/>
      <c r="AC274" s="378"/>
      <c r="AD274" s="380"/>
      <c r="AE274" s="380"/>
      <c r="AF274" s="446"/>
      <c r="AG274" s="448"/>
      <c r="AH274" s="450"/>
      <c r="AI274" s="380"/>
      <c r="AJ274" s="452"/>
      <c r="AK274" s="372"/>
      <c r="AL274" s="374"/>
    </row>
    <row r="275" spans="1:38" ht="15" customHeight="1" x14ac:dyDescent="0.15">
      <c r="A275" s="454"/>
      <c r="B275" s="457"/>
      <c r="C275" s="375" t="str">
        <f>IFERROR(IF(VLOOKUP(A273,入力データ,12,FALSE)="","",VLOOKUP(A273,入力データ,12,FALSE)),"")</f>
        <v/>
      </c>
      <c r="D275" s="462"/>
      <c r="E275" s="465"/>
      <c r="F275" s="468"/>
      <c r="G275" s="471"/>
      <c r="H275" s="474"/>
      <c r="I275" s="474"/>
      <c r="J275" s="476"/>
      <c r="K275" s="479"/>
      <c r="L275" s="482"/>
      <c r="M275" s="484"/>
      <c r="N275" s="486"/>
      <c r="O275" s="471"/>
      <c r="P275" s="482"/>
      <c r="Q275" s="437"/>
      <c r="R275" s="488"/>
      <c r="S275" s="437"/>
      <c r="T275" s="438"/>
      <c r="U275" s="439"/>
      <c r="V275" s="41"/>
      <c r="W275" s="150"/>
      <c r="X275" s="150"/>
      <c r="Y275" s="150" t="str">
        <f>IFERROR(IF(VLOOKUP(A273,入力データ,23,FALSE)="","",VLOOKUP(A273,入力データ,23,FALSE)),"")</f>
        <v/>
      </c>
      <c r="Z275" s="150"/>
      <c r="AA275" s="151"/>
      <c r="AB275" s="369"/>
      <c r="AC275" s="377">
        <v>2</v>
      </c>
      <c r="AD275" s="379" t="str">
        <f>IFERROR(IF(VLOOKUP(A273,入力データ,37,FALSE)="","",VLOOKUP(A273,入力データ,37,FALSE)),"")</f>
        <v/>
      </c>
      <c r="AE275" s="379" t="str">
        <f>IF(AD275="","",IF(V280&gt;43585,5,4))</f>
        <v/>
      </c>
      <c r="AF275" s="381" t="str">
        <f>IF(AD275="","",V280)</f>
        <v/>
      </c>
      <c r="AG275" s="383" t="str">
        <f>IF(AE275="","",V280)</f>
        <v/>
      </c>
      <c r="AH275" s="385" t="str">
        <f>IF(AF275="","",V280)</f>
        <v/>
      </c>
      <c r="AI275" s="387">
        <v>6</v>
      </c>
      <c r="AJ275" s="389" t="str">
        <f>IFERROR(IF(VLOOKUP(A273,入力データ,36,FALSE)="","",3),"")</f>
        <v/>
      </c>
      <c r="AK275" s="372"/>
      <c r="AL275" s="374"/>
    </row>
    <row r="276" spans="1:38" ht="15" customHeight="1" x14ac:dyDescent="0.15">
      <c r="A276" s="454"/>
      <c r="B276" s="458"/>
      <c r="C276" s="376"/>
      <c r="D276" s="463"/>
      <c r="E276" s="466"/>
      <c r="F276" s="469"/>
      <c r="G276" s="472"/>
      <c r="H276" s="466"/>
      <c r="I276" s="466"/>
      <c r="J276" s="477"/>
      <c r="K276" s="480"/>
      <c r="L276" s="466"/>
      <c r="M276" s="466"/>
      <c r="N276" s="469"/>
      <c r="O276" s="472"/>
      <c r="P276" s="466"/>
      <c r="Q276" s="477"/>
      <c r="R276" s="489"/>
      <c r="S276" s="440"/>
      <c r="T276" s="441"/>
      <c r="U276" s="442"/>
      <c r="V276" s="38"/>
      <c r="W276" s="36"/>
      <c r="X276" s="36"/>
      <c r="Y276" s="150" t="str">
        <f>IFERROR(IF(VLOOKUP(A273,入力データ,24,FALSE)="","",VLOOKUP(A273,入力データ,24,FALSE)),"")</f>
        <v/>
      </c>
      <c r="Z276" s="63"/>
      <c r="AA276" s="37"/>
      <c r="AB276" s="369"/>
      <c r="AC276" s="378"/>
      <c r="AD276" s="380"/>
      <c r="AE276" s="380"/>
      <c r="AF276" s="382"/>
      <c r="AG276" s="384"/>
      <c r="AH276" s="386"/>
      <c r="AI276" s="388"/>
      <c r="AJ276" s="390"/>
      <c r="AK276" s="372"/>
      <c r="AL276" s="374"/>
    </row>
    <row r="277" spans="1:38" ht="15" customHeight="1" x14ac:dyDescent="0.15">
      <c r="A277" s="454"/>
      <c r="B277" s="490" t="str">
        <f>IF(OR(C273&lt;&gt;"",C275&lt;&gt;""),"○","")</f>
        <v/>
      </c>
      <c r="C277" s="391" t="str">
        <f>IFERROR(IF(VLOOKUP(A273,入力データ,4,FALSE)="","",VLOOKUP(A273,入力データ,4,FALSE)),"")</f>
        <v/>
      </c>
      <c r="D277" s="392"/>
      <c r="E277" s="395" t="str">
        <f>IFERROR(IF(VLOOKUP(A273,入力データ,15,FALSE)="","",IF(VLOOKUP(A273,入力データ,15,FALSE)&gt;43585,5,4)),"")</f>
        <v/>
      </c>
      <c r="F277" s="398" t="str">
        <f>IFERROR(IF(VLOOKUP(A273,入力データ,15,FALSE)="","",VLOOKUP(A273,入力データ,15,FALSE)),"")</f>
        <v/>
      </c>
      <c r="G277" s="401" t="str">
        <f>IFERROR(IF(VLOOKUP(A273,入力データ,15,FALSE)="","",VLOOKUP(A273,入力データ,15,FALSE)),"")</f>
        <v/>
      </c>
      <c r="H277" s="404" t="str">
        <f>IFERROR(IF(VLOOKUP(A273,入力データ,15,FALSE)&gt;0,1,""),"")</f>
        <v/>
      </c>
      <c r="I277" s="404" t="str">
        <f>IFERROR(IF(VLOOKUP(A273,入力データ,16,FALSE)="","",VLOOKUP(A273,入力データ,16,FALSE)),"")</f>
        <v/>
      </c>
      <c r="J277" s="405" t="str">
        <f>IFERROR(IF(VLOOKUP(A273,入力データ,17,FALSE)="","",
IF(VLOOKUP(A273,入力データ,17,FALSE)&gt;159,"G",
IF(VLOOKUP(A273,入力データ,17,FALSE)&gt;149,"F",
IF(VLOOKUP(A273,入力データ,17,FALSE)&gt;139,"E",
IF(VLOOKUP(A273,入力データ,17,FALSE)&gt;129,"D",
IF(VLOOKUP(A273,入力データ,17,FALSE)&gt;119,"C",
IF(VLOOKUP(A273,入力データ,17,FALSE)&gt;109,"B",
IF(VLOOKUP(A273,入力データ,17,FALSE)&gt;99,"A",
"")))))))),"")</f>
        <v/>
      </c>
      <c r="K277" s="408" t="str">
        <f>IFERROR(IF(VLOOKUP(A273,入力データ,17,FALSE)="","",
IF(VLOOKUP(A273,入力データ,17,FALSE)&gt;99,MOD(VLOOKUP(A273,入力データ,17,FALSE),10),VLOOKUP(A273,入力データ,17,FALSE))),"")</f>
        <v/>
      </c>
      <c r="L277" s="411" t="str">
        <f>IFERROR(IF(VLOOKUP(A273,入力データ,18,FALSE)="","",VLOOKUP(A273,入力データ,18,FALSE)),"")</f>
        <v/>
      </c>
      <c r="M277" s="493" t="str">
        <f>IFERROR(IF(VLOOKUP(A273,入力データ,19,FALSE)="","",IF(VLOOKUP(A273,入力データ,19,FALSE)&gt;43585,5,4)),"")</f>
        <v/>
      </c>
      <c r="N277" s="398" t="str">
        <f>IFERROR(IF(VLOOKUP(A273,入力データ,19,FALSE)="","",VLOOKUP(A273,入力データ,19,FALSE)),"")</f>
        <v/>
      </c>
      <c r="O277" s="401" t="str">
        <f>IFERROR(IF(VLOOKUP(A273,入力データ,19,FALSE)="","",VLOOKUP(A273,入力データ,19,FALSE)),"")</f>
        <v/>
      </c>
      <c r="P277" s="411" t="str">
        <f>IFERROR(IF(VLOOKUP(A273,入力データ,20,FALSE)="","",VLOOKUP(A273,入力データ,20,FALSE)),"")</f>
        <v/>
      </c>
      <c r="Q277" s="500"/>
      <c r="R277" s="503" t="str">
        <f>IFERROR(IF(OR(S277="ｲｸｷｭｳ",S277="ﾑｷｭｳ",AND(L277="",P277="")),"",VLOOKUP(A273,入力データ,31,FALSE)),"")</f>
        <v/>
      </c>
      <c r="S277" s="423" t="str">
        <f>IFERROR(
IF(VLOOKUP(A273,入力データ,33,FALSE)=1,"ﾑｷｭｳ ",
IF(VLOOKUP(A273,入力データ,33,FALSE)=3,"ｲｸｷｭｳ",
IF(VLOOKUP(A273,入力データ,33,FALSE)=4,VLOOKUP(A273,入力データ,32,FALSE),
IF(VLOOKUP(A273,入力データ,33,FALSE)=5,VLOOKUP(A273,入力データ,32,FALSE),
IF(AND(VLOOKUP(A273,入力データ,38,FALSE)&gt;0,VLOOKUP(A273,入力データ,38,FALSE)&lt;9),0,
IF(AND(L277="",P277=""),"",VLOOKUP(A273,入力データ,32,FALSE))))))),"")</f>
        <v/>
      </c>
      <c r="T277" s="424"/>
      <c r="U277" s="425"/>
      <c r="V277" s="36"/>
      <c r="W277" s="36"/>
      <c r="X277" s="36"/>
      <c r="Y277" s="63" t="str">
        <f>IFERROR(IF(VLOOKUP(A273,入力データ,25,FALSE)="","",VLOOKUP(A273,入力データ,25,FALSE)),"")</f>
        <v/>
      </c>
      <c r="Z277" s="63"/>
      <c r="AA277" s="37"/>
      <c r="AB277" s="369"/>
      <c r="AC277" s="377">
        <v>3</v>
      </c>
      <c r="AD277" s="379" t="str">
        <f>IFERROR(IF(VLOOKUP(A273,入力データ,33,FALSE)="","",VLOOKUP(A273,入力データ,33,FALSE)),"")</f>
        <v/>
      </c>
      <c r="AE277" s="379" t="str">
        <f>IF(AD277="","",IF(V280&gt;43585,5,4))</f>
        <v/>
      </c>
      <c r="AF277" s="381" t="str">
        <f>IF(AD277="","",V280)</f>
        <v/>
      </c>
      <c r="AG277" s="383" t="str">
        <f>IF(AE277="","",V280)</f>
        <v/>
      </c>
      <c r="AH277" s="385" t="str">
        <f>IF(AF277="","",V280)</f>
        <v/>
      </c>
      <c r="AI277" s="379">
        <v>7</v>
      </c>
      <c r="AJ277" s="430"/>
      <c r="AK277" s="372"/>
      <c r="AL277" s="374"/>
    </row>
    <row r="278" spans="1:38" ht="15" customHeight="1" x14ac:dyDescent="0.15">
      <c r="A278" s="454"/>
      <c r="B278" s="491"/>
      <c r="C278" s="393"/>
      <c r="D278" s="394"/>
      <c r="E278" s="396"/>
      <c r="F278" s="399"/>
      <c r="G278" s="402"/>
      <c r="H278" s="396"/>
      <c r="I278" s="396"/>
      <c r="J278" s="406"/>
      <c r="K278" s="409"/>
      <c r="L278" s="396"/>
      <c r="M278" s="494"/>
      <c r="N278" s="496"/>
      <c r="O278" s="498"/>
      <c r="P278" s="494"/>
      <c r="Q278" s="501"/>
      <c r="R278" s="504"/>
      <c r="S278" s="426"/>
      <c r="T278" s="426"/>
      <c r="U278" s="427"/>
      <c r="V278" s="1"/>
      <c r="W278" s="1"/>
      <c r="X278" s="1"/>
      <c r="Y278" s="63" t="str">
        <f>IFERROR(IF(VLOOKUP(A273,入力データ,26,FALSE)="","",VLOOKUP(A273,入力データ,26,FALSE)),"")</f>
        <v/>
      </c>
      <c r="Z278" s="1"/>
      <c r="AA278" s="1"/>
      <c r="AB278" s="369"/>
      <c r="AC278" s="378"/>
      <c r="AD278" s="380"/>
      <c r="AE278" s="380"/>
      <c r="AF278" s="382"/>
      <c r="AG278" s="384"/>
      <c r="AH278" s="386"/>
      <c r="AI278" s="380"/>
      <c r="AJ278" s="431"/>
      <c r="AK278" s="372"/>
      <c r="AL278" s="374"/>
    </row>
    <row r="279" spans="1:38" ht="15" customHeight="1" x14ac:dyDescent="0.15">
      <c r="A279" s="454"/>
      <c r="B279" s="491"/>
      <c r="C279" s="432" t="str">
        <f>IFERROR(IF(VLOOKUP(A273,入力データ,14,FALSE)="","",VLOOKUP(A273,入力データ,14,FALSE)),"")</f>
        <v/>
      </c>
      <c r="D279" s="409"/>
      <c r="E279" s="396"/>
      <c r="F279" s="399"/>
      <c r="G279" s="402"/>
      <c r="H279" s="396"/>
      <c r="I279" s="396"/>
      <c r="J279" s="406"/>
      <c r="K279" s="409"/>
      <c r="L279" s="396"/>
      <c r="M279" s="494"/>
      <c r="N279" s="496"/>
      <c r="O279" s="498"/>
      <c r="P279" s="494"/>
      <c r="Q279" s="501"/>
      <c r="R279" s="504"/>
      <c r="S279" s="426"/>
      <c r="T279" s="426"/>
      <c r="U279" s="427"/>
      <c r="V279" s="150"/>
      <c r="W279" s="150"/>
      <c r="X279" s="150"/>
      <c r="Y279" s="1"/>
      <c r="Z279" s="62"/>
      <c r="AA279" s="151"/>
      <c r="AB279" s="369"/>
      <c r="AC279" s="377">
        <v>4</v>
      </c>
      <c r="AD279" s="413" t="str">
        <f>IFERROR(IF(VLOOKUP(A273,入力データ,38,FALSE)="","",VLOOKUP(A273,入力データ,38,FALSE)),"")</f>
        <v/>
      </c>
      <c r="AE279" s="379" t="str">
        <f>IF(AD279="","",IF(V280&gt;43585,5,4))</f>
        <v/>
      </c>
      <c r="AF279" s="381" t="str">
        <f>IF(AE279="","",V280)</f>
        <v/>
      </c>
      <c r="AG279" s="383" t="str">
        <f>IF(AE279="","",V280)</f>
        <v/>
      </c>
      <c r="AH279" s="385" t="str">
        <f>IF(AE279="","",V280)</f>
        <v/>
      </c>
      <c r="AI279" s="379"/>
      <c r="AJ279" s="418"/>
      <c r="AK279" s="58"/>
      <c r="AL279" s="86"/>
    </row>
    <row r="280" spans="1:38" ht="15" customHeight="1" x14ac:dyDescent="0.15">
      <c r="A280" s="455"/>
      <c r="B280" s="492"/>
      <c r="C280" s="433"/>
      <c r="D280" s="410"/>
      <c r="E280" s="397"/>
      <c r="F280" s="400"/>
      <c r="G280" s="403"/>
      <c r="H280" s="397"/>
      <c r="I280" s="397"/>
      <c r="J280" s="407"/>
      <c r="K280" s="410"/>
      <c r="L280" s="397"/>
      <c r="M280" s="495"/>
      <c r="N280" s="497"/>
      <c r="O280" s="499"/>
      <c r="P280" s="495"/>
      <c r="Q280" s="502"/>
      <c r="R280" s="505"/>
      <c r="S280" s="428"/>
      <c r="T280" s="428"/>
      <c r="U280" s="429"/>
      <c r="V280" s="420" t="str">
        <f>IFERROR(IF(VLOOKUP(A273,入力データ,27,FALSE)="","",VLOOKUP(A273,入力データ,27,FALSE)),"")</f>
        <v/>
      </c>
      <c r="W280" s="421"/>
      <c r="X280" s="421"/>
      <c r="Y280" s="421"/>
      <c r="Z280" s="421"/>
      <c r="AA280" s="422"/>
      <c r="AB280" s="370"/>
      <c r="AC280" s="412"/>
      <c r="AD280" s="414"/>
      <c r="AE280" s="414"/>
      <c r="AF280" s="415"/>
      <c r="AG280" s="416"/>
      <c r="AH280" s="417"/>
      <c r="AI280" s="414"/>
      <c r="AJ280" s="419"/>
      <c r="AK280" s="60"/>
      <c r="AL280" s="61"/>
    </row>
    <row r="281" spans="1:38" ht="15" customHeight="1" x14ac:dyDescent="0.15">
      <c r="A281" s="453">
        <v>34</v>
      </c>
      <c r="B281" s="456"/>
      <c r="C281" s="459" t="str">
        <f>IFERROR(IF(VLOOKUP(A281,入力データ,2,FALSE)="","",VLOOKUP(A281,入力データ,2,FALSE)),"")</f>
        <v/>
      </c>
      <c r="D281" s="461" t="str">
        <f>IFERROR(
IF(OR(VLOOKUP(A281,入力データ,34,FALSE)=1,
VLOOKUP(A281,入力データ,34,FALSE)=3,
VLOOKUP(A281,入力データ,34,FALSE)=4,
VLOOKUP(A281,入力データ,34,FALSE)=5),
IF(VLOOKUP(A281,入力データ,13,FALSE)="","",VLOOKUP(A281,入力データ,13,FALSE)),
IF(VLOOKUP(A281,入力データ,3,FALSE)="","",VLOOKUP(A281,入力データ,3,FALSE))),"")</f>
        <v/>
      </c>
      <c r="E281" s="464" t="str">
        <f>IFERROR(IF(VLOOKUP(A281,入力データ,5,FALSE)="","",IF(VLOOKUP(A281,入力データ,5,FALSE)&gt;43585,5,4)),"")</f>
        <v/>
      </c>
      <c r="F281" s="467" t="str">
        <f>IFERROR(IF(VLOOKUP(A281,入力データ,5,FALSE)="","",VLOOKUP(A281,入力データ,5,FALSE)),"")</f>
        <v/>
      </c>
      <c r="G281" s="470" t="str">
        <f>IFERROR(IF(VLOOKUP(A281,入力データ,5,FALSE)="","",VLOOKUP(A281,入力データ,5,FALSE)),"")</f>
        <v/>
      </c>
      <c r="H281" s="473" t="str">
        <f>IFERROR(IF(VLOOKUP(A281,入力データ,5,FALSE)&gt;0,1,""),"")</f>
        <v/>
      </c>
      <c r="I281" s="473" t="str">
        <f>IFERROR(IF(VLOOKUP(A281,入力データ,6,FALSE)="","",VLOOKUP(A281,入力データ,6,FALSE)),"")</f>
        <v/>
      </c>
      <c r="J281" s="475" t="str">
        <f>IFERROR(IF(VLOOKUP(A281,入力データ,7,FALSE)="","",
IF(VLOOKUP(A281,入力データ,7,FALSE)&gt;159,"G",
IF(VLOOKUP(A281,入力データ,7,FALSE)&gt;149,"F",
IF(VLOOKUP(A281,入力データ,7,FALSE)&gt;139,"E",
IF(VLOOKUP(A281,入力データ,7,FALSE)&gt;129,"D",
IF(VLOOKUP(A281,入力データ,7,FALSE)&gt;119,"C",
IF(VLOOKUP(A281,入力データ,7,FALSE)&gt;109,"B",
IF(VLOOKUP(A281,入力データ,7,FALSE)&gt;99,"A",
"")))))))),"")</f>
        <v/>
      </c>
      <c r="K281" s="478" t="str">
        <f>IFERROR(IF(VLOOKUP(A281,入力データ,7,FALSE)="","",
IF(VLOOKUP(A281,入力データ,7,FALSE)&gt;99,MOD(VLOOKUP(A281,入力データ,7,FALSE),10),VLOOKUP(A281,入力データ,7,FALSE))),"")</f>
        <v/>
      </c>
      <c r="L281" s="481" t="str">
        <f>IFERROR(IF(VLOOKUP(A281,入力データ,8,FALSE)="","",VLOOKUP(A281,入力データ,8,FALSE)),"")</f>
        <v/>
      </c>
      <c r="M281" s="483" t="str">
        <f>IFERROR(IF(VLOOKUP(A281,入力データ,9,FALSE)="","",IF(VLOOKUP(A281,入力データ,9,FALSE)&gt;43585,5,4)),"")</f>
        <v/>
      </c>
      <c r="N281" s="485" t="str">
        <f>IFERROR(IF(VLOOKUP(A281,入力データ,9,FALSE)="","",VLOOKUP(A281,入力データ,9,FALSE)),"")</f>
        <v/>
      </c>
      <c r="O281" s="470" t="str">
        <f>IFERROR(IF(VLOOKUP(A281,入力データ,9,FALSE)="","",VLOOKUP(A281,入力データ,9,FALSE)),"")</f>
        <v/>
      </c>
      <c r="P281" s="481" t="str">
        <f>IFERROR(IF(VLOOKUP(A281,入力データ,10,FALSE)="","",VLOOKUP(A281,入力データ,10,FALSE)),"")</f>
        <v/>
      </c>
      <c r="Q281" s="434"/>
      <c r="R281" s="487" t="str">
        <f>IFERROR(IF(VLOOKUP(A281,入力データ,8,FALSE)="","",VLOOKUP(A281,入力データ,8,FALSE)+VALUE(VLOOKUP(A281,入力データ,10,FALSE))),"")</f>
        <v/>
      </c>
      <c r="S281" s="434" t="str">
        <f>IF(R281="","",IF(VLOOKUP(A281,入力データ,11,FALSE)="育児休業","ｲｸｷｭｳ",IF(VLOOKUP(A281,入力データ,11,FALSE)="傷病休職","ﾑｷｭｳ",ROUNDDOWN(R281*10/1000,0))))</f>
        <v/>
      </c>
      <c r="T281" s="435"/>
      <c r="U281" s="436"/>
      <c r="V281" s="152"/>
      <c r="W281" s="149"/>
      <c r="X281" s="149"/>
      <c r="Y281" s="149" t="str">
        <f>IFERROR(IF(VLOOKUP(A281,入力データ,21,FALSE)="","",VLOOKUP(A281,入力データ,21,FALSE)),"")</f>
        <v/>
      </c>
      <c r="Z281" s="40"/>
      <c r="AA281" s="67"/>
      <c r="AB281" s="368" t="str">
        <f>IFERROR(IF(VLOOKUP(A281,入力データ,28,FALSE)&amp;"　"&amp;VLOOKUP(A281,入力データ,29,FALSE)="　","",VLOOKUP(A281,入力データ,28,FALSE)&amp;"　"&amp;VLOOKUP(A281,入力データ,29,FALSE)),"")</f>
        <v/>
      </c>
      <c r="AC281" s="443">
        <v>1</v>
      </c>
      <c r="AD281" s="444" t="str">
        <f>IFERROR(IF(VLOOKUP(A281,入力データ,34,FALSE)="","",VLOOKUP(A281,入力データ,34,FALSE)),"")</f>
        <v/>
      </c>
      <c r="AE281" s="444" t="str">
        <f>IF(AD281="","",IF(V288&gt;43585,5,4))</f>
        <v/>
      </c>
      <c r="AF281" s="445" t="str">
        <f>IF(AD281="","",V288)</f>
        <v/>
      </c>
      <c r="AG281" s="447" t="str">
        <f>IF(AD281="","",V288)</f>
        <v/>
      </c>
      <c r="AH281" s="449" t="str">
        <f>IF(AD281="","",V288)</f>
        <v/>
      </c>
      <c r="AI281" s="444">
        <v>5</v>
      </c>
      <c r="AJ281" s="451" t="str">
        <f>IFERROR(IF(OR(VLOOKUP(A281,入力データ,34,FALSE)=1,VLOOKUP(A281,入力データ,34,FALSE)=3,VLOOKUP(A281,入力データ,34,FALSE)=4,VLOOKUP(A281,入力データ,34,FALSE)=5),3,
IF(VLOOKUP(A281,入力データ,35,FALSE)="","",3)),"")</f>
        <v/>
      </c>
      <c r="AK281" s="371"/>
      <c r="AL281" s="373"/>
    </row>
    <row r="282" spans="1:38" ht="15" customHeight="1" x14ac:dyDescent="0.15">
      <c r="A282" s="454"/>
      <c r="B282" s="457"/>
      <c r="C282" s="460"/>
      <c r="D282" s="462"/>
      <c r="E282" s="465"/>
      <c r="F282" s="468"/>
      <c r="G282" s="471"/>
      <c r="H282" s="474"/>
      <c r="I282" s="474"/>
      <c r="J282" s="476"/>
      <c r="K282" s="479"/>
      <c r="L282" s="482"/>
      <c r="M282" s="484"/>
      <c r="N282" s="486"/>
      <c r="O282" s="471"/>
      <c r="P282" s="482"/>
      <c r="Q282" s="437"/>
      <c r="R282" s="488"/>
      <c r="S282" s="437"/>
      <c r="T282" s="438"/>
      <c r="U282" s="439"/>
      <c r="V282" s="41"/>
      <c r="W282" s="150"/>
      <c r="X282" s="150"/>
      <c r="Y282" s="150" t="str">
        <f>IFERROR(IF(VLOOKUP(A281,入力データ,22,FALSE)="","",VLOOKUP(A281,入力データ,22,FALSE)),"")</f>
        <v/>
      </c>
      <c r="Z282" s="150"/>
      <c r="AA282" s="151"/>
      <c r="AB282" s="369"/>
      <c r="AC282" s="378"/>
      <c r="AD282" s="380"/>
      <c r="AE282" s="380"/>
      <c r="AF282" s="446"/>
      <c r="AG282" s="448"/>
      <c r="AH282" s="450"/>
      <c r="AI282" s="380"/>
      <c r="AJ282" s="452"/>
      <c r="AK282" s="372"/>
      <c r="AL282" s="374"/>
    </row>
    <row r="283" spans="1:38" ht="15" customHeight="1" x14ac:dyDescent="0.15">
      <c r="A283" s="454"/>
      <c r="B283" s="457"/>
      <c r="C283" s="375" t="str">
        <f>IFERROR(IF(VLOOKUP(A281,入力データ,12,FALSE)="","",VLOOKUP(A281,入力データ,12,FALSE)),"")</f>
        <v/>
      </c>
      <c r="D283" s="462"/>
      <c r="E283" s="465"/>
      <c r="F283" s="468"/>
      <c r="G283" s="471"/>
      <c r="H283" s="474"/>
      <c r="I283" s="474"/>
      <c r="J283" s="476"/>
      <c r="K283" s="479"/>
      <c r="L283" s="482"/>
      <c r="M283" s="484"/>
      <c r="N283" s="486"/>
      <c r="O283" s="471"/>
      <c r="P283" s="482"/>
      <c r="Q283" s="437"/>
      <c r="R283" s="488"/>
      <c r="S283" s="437"/>
      <c r="T283" s="438"/>
      <c r="U283" s="439"/>
      <c r="V283" s="41"/>
      <c r="W283" s="150"/>
      <c r="X283" s="150"/>
      <c r="Y283" s="150" t="str">
        <f>IFERROR(IF(VLOOKUP(A281,入力データ,23,FALSE)="","",VLOOKUP(A281,入力データ,23,FALSE)),"")</f>
        <v/>
      </c>
      <c r="Z283" s="150"/>
      <c r="AA283" s="151"/>
      <c r="AB283" s="369"/>
      <c r="AC283" s="377">
        <v>2</v>
      </c>
      <c r="AD283" s="379" t="str">
        <f>IFERROR(IF(VLOOKUP(A281,入力データ,37,FALSE)="","",VLOOKUP(A281,入力データ,37,FALSE)),"")</f>
        <v/>
      </c>
      <c r="AE283" s="379" t="str">
        <f>IF(AD283="","",IF(V288&gt;43585,5,4))</f>
        <v/>
      </c>
      <c r="AF283" s="381" t="str">
        <f>IF(AD283="","",V288)</f>
        <v/>
      </c>
      <c r="AG283" s="383" t="str">
        <f>IF(AE283="","",V288)</f>
        <v/>
      </c>
      <c r="AH283" s="385" t="str">
        <f>IF(AF283="","",V288)</f>
        <v/>
      </c>
      <c r="AI283" s="387">
        <v>6</v>
      </c>
      <c r="AJ283" s="389" t="str">
        <f>IFERROR(IF(VLOOKUP(A281,入力データ,36,FALSE)="","",3),"")</f>
        <v/>
      </c>
      <c r="AK283" s="372"/>
      <c r="AL283" s="374"/>
    </row>
    <row r="284" spans="1:38" ht="15" customHeight="1" x14ac:dyDescent="0.15">
      <c r="A284" s="454"/>
      <c r="B284" s="458"/>
      <c r="C284" s="376"/>
      <c r="D284" s="463"/>
      <c r="E284" s="466"/>
      <c r="F284" s="469"/>
      <c r="G284" s="472"/>
      <c r="H284" s="466"/>
      <c r="I284" s="466"/>
      <c r="J284" s="477"/>
      <c r="K284" s="480"/>
      <c r="L284" s="466"/>
      <c r="M284" s="466"/>
      <c r="N284" s="469"/>
      <c r="O284" s="472"/>
      <c r="P284" s="466"/>
      <c r="Q284" s="477"/>
      <c r="R284" s="489"/>
      <c r="S284" s="440"/>
      <c r="T284" s="441"/>
      <c r="U284" s="442"/>
      <c r="V284" s="38"/>
      <c r="W284" s="36"/>
      <c r="X284" s="36"/>
      <c r="Y284" s="150" t="str">
        <f>IFERROR(IF(VLOOKUP(A281,入力データ,24,FALSE)="","",VLOOKUP(A281,入力データ,24,FALSE)),"")</f>
        <v/>
      </c>
      <c r="Z284" s="63"/>
      <c r="AA284" s="37"/>
      <c r="AB284" s="369"/>
      <c r="AC284" s="378"/>
      <c r="AD284" s="380"/>
      <c r="AE284" s="380"/>
      <c r="AF284" s="382"/>
      <c r="AG284" s="384"/>
      <c r="AH284" s="386"/>
      <c r="AI284" s="388"/>
      <c r="AJ284" s="390"/>
      <c r="AK284" s="372"/>
      <c r="AL284" s="374"/>
    </row>
    <row r="285" spans="1:38" ht="15" customHeight="1" x14ac:dyDescent="0.15">
      <c r="A285" s="454"/>
      <c r="B285" s="490" t="str">
        <f>IF(OR(C281&lt;&gt;"",C283&lt;&gt;""),"○","")</f>
        <v/>
      </c>
      <c r="C285" s="391" t="str">
        <f>IFERROR(IF(VLOOKUP(A281,入力データ,4,FALSE)="","",VLOOKUP(A281,入力データ,4,FALSE)),"")</f>
        <v/>
      </c>
      <c r="D285" s="392"/>
      <c r="E285" s="395" t="str">
        <f>IFERROR(IF(VLOOKUP(A281,入力データ,15,FALSE)="","",IF(VLOOKUP(A281,入力データ,15,FALSE)&gt;43585,5,4)),"")</f>
        <v/>
      </c>
      <c r="F285" s="398" t="str">
        <f>IFERROR(IF(VLOOKUP(A281,入力データ,15,FALSE)="","",VLOOKUP(A281,入力データ,15,FALSE)),"")</f>
        <v/>
      </c>
      <c r="G285" s="401" t="str">
        <f>IFERROR(IF(VLOOKUP(A281,入力データ,15,FALSE)="","",VLOOKUP(A281,入力データ,15,FALSE)),"")</f>
        <v/>
      </c>
      <c r="H285" s="404" t="str">
        <f>IFERROR(IF(VLOOKUP(A281,入力データ,15,FALSE)&gt;0,1,""),"")</f>
        <v/>
      </c>
      <c r="I285" s="404" t="str">
        <f>IFERROR(IF(VLOOKUP(A281,入力データ,16,FALSE)="","",VLOOKUP(A281,入力データ,16,FALSE)),"")</f>
        <v/>
      </c>
      <c r="J285" s="405" t="str">
        <f>IFERROR(IF(VLOOKUP(A281,入力データ,17,FALSE)="","",
IF(VLOOKUP(A281,入力データ,17,FALSE)&gt;159,"G",
IF(VLOOKUP(A281,入力データ,17,FALSE)&gt;149,"F",
IF(VLOOKUP(A281,入力データ,17,FALSE)&gt;139,"E",
IF(VLOOKUP(A281,入力データ,17,FALSE)&gt;129,"D",
IF(VLOOKUP(A281,入力データ,17,FALSE)&gt;119,"C",
IF(VLOOKUP(A281,入力データ,17,FALSE)&gt;109,"B",
IF(VLOOKUP(A281,入力データ,17,FALSE)&gt;99,"A",
"")))))))),"")</f>
        <v/>
      </c>
      <c r="K285" s="408" t="str">
        <f>IFERROR(IF(VLOOKUP(A281,入力データ,17,FALSE)="","",
IF(VLOOKUP(A281,入力データ,17,FALSE)&gt;99,MOD(VLOOKUP(A281,入力データ,17,FALSE),10),VLOOKUP(A281,入力データ,17,FALSE))),"")</f>
        <v/>
      </c>
      <c r="L285" s="411" t="str">
        <f>IFERROR(IF(VLOOKUP(A281,入力データ,18,FALSE)="","",VLOOKUP(A281,入力データ,18,FALSE)),"")</f>
        <v/>
      </c>
      <c r="M285" s="493" t="str">
        <f>IFERROR(IF(VLOOKUP(A281,入力データ,19,FALSE)="","",IF(VLOOKUP(A281,入力データ,19,FALSE)&gt;43585,5,4)),"")</f>
        <v/>
      </c>
      <c r="N285" s="398" t="str">
        <f>IFERROR(IF(VLOOKUP(A281,入力データ,19,FALSE)="","",VLOOKUP(A281,入力データ,19,FALSE)),"")</f>
        <v/>
      </c>
      <c r="O285" s="401" t="str">
        <f>IFERROR(IF(VLOOKUP(A281,入力データ,19,FALSE)="","",VLOOKUP(A281,入力データ,19,FALSE)),"")</f>
        <v/>
      </c>
      <c r="P285" s="411" t="str">
        <f>IFERROR(IF(VLOOKUP(A281,入力データ,20,FALSE)="","",VLOOKUP(A281,入力データ,20,FALSE)),"")</f>
        <v/>
      </c>
      <c r="Q285" s="500"/>
      <c r="R285" s="503" t="str">
        <f>IFERROR(IF(OR(S285="ｲｸｷｭｳ",S285="ﾑｷｭｳ",AND(L285="",P285="")),"",VLOOKUP(A281,入力データ,31,FALSE)),"")</f>
        <v/>
      </c>
      <c r="S285" s="423" t="str">
        <f>IFERROR(
IF(VLOOKUP(A281,入力データ,33,FALSE)=1,"ﾑｷｭｳ ",
IF(VLOOKUP(A281,入力データ,33,FALSE)=3,"ｲｸｷｭｳ",
IF(VLOOKUP(A281,入力データ,33,FALSE)=4,VLOOKUP(A281,入力データ,32,FALSE),
IF(VLOOKUP(A281,入力データ,33,FALSE)=5,VLOOKUP(A281,入力データ,32,FALSE),
IF(AND(VLOOKUP(A281,入力データ,38,FALSE)&gt;0,VLOOKUP(A281,入力データ,38,FALSE)&lt;9),0,
IF(AND(L285="",P285=""),"",VLOOKUP(A281,入力データ,32,FALSE))))))),"")</f>
        <v/>
      </c>
      <c r="T285" s="424"/>
      <c r="U285" s="425"/>
      <c r="V285" s="36"/>
      <c r="W285" s="36"/>
      <c r="X285" s="36"/>
      <c r="Y285" s="63" t="str">
        <f>IFERROR(IF(VLOOKUP(A281,入力データ,25,FALSE)="","",VLOOKUP(A281,入力データ,25,FALSE)),"")</f>
        <v/>
      </c>
      <c r="Z285" s="63"/>
      <c r="AA285" s="37"/>
      <c r="AB285" s="369"/>
      <c r="AC285" s="377">
        <v>3</v>
      </c>
      <c r="AD285" s="379" t="str">
        <f>IFERROR(IF(VLOOKUP(A281,入力データ,33,FALSE)="","",VLOOKUP(A281,入力データ,33,FALSE)),"")</f>
        <v/>
      </c>
      <c r="AE285" s="379" t="str">
        <f>IF(AD285="","",IF(V288&gt;43585,5,4))</f>
        <v/>
      </c>
      <c r="AF285" s="381" t="str">
        <f>IF(AD285="","",V288)</f>
        <v/>
      </c>
      <c r="AG285" s="383" t="str">
        <f>IF(AE285="","",V288)</f>
        <v/>
      </c>
      <c r="AH285" s="385" t="str">
        <f>IF(AF285="","",V288)</f>
        <v/>
      </c>
      <c r="AI285" s="379">
        <v>7</v>
      </c>
      <c r="AJ285" s="430"/>
      <c r="AK285" s="372"/>
      <c r="AL285" s="374"/>
    </row>
    <row r="286" spans="1:38" ht="15" customHeight="1" x14ac:dyDescent="0.15">
      <c r="A286" s="454"/>
      <c r="B286" s="506"/>
      <c r="C286" s="393"/>
      <c r="D286" s="394"/>
      <c r="E286" s="396"/>
      <c r="F286" s="399"/>
      <c r="G286" s="402"/>
      <c r="H286" s="396"/>
      <c r="I286" s="396"/>
      <c r="J286" s="406"/>
      <c r="K286" s="409"/>
      <c r="L286" s="396"/>
      <c r="M286" s="494"/>
      <c r="N286" s="496"/>
      <c r="O286" s="498"/>
      <c r="P286" s="494"/>
      <c r="Q286" s="501"/>
      <c r="R286" s="504"/>
      <c r="S286" s="426"/>
      <c r="T286" s="426"/>
      <c r="U286" s="427"/>
      <c r="V286" s="1"/>
      <c r="W286" s="1"/>
      <c r="X286" s="1"/>
      <c r="Y286" s="63" t="str">
        <f>IFERROR(IF(VLOOKUP(A281,入力データ,26,FALSE)="","",VLOOKUP(A281,入力データ,26,FALSE)),"")</f>
        <v/>
      </c>
      <c r="Z286" s="1"/>
      <c r="AA286" s="1"/>
      <c r="AB286" s="369"/>
      <c r="AC286" s="378"/>
      <c r="AD286" s="380"/>
      <c r="AE286" s="380"/>
      <c r="AF286" s="382"/>
      <c r="AG286" s="384"/>
      <c r="AH286" s="386"/>
      <c r="AI286" s="380"/>
      <c r="AJ286" s="431"/>
      <c r="AK286" s="372"/>
      <c r="AL286" s="374"/>
    </row>
    <row r="287" spans="1:38" ht="15" customHeight="1" x14ac:dyDescent="0.15">
      <c r="A287" s="454"/>
      <c r="B287" s="506"/>
      <c r="C287" s="432" t="str">
        <f>IFERROR(IF(VLOOKUP(A281,入力データ,14,FALSE)="","",VLOOKUP(A281,入力データ,14,FALSE)),"")</f>
        <v/>
      </c>
      <c r="D287" s="409"/>
      <c r="E287" s="396"/>
      <c r="F287" s="399"/>
      <c r="G287" s="402"/>
      <c r="H287" s="396"/>
      <c r="I287" s="396"/>
      <c r="J287" s="406"/>
      <c r="K287" s="409"/>
      <c r="L287" s="396"/>
      <c r="M287" s="494"/>
      <c r="N287" s="496"/>
      <c r="O287" s="498"/>
      <c r="P287" s="494"/>
      <c r="Q287" s="501"/>
      <c r="R287" s="504"/>
      <c r="S287" s="426"/>
      <c r="T287" s="426"/>
      <c r="U287" s="427"/>
      <c r="V287" s="150"/>
      <c r="W287" s="150"/>
      <c r="X287" s="150"/>
      <c r="Y287" s="1"/>
      <c r="Z287" s="62"/>
      <c r="AA287" s="151"/>
      <c r="AB287" s="369"/>
      <c r="AC287" s="377">
        <v>4</v>
      </c>
      <c r="AD287" s="413" t="str">
        <f>IFERROR(IF(VLOOKUP(A281,入力データ,38,FALSE)="","",VLOOKUP(A281,入力データ,38,FALSE)),"")</f>
        <v/>
      </c>
      <c r="AE287" s="379" t="str">
        <f>IF(AD287="","",IF(V288&gt;43585,5,4))</f>
        <v/>
      </c>
      <c r="AF287" s="381" t="str">
        <f>IF(AE287="","",V288)</f>
        <v/>
      </c>
      <c r="AG287" s="383" t="str">
        <f>IF(AE287="","",V288)</f>
        <v/>
      </c>
      <c r="AH287" s="385" t="str">
        <f>IF(AE287="","",V288)</f>
        <v/>
      </c>
      <c r="AI287" s="379"/>
      <c r="AJ287" s="418"/>
      <c r="AK287" s="58"/>
      <c r="AL287" s="86"/>
    </row>
    <row r="288" spans="1:38" ht="15" customHeight="1" x14ac:dyDescent="0.15">
      <c r="A288" s="455"/>
      <c r="B288" s="507"/>
      <c r="C288" s="433"/>
      <c r="D288" s="410"/>
      <c r="E288" s="397"/>
      <c r="F288" s="400"/>
      <c r="G288" s="403"/>
      <c r="H288" s="397"/>
      <c r="I288" s="397"/>
      <c r="J288" s="407"/>
      <c r="K288" s="410"/>
      <c r="L288" s="397"/>
      <c r="M288" s="495"/>
      <c r="N288" s="497"/>
      <c r="O288" s="499"/>
      <c r="P288" s="495"/>
      <c r="Q288" s="502"/>
      <c r="R288" s="505"/>
      <c r="S288" s="428"/>
      <c r="T288" s="428"/>
      <c r="U288" s="429"/>
      <c r="V288" s="420" t="str">
        <f>IFERROR(IF(VLOOKUP(A281,入力データ,27,FALSE)="","",VLOOKUP(A281,入力データ,27,FALSE)),"")</f>
        <v/>
      </c>
      <c r="W288" s="421"/>
      <c r="X288" s="421"/>
      <c r="Y288" s="421"/>
      <c r="Z288" s="421"/>
      <c r="AA288" s="422"/>
      <c r="AB288" s="370"/>
      <c r="AC288" s="412"/>
      <c r="AD288" s="414"/>
      <c r="AE288" s="414"/>
      <c r="AF288" s="415"/>
      <c r="AG288" s="416"/>
      <c r="AH288" s="417"/>
      <c r="AI288" s="414"/>
      <c r="AJ288" s="419"/>
      <c r="AK288" s="60"/>
      <c r="AL288" s="61"/>
    </row>
    <row r="289" spans="1:38" ht="15" customHeight="1" x14ac:dyDescent="0.15">
      <c r="A289" s="453">
        <v>35</v>
      </c>
      <c r="B289" s="456"/>
      <c r="C289" s="459" t="str">
        <f>IFERROR(IF(VLOOKUP(A289,入力データ,2,FALSE)="","",VLOOKUP(A289,入力データ,2,FALSE)),"")</f>
        <v/>
      </c>
      <c r="D289" s="461" t="str">
        <f>IFERROR(
IF(OR(VLOOKUP(A289,入力データ,34,FALSE)=1,
VLOOKUP(A289,入力データ,34,FALSE)=3,
VLOOKUP(A289,入力データ,34,FALSE)=4,
VLOOKUP(A289,入力データ,34,FALSE)=5),
IF(VLOOKUP(A289,入力データ,13,FALSE)="","",VLOOKUP(A289,入力データ,13,FALSE)),
IF(VLOOKUP(A289,入力データ,3,FALSE)="","",VLOOKUP(A289,入力データ,3,FALSE))),"")</f>
        <v/>
      </c>
      <c r="E289" s="464" t="str">
        <f>IFERROR(IF(VLOOKUP(A289,入力データ,5,FALSE)="","",IF(VLOOKUP(A289,入力データ,5,FALSE)&gt;43585,5,4)),"")</f>
        <v/>
      </c>
      <c r="F289" s="467" t="str">
        <f>IFERROR(IF(VLOOKUP(A289,入力データ,5,FALSE)="","",VLOOKUP(A289,入力データ,5,FALSE)),"")</f>
        <v/>
      </c>
      <c r="G289" s="470" t="str">
        <f>IFERROR(IF(VLOOKUP(A289,入力データ,5,FALSE)="","",VLOOKUP(A289,入力データ,5,FALSE)),"")</f>
        <v/>
      </c>
      <c r="H289" s="473" t="str">
        <f>IFERROR(IF(VLOOKUP(A289,入力データ,5,FALSE)&gt;0,1,""),"")</f>
        <v/>
      </c>
      <c r="I289" s="473" t="str">
        <f>IFERROR(IF(VLOOKUP(A289,入力データ,6,FALSE)="","",VLOOKUP(A289,入力データ,6,FALSE)),"")</f>
        <v/>
      </c>
      <c r="J289" s="475" t="str">
        <f>IFERROR(IF(VLOOKUP(A289,入力データ,7,FALSE)="","",
IF(VLOOKUP(A289,入力データ,7,FALSE)&gt;159,"G",
IF(VLOOKUP(A289,入力データ,7,FALSE)&gt;149,"F",
IF(VLOOKUP(A289,入力データ,7,FALSE)&gt;139,"E",
IF(VLOOKUP(A289,入力データ,7,FALSE)&gt;129,"D",
IF(VLOOKUP(A289,入力データ,7,FALSE)&gt;119,"C",
IF(VLOOKUP(A289,入力データ,7,FALSE)&gt;109,"B",
IF(VLOOKUP(A289,入力データ,7,FALSE)&gt;99,"A",
"")))))))),"")</f>
        <v/>
      </c>
      <c r="K289" s="478" t="str">
        <f>IFERROR(IF(VLOOKUP(A289,入力データ,7,FALSE)="","",
IF(VLOOKUP(A289,入力データ,7,FALSE)&gt;99,MOD(VLOOKUP(A289,入力データ,7,FALSE),10),VLOOKUP(A289,入力データ,7,FALSE))),"")</f>
        <v/>
      </c>
      <c r="L289" s="481" t="str">
        <f>IFERROR(IF(VLOOKUP(A289,入力データ,8,FALSE)="","",VLOOKUP(A289,入力データ,8,FALSE)),"")</f>
        <v/>
      </c>
      <c r="M289" s="483" t="str">
        <f>IFERROR(IF(VLOOKUP(A289,入力データ,9,FALSE)="","",IF(VLOOKUP(A289,入力データ,9,FALSE)&gt;43585,5,4)),"")</f>
        <v/>
      </c>
      <c r="N289" s="485" t="str">
        <f>IFERROR(IF(VLOOKUP(A289,入力データ,9,FALSE)="","",VLOOKUP(A289,入力データ,9,FALSE)),"")</f>
        <v/>
      </c>
      <c r="O289" s="470" t="str">
        <f>IFERROR(IF(VLOOKUP(A289,入力データ,9,FALSE)="","",VLOOKUP(A289,入力データ,9,FALSE)),"")</f>
        <v/>
      </c>
      <c r="P289" s="481" t="str">
        <f>IFERROR(IF(VLOOKUP(A289,入力データ,10,FALSE)="","",VLOOKUP(A289,入力データ,10,FALSE)),"")</f>
        <v/>
      </c>
      <c r="Q289" s="434"/>
      <c r="R289" s="487" t="str">
        <f>IFERROR(IF(VLOOKUP(A289,入力データ,8,FALSE)="","",VLOOKUP(A289,入力データ,8,FALSE)+VALUE(VLOOKUP(A289,入力データ,10,FALSE))),"")</f>
        <v/>
      </c>
      <c r="S289" s="434" t="str">
        <f>IF(R289="","",IF(VLOOKUP(A289,入力データ,11,FALSE)="育児休業","ｲｸｷｭｳ",IF(VLOOKUP(A289,入力データ,11,FALSE)="傷病休職","ﾑｷｭｳ",ROUNDDOWN(R289*10/1000,0))))</f>
        <v/>
      </c>
      <c r="T289" s="435"/>
      <c r="U289" s="436"/>
      <c r="V289" s="152"/>
      <c r="W289" s="149"/>
      <c r="X289" s="149"/>
      <c r="Y289" s="149" t="str">
        <f>IFERROR(IF(VLOOKUP(A289,入力データ,21,FALSE)="","",VLOOKUP(A289,入力データ,21,FALSE)),"")</f>
        <v/>
      </c>
      <c r="Z289" s="40"/>
      <c r="AA289" s="67"/>
      <c r="AB289" s="368" t="str">
        <f>IFERROR(IF(VLOOKUP(A289,入力データ,28,FALSE)&amp;"　"&amp;VLOOKUP(A289,入力データ,29,FALSE)="　","",VLOOKUP(A289,入力データ,28,FALSE)&amp;"　"&amp;VLOOKUP(A289,入力データ,29,FALSE)),"")</f>
        <v/>
      </c>
      <c r="AC289" s="443">
        <v>1</v>
      </c>
      <c r="AD289" s="444" t="str">
        <f>IFERROR(IF(VLOOKUP(A289,入力データ,34,FALSE)="","",VLOOKUP(A289,入力データ,34,FALSE)),"")</f>
        <v/>
      </c>
      <c r="AE289" s="444" t="str">
        <f>IF(AD289="","",IF(V296&gt;43585,5,4))</f>
        <v/>
      </c>
      <c r="AF289" s="445" t="str">
        <f>IF(AD289="","",V296)</f>
        <v/>
      </c>
      <c r="AG289" s="447" t="str">
        <f>IF(AD289="","",V296)</f>
        <v/>
      </c>
      <c r="AH289" s="449" t="str">
        <f>IF(AD289="","",V296)</f>
        <v/>
      </c>
      <c r="AI289" s="444">
        <v>5</v>
      </c>
      <c r="AJ289" s="451" t="str">
        <f>IFERROR(IF(OR(VLOOKUP(A289,入力データ,34,FALSE)=1,VLOOKUP(A289,入力データ,34,FALSE)=3,VLOOKUP(A289,入力データ,34,FALSE)=4,VLOOKUP(A289,入力データ,34,FALSE)=5),3,
IF(VLOOKUP(A289,入力データ,35,FALSE)="","",3)),"")</f>
        <v/>
      </c>
      <c r="AK289" s="371"/>
      <c r="AL289" s="373"/>
    </row>
    <row r="290" spans="1:38" ht="15" customHeight="1" x14ac:dyDescent="0.15">
      <c r="A290" s="454"/>
      <c r="B290" s="457"/>
      <c r="C290" s="460"/>
      <c r="D290" s="462"/>
      <c r="E290" s="465"/>
      <c r="F290" s="468"/>
      <c r="G290" s="471"/>
      <c r="H290" s="474"/>
      <c r="I290" s="474"/>
      <c r="J290" s="476"/>
      <c r="K290" s="479"/>
      <c r="L290" s="482"/>
      <c r="M290" s="484"/>
      <c r="N290" s="486"/>
      <c r="O290" s="471"/>
      <c r="P290" s="482"/>
      <c r="Q290" s="437"/>
      <c r="R290" s="488"/>
      <c r="S290" s="437"/>
      <c r="T290" s="438"/>
      <c r="U290" s="439"/>
      <c r="V290" s="41"/>
      <c r="W290" s="150"/>
      <c r="X290" s="150"/>
      <c r="Y290" s="150" t="str">
        <f>IFERROR(IF(VLOOKUP(A289,入力データ,22,FALSE)="","",VLOOKUP(A289,入力データ,22,FALSE)),"")</f>
        <v/>
      </c>
      <c r="Z290" s="150"/>
      <c r="AA290" s="151"/>
      <c r="AB290" s="369"/>
      <c r="AC290" s="378"/>
      <c r="AD290" s="380"/>
      <c r="AE290" s="380"/>
      <c r="AF290" s="446"/>
      <c r="AG290" s="448"/>
      <c r="AH290" s="450"/>
      <c r="AI290" s="380"/>
      <c r="AJ290" s="452"/>
      <c r="AK290" s="372"/>
      <c r="AL290" s="374"/>
    </row>
    <row r="291" spans="1:38" ht="15" customHeight="1" x14ac:dyDescent="0.15">
      <c r="A291" s="454"/>
      <c r="B291" s="457"/>
      <c r="C291" s="375" t="str">
        <f>IFERROR(IF(VLOOKUP(A289,入力データ,12,FALSE)="","",VLOOKUP(A289,入力データ,12,FALSE)),"")</f>
        <v/>
      </c>
      <c r="D291" s="462"/>
      <c r="E291" s="465"/>
      <c r="F291" s="468"/>
      <c r="G291" s="471"/>
      <c r="H291" s="474"/>
      <c r="I291" s="474"/>
      <c r="J291" s="476"/>
      <c r="K291" s="479"/>
      <c r="L291" s="482"/>
      <c r="M291" s="484"/>
      <c r="N291" s="486"/>
      <c r="O291" s="471"/>
      <c r="P291" s="482"/>
      <c r="Q291" s="437"/>
      <c r="R291" s="488"/>
      <c r="S291" s="437"/>
      <c r="T291" s="438"/>
      <c r="U291" s="439"/>
      <c r="V291" s="41"/>
      <c r="W291" s="150"/>
      <c r="X291" s="150"/>
      <c r="Y291" s="150" t="str">
        <f>IFERROR(IF(VLOOKUP(A289,入力データ,23,FALSE)="","",VLOOKUP(A289,入力データ,23,FALSE)),"")</f>
        <v/>
      </c>
      <c r="Z291" s="150"/>
      <c r="AA291" s="151"/>
      <c r="AB291" s="369"/>
      <c r="AC291" s="377">
        <v>2</v>
      </c>
      <c r="AD291" s="379" t="str">
        <f>IFERROR(IF(VLOOKUP(A289,入力データ,37,FALSE)="","",VLOOKUP(A289,入力データ,37,FALSE)),"")</f>
        <v/>
      </c>
      <c r="AE291" s="379" t="str">
        <f>IF(AD291="","",IF(V296&gt;43585,5,4))</f>
        <v/>
      </c>
      <c r="AF291" s="381" t="str">
        <f>IF(AD291="","",V296)</f>
        <v/>
      </c>
      <c r="AG291" s="383" t="str">
        <f>IF(AE291="","",V296)</f>
        <v/>
      </c>
      <c r="AH291" s="385" t="str">
        <f>IF(AF291="","",V296)</f>
        <v/>
      </c>
      <c r="AI291" s="387">
        <v>6</v>
      </c>
      <c r="AJ291" s="389" t="str">
        <f>IFERROR(IF(VLOOKUP(A289,入力データ,36,FALSE)="","",3),"")</f>
        <v/>
      </c>
      <c r="AK291" s="372"/>
      <c r="AL291" s="374"/>
    </row>
    <row r="292" spans="1:38" ht="15" customHeight="1" x14ac:dyDescent="0.15">
      <c r="A292" s="454"/>
      <c r="B292" s="458"/>
      <c r="C292" s="376"/>
      <c r="D292" s="463"/>
      <c r="E292" s="466"/>
      <c r="F292" s="469"/>
      <c r="G292" s="472"/>
      <c r="H292" s="466"/>
      <c r="I292" s="466"/>
      <c r="J292" s="477"/>
      <c r="K292" s="480"/>
      <c r="L292" s="466"/>
      <c r="M292" s="466"/>
      <c r="N292" s="469"/>
      <c r="O292" s="472"/>
      <c r="P292" s="466"/>
      <c r="Q292" s="477"/>
      <c r="R292" s="489"/>
      <c r="S292" s="440"/>
      <c r="T292" s="441"/>
      <c r="U292" s="442"/>
      <c r="V292" s="38"/>
      <c r="W292" s="36"/>
      <c r="X292" s="36"/>
      <c r="Y292" s="150" t="str">
        <f>IFERROR(IF(VLOOKUP(A289,入力データ,24,FALSE)="","",VLOOKUP(A289,入力データ,24,FALSE)),"")</f>
        <v/>
      </c>
      <c r="Z292" s="63"/>
      <c r="AA292" s="37"/>
      <c r="AB292" s="369"/>
      <c r="AC292" s="378"/>
      <c r="AD292" s="380"/>
      <c r="AE292" s="380"/>
      <c r="AF292" s="382"/>
      <c r="AG292" s="384"/>
      <c r="AH292" s="386"/>
      <c r="AI292" s="388"/>
      <c r="AJ292" s="390"/>
      <c r="AK292" s="372"/>
      <c r="AL292" s="374"/>
    </row>
    <row r="293" spans="1:38" ht="15" customHeight="1" x14ac:dyDescent="0.15">
      <c r="A293" s="454"/>
      <c r="B293" s="490" t="str">
        <f>IF(OR(C289&lt;&gt;"",C291&lt;&gt;""),"○","")</f>
        <v/>
      </c>
      <c r="C293" s="391" t="str">
        <f>IFERROR(IF(VLOOKUP(A289,入力データ,4,FALSE)="","",VLOOKUP(A289,入力データ,4,FALSE)),"")</f>
        <v/>
      </c>
      <c r="D293" s="392"/>
      <c r="E293" s="395" t="str">
        <f>IFERROR(IF(VLOOKUP(A289,入力データ,15,FALSE)="","",IF(VLOOKUP(A289,入力データ,15,FALSE)&gt;43585,5,4)),"")</f>
        <v/>
      </c>
      <c r="F293" s="398" t="str">
        <f>IFERROR(IF(VLOOKUP(A289,入力データ,15,FALSE)="","",VLOOKUP(A289,入力データ,15,FALSE)),"")</f>
        <v/>
      </c>
      <c r="G293" s="401" t="str">
        <f>IFERROR(IF(VLOOKUP(A289,入力データ,15,FALSE)="","",VLOOKUP(A289,入力データ,15,FALSE)),"")</f>
        <v/>
      </c>
      <c r="H293" s="404" t="str">
        <f>IFERROR(IF(VLOOKUP(A289,入力データ,15,FALSE)&gt;0,1,""),"")</f>
        <v/>
      </c>
      <c r="I293" s="404" t="str">
        <f>IFERROR(IF(VLOOKUP(A289,入力データ,16,FALSE)="","",VLOOKUP(A289,入力データ,16,FALSE)),"")</f>
        <v/>
      </c>
      <c r="J293" s="405" t="str">
        <f>IFERROR(IF(VLOOKUP(A289,入力データ,17,FALSE)="","",
IF(VLOOKUP(A289,入力データ,17,FALSE)&gt;159,"G",
IF(VLOOKUP(A289,入力データ,17,FALSE)&gt;149,"F",
IF(VLOOKUP(A289,入力データ,17,FALSE)&gt;139,"E",
IF(VLOOKUP(A289,入力データ,17,FALSE)&gt;129,"D",
IF(VLOOKUP(A289,入力データ,17,FALSE)&gt;119,"C",
IF(VLOOKUP(A289,入力データ,17,FALSE)&gt;109,"B",
IF(VLOOKUP(A289,入力データ,17,FALSE)&gt;99,"A",
"")))))))),"")</f>
        <v/>
      </c>
      <c r="K293" s="408" t="str">
        <f>IFERROR(IF(VLOOKUP(A289,入力データ,17,FALSE)="","",
IF(VLOOKUP(A289,入力データ,17,FALSE)&gt;99,MOD(VLOOKUP(A289,入力データ,17,FALSE),10),VLOOKUP(A289,入力データ,17,FALSE))),"")</f>
        <v/>
      </c>
      <c r="L293" s="411" t="str">
        <f>IFERROR(IF(VLOOKUP(A289,入力データ,18,FALSE)="","",VLOOKUP(A289,入力データ,18,FALSE)),"")</f>
        <v/>
      </c>
      <c r="M293" s="493" t="str">
        <f>IFERROR(IF(VLOOKUP(A289,入力データ,19,FALSE)="","",IF(VLOOKUP(A289,入力データ,19,FALSE)&gt;43585,5,4)),"")</f>
        <v/>
      </c>
      <c r="N293" s="398" t="str">
        <f>IFERROR(IF(VLOOKUP(A289,入力データ,19,FALSE)="","",VLOOKUP(A289,入力データ,19,FALSE)),"")</f>
        <v/>
      </c>
      <c r="O293" s="401" t="str">
        <f>IFERROR(IF(VLOOKUP(A289,入力データ,19,FALSE)="","",VLOOKUP(A289,入力データ,19,FALSE)),"")</f>
        <v/>
      </c>
      <c r="P293" s="411" t="str">
        <f>IFERROR(IF(VLOOKUP(A289,入力データ,20,FALSE)="","",VLOOKUP(A289,入力データ,20,FALSE)),"")</f>
        <v/>
      </c>
      <c r="Q293" s="500"/>
      <c r="R293" s="503" t="str">
        <f>IFERROR(IF(OR(S293="ｲｸｷｭｳ",S293="ﾑｷｭｳ",AND(L293="",P293="")),"",VLOOKUP(A289,入力データ,31,FALSE)),"")</f>
        <v/>
      </c>
      <c r="S293" s="423" t="str">
        <f>IFERROR(
IF(VLOOKUP(A289,入力データ,33,FALSE)=1,"ﾑｷｭｳ ",
IF(VLOOKUP(A289,入力データ,33,FALSE)=3,"ｲｸｷｭｳ",
IF(VLOOKUP(A289,入力データ,33,FALSE)=4,VLOOKUP(A289,入力データ,32,FALSE),
IF(VLOOKUP(A289,入力データ,33,FALSE)=5,VLOOKUP(A289,入力データ,32,FALSE),
IF(AND(VLOOKUP(A289,入力データ,38,FALSE)&gt;0,VLOOKUP(A289,入力データ,38,FALSE)&lt;9),0,
IF(AND(L293="",P293=""),"",VLOOKUP(A289,入力データ,32,FALSE))))))),"")</f>
        <v/>
      </c>
      <c r="T293" s="424"/>
      <c r="U293" s="425"/>
      <c r="V293" s="36"/>
      <c r="W293" s="36"/>
      <c r="X293" s="36"/>
      <c r="Y293" s="63" t="str">
        <f>IFERROR(IF(VLOOKUP(A289,入力データ,25,FALSE)="","",VLOOKUP(A289,入力データ,25,FALSE)),"")</f>
        <v/>
      </c>
      <c r="Z293" s="63"/>
      <c r="AA293" s="37"/>
      <c r="AB293" s="369"/>
      <c r="AC293" s="377">
        <v>3</v>
      </c>
      <c r="AD293" s="379" t="str">
        <f>IFERROR(IF(VLOOKUP(A289,入力データ,33,FALSE)="","",VLOOKUP(A289,入力データ,33,FALSE)),"")</f>
        <v/>
      </c>
      <c r="AE293" s="379" t="str">
        <f>IF(AD293="","",IF(V296&gt;43585,5,4))</f>
        <v/>
      </c>
      <c r="AF293" s="381" t="str">
        <f>IF(AD293="","",V296)</f>
        <v/>
      </c>
      <c r="AG293" s="383" t="str">
        <f>IF(AE293="","",V296)</f>
        <v/>
      </c>
      <c r="AH293" s="385" t="str">
        <f>IF(AF293="","",V296)</f>
        <v/>
      </c>
      <c r="AI293" s="379">
        <v>7</v>
      </c>
      <c r="AJ293" s="430"/>
      <c r="AK293" s="372"/>
      <c r="AL293" s="374"/>
    </row>
    <row r="294" spans="1:38" ht="15" customHeight="1" x14ac:dyDescent="0.15">
      <c r="A294" s="454"/>
      <c r="B294" s="491"/>
      <c r="C294" s="393"/>
      <c r="D294" s="394"/>
      <c r="E294" s="396"/>
      <c r="F294" s="399"/>
      <c r="G294" s="402"/>
      <c r="H294" s="396"/>
      <c r="I294" s="396"/>
      <c r="J294" s="406"/>
      <c r="K294" s="409"/>
      <c r="L294" s="396"/>
      <c r="M294" s="494"/>
      <c r="N294" s="496"/>
      <c r="O294" s="498"/>
      <c r="P294" s="494"/>
      <c r="Q294" s="501"/>
      <c r="R294" s="504"/>
      <c r="S294" s="426"/>
      <c r="T294" s="426"/>
      <c r="U294" s="427"/>
      <c r="V294" s="1"/>
      <c r="W294" s="1"/>
      <c r="X294" s="1"/>
      <c r="Y294" s="63" t="str">
        <f>IFERROR(IF(VLOOKUP(A289,入力データ,26,FALSE)="","",VLOOKUP(A289,入力データ,26,FALSE)),"")</f>
        <v/>
      </c>
      <c r="Z294" s="1"/>
      <c r="AA294" s="1"/>
      <c r="AB294" s="369"/>
      <c r="AC294" s="378"/>
      <c r="AD294" s="380"/>
      <c r="AE294" s="380"/>
      <c r="AF294" s="382"/>
      <c r="AG294" s="384"/>
      <c r="AH294" s="386"/>
      <c r="AI294" s="380"/>
      <c r="AJ294" s="431"/>
      <c r="AK294" s="372"/>
      <c r="AL294" s="374"/>
    </row>
    <row r="295" spans="1:38" ht="15" customHeight="1" x14ac:dyDescent="0.15">
      <c r="A295" s="454"/>
      <c r="B295" s="491"/>
      <c r="C295" s="432" t="str">
        <f>IFERROR(IF(VLOOKUP(A289,入力データ,14,FALSE)="","",VLOOKUP(A289,入力データ,14,FALSE)),"")</f>
        <v/>
      </c>
      <c r="D295" s="409"/>
      <c r="E295" s="396"/>
      <c r="F295" s="399"/>
      <c r="G295" s="402"/>
      <c r="H295" s="396"/>
      <c r="I295" s="396"/>
      <c r="J295" s="406"/>
      <c r="K295" s="409"/>
      <c r="L295" s="396"/>
      <c r="M295" s="494"/>
      <c r="N295" s="496"/>
      <c r="O295" s="498"/>
      <c r="P295" s="494"/>
      <c r="Q295" s="501"/>
      <c r="R295" s="504"/>
      <c r="S295" s="426"/>
      <c r="T295" s="426"/>
      <c r="U295" s="427"/>
      <c r="V295" s="150"/>
      <c r="W295" s="150"/>
      <c r="X295" s="150"/>
      <c r="Y295" s="1"/>
      <c r="Z295" s="62"/>
      <c r="AA295" s="151"/>
      <c r="AB295" s="369"/>
      <c r="AC295" s="377">
        <v>4</v>
      </c>
      <c r="AD295" s="413" t="str">
        <f>IFERROR(IF(VLOOKUP(A289,入力データ,38,FALSE)="","",VLOOKUP(A289,入力データ,38,FALSE)),"")</f>
        <v/>
      </c>
      <c r="AE295" s="379" t="str">
        <f>IF(AD295="","",IF(V296&gt;43585,5,4))</f>
        <v/>
      </c>
      <c r="AF295" s="381" t="str">
        <f>IF(AE295="","",V296)</f>
        <v/>
      </c>
      <c r="AG295" s="383" t="str">
        <f>IF(AE295="","",V296)</f>
        <v/>
      </c>
      <c r="AH295" s="385" t="str">
        <f>IF(AE295="","",V296)</f>
        <v/>
      </c>
      <c r="AI295" s="379"/>
      <c r="AJ295" s="418"/>
      <c r="AK295" s="58"/>
      <c r="AL295" s="86"/>
    </row>
    <row r="296" spans="1:38" ht="15" customHeight="1" x14ac:dyDescent="0.15">
      <c r="A296" s="455"/>
      <c r="B296" s="492"/>
      <c r="C296" s="433"/>
      <c r="D296" s="410"/>
      <c r="E296" s="397"/>
      <c r="F296" s="400"/>
      <c r="G296" s="403"/>
      <c r="H296" s="397"/>
      <c r="I296" s="397"/>
      <c r="J296" s="407"/>
      <c r="K296" s="410"/>
      <c r="L296" s="397"/>
      <c r="M296" s="495"/>
      <c r="N296" s="497"/>
      <c r="O296" s="499"/>
      <c r="P296" s="495"/>
      <c r="Q296" s="502"/>
      <c r="R296" s="505"/>
      <c r="S296" s="428"/>
      <c r="T296" s="428"/>
      <c r="U296" s="429"/>
      <c r="V296" s="420" t="str">
        <f>IFERROR(IF(VLOOKUP(A289,入力データ,27,FALSE)="","",VLOOKUP(A289,入力データ,27,FALSE)),"")</f>
        <v/>
      </c>
      <c r="W296" s="421"/>
      <c r="X296" s="421"/>
      <c r="Y296" s="421"/>
      <c r="Z296" s="421"/>
      <c r="AA296" s="422"/>
      <c r="AB296" s="370"/>
      <c r="AC296" s="412"/>
      <c r="AD296" s="414"/>
      <c r="AE296" s="414"/>
      <c r="AF296" s="415"/>
      <c r="AG296" s="416"/>
      <c r="AH296" s="417"/>
      <c r="AI296" s="414"/>
      <c r="AJ296" s="419"/>
      <c r="AK296" s="60"/>
      <c r="AL296" s="61"/>
    </row>
    <row r="297" spans="1:38" ht="15" customHeight="1" x14ac:dyDescent="0.15">
      <c r="A297" s="453">
        <v>36</v>
      </c>
      <c r="B297" s="456"/>
      <c r="C297" s="459" t="str">
        <f>IFERROR(IF(VLOOKUP(A297,入力データ,2,FALSE)="","",VLOOKUP(A297,入力データ,2,FALSE)),"")</f>
        <v/>
      </c>
      <c r="D297" s="461" t="str">
        <f>IFERROR(
IF(OR(VLOOKUP(A297,入力データ,34,FALSE)=1,
VLOOKUP(A297,入力データ,34,FALSE)=3,
VLOOKUP(A297,入力データ,34,FALSE)=4,
VLOOKUP(A297,入力データ,34,FALSE)=5),
IF(VLOOKUP(A297,入力データ,13,FALSE)="","",VLOOKUP(A297,入力データ,13,FALSE)),
IF(VLOOKUP(A297,入力データ,3,FALSE)="","",VLOOKUP(A297,入力データ,3,FALSE))),"")</f>
        <v/>
      </c>
      <c r="E297" s="464" t="str">
        <f>IFERROR(IF(VLOOKUP(A297,入力データ,5,FALSE)="","",IF(VLOOKUP(A297,入力データ,5,FALSE)&gt;43585,5,4)),"")</f>
        <v/>
      </c>
      <c r="F297" s="467" t="str">
        <f>IFERROR(IF(VLOOKUP(A297,入力データ,5,FALSE)="","",VLOOKUP(A297,入力データ,5,FALSE)),"")</f>
        <v/>
      </c>
      <c r="G297" s="470" t="str">
        <f>IFERROR(IF(VLOOKUP(A297,入力データ,5,FALSE)="","",VLOOKUP(A297,入力データ,5,FALSE)),"")</f>
        <v/>
      </c>
      <c r="H297" s="473" t="str">
        <f>IFERROR(IF(VLOOKUP(A297,入力データ,5,FALSE)&gt;0,1,""),"")</f>
        <v/>
      </c>
      <c r="I297" s="473" t="str">
        <f>IFERROR(IF(VLOOKUP(A297,入力データ,6,FALSE)="","",VLOOKUP(A297,入力データ,6,FALSE)),"")</f>
        <v/>
      </c>
      <c r="J297" s="475" t="str">
        <f>IFERROR(IF(VLOOKUP(A297,入力データ,7,FALSE)="","",
IF(VLOOKUP(A297,入力データ,7,FALSE)&gt;159,"G",
IF(VLOOKUP(A297,入力データ,7,FALSE)&gt;149,"F",
IF(VLOOKUP(A297,入力データ,7,FALSE)&gt;139,"E",
IF(VLOOKUP(A297,入力データ,7,FALSE)&gt;129,"D",
IF(VLOOKUP(A297,入力データ,7,FALSE)&gt;119,"C",
IF(VLOOKUP(A297,入力データ,7,FALSE)&gt;109,"B",
IF(VLOOKUP(A297,入力データ,7,FALSE)&gt;99,"A",
"")))))))),"")</f>
        <v/>
      </c>
      <c r="K297" s="478" t="str">
        <f>IFERROR(IF(VLOOKUP(A297,入力データ,7,FALSE)="","",
IF(VLOOKUP(A297,入力データ,7,FALSE)&gt;99,MOD(VLOOKUP(A297,入力データ,7,FALSE),10),VLOOKUP(A297,入力データ,7,FALSE))),"")</f>
        <v/>
      </c>
      <c r="L297" s="481" t="str">
        <f>IFERROR(IF(VLOOKUP(A297,入力データ,8,FALSE)="","",VLOOKUP(A297,入力データ,8,FALSE)),"")</f>
        <v/>
      </c>
      <c r="M297" s="483" t="str">
        <f>IFERROR(IF(VLOOKUP(A297,入力データ,9,FALSE)="","",IF(VLOOKUP(A297,入力データ,9,FALSE)&gt;43585,5,4)),"")</f>
        <v/>
      </c>
      <c r="N297" s="485" t="str">
        <f>IFERROR(IF(VLOOKUP(A297,入力データ,9,FALSE)="","",VLOOKUP(A297,入力データ,9,FALSE)),"")</f>
        <v/>
      </c>
      <c r="O297" s="470" t="str">
        <f>IFERROR(IF(VLOOKUP(A297,入力データ,9,FALSE)="","",VLOOKUP(A297,入力データ,9,FALSE)),"")</f>
        <v/>
      </c>
      <c r="P297" s="481" t="str">
        <f>IFERROR(IF(VLOOKUP(A297,入力データ,10,FALSE)="","",VLOOKUP(A297,入力データ,10,FALSE)),"")</f>
        <v/>
      </c>
      <c r="Q297" s="434"/>
      <c r="R297" s="487" t="str">
        <f>IFERROR(IF(VLOOKUP(A297,入力データ,8,FALSE)="","",VLOOKUP(A297,入力データ,8,FALSE)+VALUE(VLOOKUP(A297,入力データ,10,FALSE))),"")</f>
        <v/>
      </c>
      <c r="S297" s="434" t="str">
        <f>IF(R297="","",IF(VLOOKUP(A297,入力データ,11,FALSE)="育児休業","ｲｸｷｭｳ",IF(VLOOKUP(A297,入力データ,11,FALSE)="傷病休職","ﾑｷｭｳ",ROUNDDOWN(R297*10/1000,0))))</f>
        <v/>
      </c>
      <c r="T297" s="435"/>
      <c r="U297" s="436"/>
      <c r="V297" s="152"/>
      <c r="W297" s="149"/>
      <c r="X297" s="149"/>
      <c r="Y297" s="149" t="str">
        <f>IFERROR(IF(VLOOKUP(A297,入力データ,21,FALSE)="","",VLOOKUP(A297,入力データ,21,FALSE)),"")</f>
        <v/>
      </c>
      <c r="Z297" s="40"/>
      <c r="AA297" s="67"/>
      <c r="AB297" s="368" t="str">
        <f>IFERROR(IF(VLOOKUP(A297,入力データ,28,FALSE)&amp;"　"&amp;VLOOKUP(A297,入力データ,29,FALSE)="　","",VLOOKUP(A297,入力データ,28,FALSE)&amp;"　"&amp;VLOOKUP(A297,入力データ,29,FALSE)),"")</f>
        <v/>
      </c>
      <c r="AC297" s="443">
        <v>1</v>
      </c>
      <c r="AD297" s="444" t="str">
        <f>IFERROR(IF(VLOOKUP(A297,入力データ,34,FALSE)="","",VLOOKUP(A297,入力データ,34,FALSE)),"")</f>
        <v/>
      </c>
      <c r="AE297" s="444" t="str">
        <f>IF(AD297="","",IF(V304&gt;43585,5,4))</f>
        <v/>
      </c>
      <c r="AF297" s="445" t="str">
        <f>IF(AD297="","",V304)</f>
        <v/>
      </c>
      <c r="AG297" s="447" t="str">
        <f>IF(AD297="","",V304)</f>
        <v/>
      </c>
      <c r="AH297" s="449" t="str">
        <f>IF(AD297="","",V304)</f>
        <v/>
      </c>
      <c r="AI297" s="444">
        <v>5</v>
      </c>
      <c r="AJ297" s="451" t="str">
        <f>IFERROR(IF(OR(VLOOKUP(A297,入力データ,34,FALSE)=1,VLOOKUP(A297,入力データ,34,FALSE)=3,VLOOKUP(A297,入力データ,34,FALSE)=4,VLOOKUP(A297,入力データ,34,FALSE)=5),3,
IF(VLOOKUP(A297,入力データ,35,FALSE)="","",3)),"")</f>
        <v/>
      </c>
      <c r="AK297" s="371"/>
      <c r="AL297" s="373"/>
    </row>
    <row r="298" spans="1:38" ht="15" customHeight="1" x14ac:dyDescent="0.15">
      <c r="A298" s="454"/>
      <c r="B298" s="457"/>
      <c r="C298" s="460"/>
      <c r="D298" s="462"/>
      <c r="E298" s="465"/>
      <c r="F298" s="468"/>
      <c r="G298" s="471"/>
      <c r="H298" s="474"/>
      <c r="I298" s="474"/>
      <c r="J298" s="476"/>
      <c r="K298" s="479"/>
      <c r="L298" s="482"/>
      <c r="M298" s="484"/>
      <c r="N298" s="486"/>
      <c r="O298" s="471"/>
      <c r="P298" s="482"/>
      <c r="Q298" s="437"/>
      <c r="R298" s="488"/>
      <c r="S298" s="437"/>
      <c r="T298" s="438"/>
      <c r="U298" s="439"/>
      <c r="V298" s="41"/>
      <c r="W298" s="150"/>
      <c r="X298" s="150"/>
      <c r="Y298" s="150" t="str">
        <f>IFERROR(IF(VLOOKUP(A297,入力データ,22,FALSE)="","",VLOOKUP(A297,入力データ,22,FALSE)),"")</f>
        <v/>
      </c>
      <c r="Z298" s="150"/>
      <c r="AA298" s="151"/>
      <c r="AB298" s="369"/>
      <c r="AC298" s="378"/>
      <c r="AD298" s="380"/>
      <c r="AE298" s="380"/>
      <c r="AF298" s="446"/>
      <c r="AG298" s="448"/>
      <c r="AH298" s="450"/>
      <c r="AI298" s="380"/>
      <c r="AJ298" s="452"/>
      <c r="AK298" s="372"/>
      <c r="AL298" s="374"/>
    </row>
    <row r="299" spans="1:38" ht="15" customHeight="1" x14ac:dyDescent="0.15">
      <c r="A299" s="454"/>
      <c r="B299" s="457"/>
      <c r="C299" s="375" t="str">
        <f>IFERROR(IF(VLOOKUP(A297,入力データ,12,FALSE)="","",VLOOKUP(A297,入力データ,12,FALSE)),"")</f>
        <v/>
      </c>
      <c r="D299" s="462"/>
      <c r="E299" s="465"/>
      <c r="F299" s="468"/>
      <c r="G299" s="471"/>
      <c r="H299" s="474"/>
      <c r="I299" s="474"/>
      <c r="J299" s="476"/>
      <c r="K299" s="479"/>
      <c r="L299" s="482"/>
      <c r="M299" s="484"/>
      <c r="N299" s="486"/>
      <c r="O299" s="471"/>
      <c r="P299" s="482"/>
      <c r="Q299" s="437"/>
      <c r="R299" s="488"/>
      <c r="S299" s="437"/>
      <c r="T299" s="438"/>
      <c r="U299" s="439"/>
      <c r="V299" s="41"/>
      <c r="W299" s="150"/>
      <c r="X299" s="150"/>
      <c r="Y299" s="150" t="str">
        <f>IFERROR(IF(VLOOKUP(A297,入力データ,23,FALSE)="","",VLOOKUP(A297,入力データ,23,FALSE)),"")</f>
        <v/>
      </c>
      <c r="Z299" s="150"/>
      <c r="AA299" s="151"/>
      <c r="AB299" s="369"/>
      <c r="AC299" s="377">
        <v>2</v>
      </c>
      <c r="AD299" s="379" t="str">
        <f>IFERROR(IF(VLOOKUP(A297,入力データ,37,FALSE)="","",VLOOKUP(A297,入力データ,37,FALSE)),"")</f>
        <v/>
      </c>
      <c r="AE299" s="379" t="str">
        <f>IF(AD299="","",IF(V304&gt;43585,5,4))</f>
        <v/>
      </c>
      <c r="AF299" s="381" t="str">
        <f>IF(AD299="","",V304)</f>
        <v/>
      </c>
      <c r="AG299" s="383" t="str">
        <f>IF(AE299="","",V304)</f>
        <v/>
      </c>
      <c r="AH299" s="385" t="str">
        <f>IF(AF299="","",V304)</f>
        <v/>
      </c>
      <c r="AI299" s="387">
        <v>6</v>
      </c>
      <c r="AJ299" s="389" t="str">
        <f>IFERROR(IF(VLOOKUP(A297,入力データ,36,FALSE)="","",3),"")</f>
        <v/>
      </c>
      <c r="AK299" s="372"/>
      <c r="AL299" s="374"/>
    </row>
    <row r="300" spans="1:38" ht="15" customHeight="1" x14ac:dyDescent="0.15">
      <c r="A300" s="454"/>
      <c r="B300" s="458"/>
      <c r="C300" s="376"/>
      <c r="D300" s="463"/>
      <c r="E300" s="466"/>
      <c r="F300" s="469"/>
      <c r="G300" s="472"/>
      <c r="H300" s="466"/>
      <c r="I300" s="466"/>
      <c r="J300" s="477"/>
      <c r="K300" s="480"/>
      <c r="L300" s="466"/>
      <c r="M300" s="466"/>
      <c r="N300" s="469"/>
      <c r="O300" s="472"/>
      <c r="P300" s="466"/>
      <c r="Q300" s="477"/>
      <c r="R300" s="489"/>
      <c r="S300" s="440"/>
      <c r="T300" s="441"/>
      <c r="U300" s="442"/>
      <c r="V300" s="38"/>
      <c r="W300" s="36"/>
      <c r="X300" s="36"/>
      <c r="Y300" s="150" t="str">
        <f>IFERROR(IF(VLOOKUP(A297,入力データ,24,FALSE)="","",VLOOKUP(A297,入力データ,24,FALSE)),"")</f>
        <v/>
      </c>
      <c r="Z300" s="63"/>
      <c r="AA300" s="37"/>
      <c r="AB300" s="369"/>
      <c r="AC300" s="378"/>
      <c r="AD300" s="380"/>
      <c r="AE300" s="380"/>
      <c r="AF300" s="382"/>
      <c r="AG300" s="384"/>
      <c r="AH300" s="386"/>
      <c r="AI300" s="388"/>
      <c r="AJ300" s="390"/>
      <c r="AK300" s="372"/>
      <c r="AL300" s="374"/>
    </row>
    <row r="301" spans="1:38" ht="15" customHeight="1" x14ac:dyDescent="0.15">
      <c r="A301" s="454"/>
      <c r="B301" s="490" t="str">
        <f>IF(OR(C297&lt;&gt;"",C299&lt;&gt;""),"○","")</f>
        <v/>
      </c>
      <c r="C301" s="391" t="str">
        <f>IFERROR(IF(VLOOKUP(A297,入力データ,4,FALSE)="","",VLOOKUP(A297,入力データ,4,FALSE)),"")</f>
        <v/>
      </c>
      <c r="D301" s="392"/>
      <c r="E301" s="395" t="str">
        <f>IFERROR(IF(VLOOKUP(A297,入力データ,15,FALSE)="","",IF(VLOOKUP(A297,入力データ,15,FALSE)&gt;43585,5,4)),"")</f>
        <v/>
      </c>
      <c r="F301" s="398" t="str">
        <f>IFERROR(IF(VLOOKUP(A297,入力データ,15,FALSE)="","",VLOOKUP(A297,入力データ,15,FALSE)),"")</f>
        <v/>
      </c>
      <c r="G301" s="401" t="str">
        <f>IFERROR(IF(VLOOKUP(A297,入力データ,15,FALSE)="","",VLOOKUP(A297,入力データ,15,FALSE)),"")</f>
        <v/>
      </c>
      <c r="H301" s="404" t="str">
        <f>IFERROR(IF(VLOOKUP(A297,入力データ,15,FALSE)&gt;0,1,""),"")</f>
        <v/>
      </c>
      <c r="I301" s="404" t="str">
        <f>IFERROR(IF(VLOOKUP(A297,入力データ,16,FALSE)="","",VLOOKUP(A297,入力データ,16,FALSE)),"")</f>
        <v/>
      </c>
      <c r="J301" s="405" t="str">
        <f>IFERROR(IF(VLOOKUP(A297,入力データ,17,FALSE)="","",
IF(VLOOKUP(A297,入力データ,17,FALSE)&gt;159,"G",
IF(VLOOKUP(A297,入力データ,17,FALSE)&gt;149,"F",
IF(VLOOKUP(A297,入力データ,17,FALSE)&gt;139,"E",
IF(VLOOKUP(A297,入力データ,17,FALSE)&gt;129,"D",
IF(VLOOKUP(A297,入力データ,17,FALSE)&gt;119,"C",
IF(VLOOKUP(A297,入力データ,17,FALSE)&gt;109,"B",
IF(VLOOKUP(A297,入力データ,17,FALSE)&gt;99,"A",
"")))))))),"")</f>
        <v/>
      </c>
      <c r="K301" s="408" t="str">
        <f>IFERROR(IF(VLOOKUP(A297,入力データ,17,FALSE)="","",
IF(VLOOKUP(A297,入力データ,17,FALSE)&gt;99,MOD(VLOOKUP(A297,入力データ,17,FALSE),10),VLOOKUP(A297,入力データ,17,FALSE))),"")</f>
        <v/>
      </c>
      <c r="L301" s="411" t="str">
        <f>IFERROR(IF(VLOOKUP(A297,入力データ,18,FALSE)="","",VLOOKUP(A297,入力データ,18,FALSE)),"")</f>
        <v/>
      </c>
      <c r="M301" s="493" t="str">
        <f>IFERROR(IF(VLOOKUP(A297,入力データ,19,FALSE)="","",IF(VLOOKUP(A297,入力データ,19,FALSE)&gt;43585,5,4)),"")</f>
        <v/>
      </c>
      <c r="N301" s="398" t="str">
        <f>IFERROR(IF(VLOOKUP(A297,入力データ,19,FALSE)="","",VLOOKUP(A297,入力データ,19,FALSE)),"")</f>
        <v/>
      </c>
      <c r="O301" s="401" t="str">
        <f>IFERROR(IF(VLOOKUP(A297,入力データ,19,FALSE)="","",VLOOKUP(A297,入力データ,19,FALSE)),"")</f>
        <v/>
      </c>
      <c r="P301" s="411" t="str">
        <f>IFERROR(IF(VLOOKUP(A297,入力データ,20,FALSE)="","",VLOOKUP(A297,入力データ,20,FALSE)),"")</f>
        <v/>
      </c>
      <c r="Q301" s="500"/>
      <c r="R301" s="503" t="str">
        <f>IFERROR(IF(OR(S301="ｲｸｷｭｳ",S301="ﾑｷｭｳ",AND(L301="",P301="")),"",VLOOKUP(A297,入力データ,31,FALSE)),"")</f>
        <v/>
      </c>
      <c r="S301" s="423" t="str">
        <f>IFERROR(
IF(VLOOKUP(A297,入力データ,33,FALSE)=1,"ﾑｷｭｳ ",
IF(VLOOKUP(A297,入力データ,33,FALSE)=3,"ｲｸｷｭｳ",
IF(VLOOKUP(A297,入力データ,33,FALSE)=4,VLOOKUP(A297,入力データ,32,FALSE),
IF(VLOOKUP(A297,入力データ,33,FALSE)=5,VLOOKUP(A297,入力データ,32,FALSE),
IF(AND(VLOOKUP(A297,入力データ,38,FALSE)&gt;0,VLOOKUP(A297,入力データ,38,FALSE)&lt;9),0,
IF(AND(L301="",P301=""),"",VLOOKUP(A297,入力データ,32,FALSE))))))),"")</f>
        <v/>
      </c>
      <c r="T301" s="424"/>
      <c r="U301" s="425"/>
      <c r="V301" s="36"/>
      <c r="W301" s="36"/>
      <c r="X301" s="36"/>
      <c r="Y301" s="63" t="str">
        <f>IFERROR(IF(VLOOKUP(A297,入力データ,25,FALSE)="","",VLOOKUP(A297,入力データ,25,FALSE)),"")</f>
        <v/>
      </c>
      <c r="Z301" s="63"/>
      <c r="AA301" s="37"/>
      <c r="AB301" s="369"/>
      <c r="AC301" s="377">
        <v>3</v>
      </c>
      <c r="AD301" s="379" t="str">
        <f>IFERROR(IF(VLOOKUP(A297,入力データ,33,FALSE)="","",VLOOKUP(A297,入力データ,33,FALSE)),"")</f>
        <v/>
      </c>
      <c r="AE301" s="379" t="str">
        <f>IF(AD301="","",IF(V304&gt;43585,5,4))</f>
        <v/>
      </c>
      <c r="AF301" s="381" t="str">
        <f>IF(AD301="","",V304)</f>
        <v/>
      </c>
      <c r="AG301" s="383" t="str">
        <f>IF(AE301="","",V304)</f>
        <v/>
      </c>
      <c r="AH301" s="385" t="str">
        <f>IF(AF301="","",V304)</f>
        <v/>
      </c>
      <c r="AI301" s="379">
        <v>7</v>
      </c>
      <c r="AJ301" s="430"/>
      <c r="AK301" s="372"/>
      <c r="AL301" s="374"/>
    </row>
    <row r="302" spans="1:38" ht="15" customHeight="1" x14ac:dyDescent="0.15">
      <c r="A302" s="454"/>
      <c r="B302" s="491"/>
      <c r="C302" s="393"/>
      <c r="D302" s="394"/>
      <c r="E302" s="396"/>
      <c r="F302" s="399"/>
      <c r="G302" s="402"/>
      <c r="H302" s="396"/>
      <c r="I302" s="396"/>
      <c r="J302" s="406"/>
      <c r="K302" s="409"/>
      <c r="L302" s="396"/>
      <c r="M302" s="494"/>
      <c r="N302" s="496"/>
      <c r="O302" s="498"/>
      <c r="P302" s="494"/>
      <c r="Q302" s="501"/>
      <c r="R302" s="504"/>
      <c r="S302" s="426"/>
      <c r="T302" s="426"/>
      <c r="U302" s="427"/>
      <c r="V302" s="1"/>
      <c r="W302" s="1"/>
      <c r="X302" s="1"/>
      <c r="Y302" s="63" t="str">
        <f>IFERROR(IF(VLOOKUP(A297,入力データ,26,FALSE)="","",VLOOKUP(A297,入力データ,26,FALSE)),"")</f>
        <v/>
      </c>
      <c r="Z302" s="1"/>
      <c r="AA302" s="1"/>
      <c r="AB302" s="369"/>
      <c r="AC302" s="378"/>
      <c r="AD302" s="380"/>
      <c r="AE302" s="380"/>
      <c r="AF302" s="382"/>
      <c r="AG302" s="384"/>
      <c r="AH302" s="386"/>
      <c r="AI302" s="380"/>
      <c r="AJ302" s="431"/>
      <c r="AK302" s="372"/>
      <c r="AL302" s="374"/>
    </row>
    <row r="303" spans="1:38" ht="15" customHeight="1" x14ac:dyDescent="0.15">
      <c r="A303" s="454"/>
      <c r="B303" s="491"/>
      <c r="C303" s="432" t="str">
        <f>IFERROR(IF(VLOOKUP(A297,入力データ,14,FALSE)="","",VLOOKUP(A297,入力データ,14,FALSE)),"")</f>
        <v/>
      </c>
      <c r="D303" s="409"/>
      <c r="E303" s="396"/>
      <c r="F303" s="399"/>
      <c r="G303" s="402"/>
      <c r="H303" s="396"/>
      <c r="I303" s="396"/>
      <c r="J303" s="406"/>
      <c r="K303" s="409"/>
      <c r="L303" s="396"/>
      <c r="M303" s="494"/>
      <c r="N303" s="496"/>
      <c r="O303" s="498"/>
      <c r="P303" s="494"/>
      <c r="Q303" s="501"/>
      <c r="R303" s="504"/>
      <c r="S303" s="426"/>
      <c r="T303" s="426"/>
      <c r="U303" s="427"/>
      <c r="V303" s="150"/>
      <c r="W303" s="150"/>
      <c r="X303" s="150"/>
      <c r="Y303" s="1"/>
      <c r="Z303" s="62"/>
      <c r="AA303" s="151"/>
      <c r="AB303" s="369"/>
      <c r="AC303" s="377">
        <v>4</v>
      </c>
      <c r="AD303" s="413" t="str">
        <f>IFERROR(IF(VLOOKUP(A297,入力データ,38,FALSE)="","",VLOOKUP(A297,入力データ,38,FALSE)),"")</f>
        <v/>
      </c>
      <c r="AE303" s="379" t="str">
        <f>IF(AD303="","",IF(V304&gt;43585,5,4))</f>
        <v/>
      </c>
      <c r="AF303" s="381" t="str">
        <f>IF(AE303="","",V304)</f>
        <v/>
      </c>
      <c r="AG303" s="383" t="str">
        <f>IF(AE303="","",V304)</f>
        <v/>
      </c>
      <c r="AH303" s="385" t="str">
        <f>IF(AE303="","",V304)</f>
        <v/>
      </c>
      <c r="AI303" s="379"/>
      <c r="AJ303" s="418"/>
      <c r="AK303" s="58"/>
      <c r="AL303" s="86"/>
    </row>
    <row r="304" spans="1:38" ht="15" customHeight="1" x14ac:dyDescent="0.15">
      <c r="A304" s="455"/>
      <c r="B304" s="492"/>
      <c r="C304" s="433"/>
      <c r="D304" s="410"/>
      <c r="E304" s="397"/>
      <c r="F304" s="400"/>
      <c r="G304" s="403"/>
      <c r="H304" s="397"/>
      <c r="I304" s="397"/>
      <c r="J304" s="407"/>
      <c r="K304" s="410"/>
      <c r="L304" s="397"/>
      <c r="M304" s="495"/>
      <c r="N304" s="497"/>
      <c r="O304" s="499"/>
      <c r="P304" s="495"/>
      <c r="Q304" s="502"/>
      <c r="R304" s="505"/>
      <c r="S304" s="428"/>
      <c r="T304" s="428"/>
      <c r="U304" s="429"/>
      <c r="V304" s="420" t="str">
        <f>IFERROR(IF(VLOOKUP(A297,入力データ,27,FALSE)="","",VLOOKUP(A297,入力データ,27,FALSE)),"")</f>
        <v/>
      </c>
      <c r="W304" s="421"/>
      <c r="X304" s="421"/>
      <c r="Y304" s="421"/>
      <c r="Z304" s="421"/>
      <c r="AA304" s="422"/>
      <c r="AB304" s="370"/>
      <c r="AC304" s="412"/>
      <c r="AD304" s="414"/>
      <c r="AE304" s="414"/>
      <c r="AF304" s="415"/>
      <c r="AG304" s="416"/>
      <c r="AH304" s="417"/>
      <c r="AI304" s="414"/>
      <c r="AJ304" s="419"/>
      <c r="AK304" s="60"/>
      <c r="AL304" s="61"/>
    </row>
    <row r="305" spans="1:38" ht="15" customHeight="1" x14ac:dyDescent="0.15">
      <c r="A305" s="453">
        <v>37</v>
      </c>
      <c r="B305" s="456"/>
      <c r="C305" s="459" t="str">
        <f>IFERROR(IF(VLOOKUP(A305,入力データ,2,FALSE)="","",VLOOKUP(A305,入力データ,2,FALSE)),"")</f>
        <v/>
      </c>
      <c r="D305" s="461" t="str">
        <f>IFERROR(
IF(OR(VLOOKUP(A305,入力データ,34,FALSE)=1,
VLOOKUP(A305,入力データ,34,FALSE)=3,
VLOOKUP(A305,入力データ,34,FALSE)=4,
VLOOKUP(A305,入力データ,34,FALSE)=5),
IF(VLOOKUP(A305,入力データ,13,FALSE)="","",VLOOKUP(A305,入力データ,13,FALSE)),
IF(VLOOKUP(A305,入力データ,3,FALSE)="","",VLOOKUP(A305,入力データ,3,FALSE))),"")</f>
        <v/>
      </c>
      <c r="E305" s="464" t="str">
        <f>IFERROR(IF(VLOOKUP(A305,入力データ,5,FALSE)="","",IF(VLOOKUP(A305,入力データ,5,FALSE)&gt;43585,5,4)),"")</f>
        <v/>
      </c>
      <c r="F305" s="467" t="str">
        <f>IFERROR(IF(VLOOKUP(A305,入力データ,5,FALSE)="","",VLOOKUP(A305,入力データ,5,FALSE)),"")</f>
        <v/>
      </c>
      <c r="G305" s="470" t="str">
        <f>IFERROR(IF(VLOOKUP(A305,入力データ,5,FALSE)="","",VLOOKUP(A305,入力データ,5,FALSE)),"")</f>
        <v/>
      </c>
      <c r="H305" s="473" t="str">
        <f>IFERROR(IF(VLOOKUP(A305,入力データ,5,FALSE)&gt;0,1,""),"")</f>
        <v/>
      </c>
      <c r="I305" s="473" t="str">
        <f>IFERROR(IF(VLOOKUP(A305,入力データ,6,FALSE)="","",VLOOKUP(A305,入力データ,6,FALSE)),"")</f>
        <v/>
      </c>
      <c r="J305" s="475" t="str">
        <f>IFERROR(IF(VLOOKUP(A305,入力データ,7,FALSE)="","",
IF(VLOOKUP(A305,入力データ,7,FALSE)&gt;159,"G",
IF(VLOOKUP(A305,入力データ,7,FALSE)&gt;149,"F",
IF(VLOOKUP(A305,入力データ,7,FALSE)&gt;139,"E",
IF(VLOOKUP(A305,入力データ,7,FALSE)&gt;129,"D",
IF(VLOOKUP(A305,入力データ,7,FALSE)&gt;119,"C",
IF(VLOOKUP(A305,入力データ,7,FALSE)&gt;109,"B",
IF(VLOOKUP(A305,入力データ,7,FALSE)&gt;99,"A",
"")))))))),"")</f>
        <v/>
      </c>
      <c r="K305" s="478" t="str">
        <f>IFERROR(IF(VLOOKUP(A305,入力データ,7,FALSE)="","",
IF(VLOOKUP(A305,入力データ,7,FALSE)&gt;99,MOD(VLOOKUP(A305,入力データ,7,FALSE),10),VLOOKUP(A305,入力データ,7,FALSE))),"")</f>
        <v/>
      </c>
      <c r="L305" s="481" t="str">
        <f>IFERROR(IF(VLOOKUP(A305,入力データ,8,FALSE)="","",VLOOKUP(A305,入力データ,8,FALSE)),"")</f>
        <v/>
      </c>
      <c r="M305" s="483" t="str">
        <f>IFERROR(IF(VLOOKUP(A305,入力データ,9,FALSE)="","",IF(VLOOKUP(A305,入力データ,9,FALSE)&gt;43585,5,4)),"")</f>
        <v/>
      </c>
      <c r="N305" s="485" t="str">
        <f>IFERROR(IF(VLOOKUP(A305,入力データ,9,FALSE)="","",VLOOKUP(A305,入力データ,9,FALSE)),"")</f>
        <v/>
      </c>
      <c r="O305" s="470" t="str">
        <f>IFERROR(IF(VLOOKUP(A305,入力データ,9,FALSE)="","",VLOOKUP(A305,入力データ,9,FALSE)),"")</f>
        <v/>
      </c>
      <c r="P305" s="481" t="str">
        <f>IFERROR(IF(VLOOKUP(A305,入力データ,10,FALSE)="","",VLOOKUP(A305,入力データ,10,FALSE)),"")</f>
        <v/>
      </c>
      <c r="Q305" s="434"/>
      <c r="R305" s="487" t="str">
        <f>IFERROR(IF(VLOOKUP(A305,入力データ,8,FALSE)="","",VLOOKUP(A305,入力データ,8,FALSE)+VALUE(VLOOKUP(A305,入力データ,10,FALSE))),"")</f>
        <v/>
      </c>
      <c r="S305" s="434" t="str">
        <f>IF(R305="","",IF(VLOOKUP(A305,入力データ,11,FALSE)="育児休業","ｲｸｷｭｳ",IF(VLOOKUP(A305,入力データ,11,FALSE)="傷病休職","ﾑｷｭｳ",ROUNDDOWN(R305*10/1000,0))))</f>
        <v/>
      </c>
      <c r="T305" s="435"/>
      <c r="U305" s="436"/>
      <c r="V305" s="152"/>
      <c r="W305" s="149"/>
      <c r="X305" s="149"/>
      <c r="Y305" s="149" t="str">
        <f>IFERROR(IF(VLOOKUP(A305,入力データ,21,FALSE)="","",VLOOKUP(A305,入力データ,21,FALSE)),"")</f>
        <v/>
      </c>
      <c r="Z305" s="40"/>
      <c r="AA305" s="67"/>
      <c r="AB305" s="368" t="str">
        <f>IFERROR(IF(VLOOKUP(A305,入力データ,28,FALSE)&amp;"　"&amp;VLOOKUP(A305,入力データ,29,FALSE)="　","",VLOOKUP(A305,入力データ,28,FALSE)&amp;"　"&amp;VLOOKUP(A305,入力データ,29,FALSE)),"")</f>
        <v/>
      </c>
      <c r="AC305" s="443">
        <v>1</v>
      </c>
      <c r="AD305" s="444" t="str">
        <f>IFERROR(IF(VLOOKUP(A305,入力データ,34,FALSE)="","",VLOOKUP(A305,入力データ,34,FALSE)),"")</f>
        <v/>
      </c>
      <c r="AE305" s="444" t="str">
        <f>IF(AD305="","",IF(V312&gt;43585,5,4))</f>
        <v/>
      </c>
      <c r="AF305" s="445" t="str">
        <f>IF(AD305="","",V312)</f>
        <v/>
      </c>
      <c r="AG305" s="447" t="str">
        <f>IF(AD305="","",V312)</f>
        <v/>
      </c>
      <c r="AH305" s="449" t="str">
        <f>IF(AD305="","",V312)</f>
        <v/>
      </c>
      <c r="AI305" s="444">
        <v>5</v>
      </c>
      <c r="AJ305" s="451" t="str">
        <f>IFERROR(IF(OR(VLOOKUP(A305,入力データ,34,FALSE)=1,VLOOKUP(A305,入力データ,34,FALSE)=3,VLOOKUP(A305,入力データ,34,FALSE)=4,VLOOKUP(A305,入力データ,34,FALSE)=5),3,
IF(VLOOKUP(A305,入力データ,35,FALSE)="","",3)),"")</f>
        <v/>
      </c>
      <c r="AK305" s="371"/>
      <c r="AL305" s="373"/>
    </row>
    <row r="306" spans="1:38" ht="15" customHeight="1" x14ac:dyDescent="0.15">
      <c r="A306" s="454"/>
      <c r="B306" s="457"/>
      <c r="C306" s="460"/>
      <c r="D306" s="462"/>
      <c r="E306" s="465"/>
      <c r="F306" s="468"/>
      <c r="G306" s="471"/>
      <c r="H306" s="474"/>
      <c r="I306" s="474"/>
      <c r="J306" s="476"/>
      <c r="K306" s="479"/>
      <c r="L306" s="482"/>
      <c r="M306" s="484"/>
      <c r="N306" s="486"/>
      <c r="O306" s="471"/>
      <c r="P306" s="482"/>
      <c r="Q306" s="437"/>
      <c r="R306" s="488"/>
      <c r="S306" s="437"/>
      <c r="T306" s="438"/>
      <c r="U306" s="439"/>
      <c r="V306" s="41"/>
      <c r="W306" s="150"/>
      <c r="X306" s="150"/>
      <c r="Y306" s="150" t="str">
        <f>IFERROR(IF(VLOOKUP(A305,入力データ,22,FALSE)="","",VLOOKUP(A305,入力データ,22,FALSE)),"")</f>
        <v/>
      </c>
      <c r="Z306" s="150"/>
      <c r="AA306" s="151"/>
      <c r="AB306" s="369"/>
      <c r="AC306" s="378"/>
      <c r="AD306" s="380"/>
      <c r="AE306" s="380"/>
      <c r="AF306" s="446"/>
      <c r="AG306" s="448"/>
      <c r="AH306" s="450"/>
      <c r="AI306" s="380"/>
      <c r="AJ306" s="452"/>
      <c r="AK306" s="372"/>
      <c r="AL306" s="374"/>
    </row>
    <row r="307" spans="1:38" ht="15" customHeight="1" x14ac:dyDescent="0.15">
      <c r="A307" s="454"/>
      <c r="B307" s="457"/>
      <c r="C307" s="375" t="str">
        <f>IFERROR(IF(VLOOKUP(A305,入力データ,12,FALSE)="","",VLOOKUP(A305,入力データ,12,FALSE)),"")</f>
        <v/>
      </c>
      <c r="D307" s="462"/>
      <c r="E307" s="465"/>
      <c r="F307" s="468"/>
      <c r="G307" s="471"/>
      <c r="H307" s="474"/>
      <c r="I307" s="474"/>
      <c r="J307" s="476"/>
      <c r="K307" s="479"/>
      <c r="L307" s="482"/>
      <c r="M307" s="484"/>
      <c r="N307" s="486"/>
      <c r="O307" s="471"/>
      <c r="P307" s="482"/>
      <c r="Q307" s="437"/>
      <c r="R307" s="488"/>
      <c r="S307" s="437"/>
      <c r="T307" s="438"/>
      <c r="U307" s="439"/>
      <c r="V307" s="41"/>
      <c r="W307" s="150"/>
      <c r="X307" s="150"/>
      <c r="Y307" s="150" t="str">
        <f>IFERROR(IF(VLOOKUP(A305,入力データ,23,FALSE)="","",VLOOKUP(A305,入力データ,23,FALSE)),"")</f>
        <v/>
      </c>
      <c r="Z307" s="150"/>
      <c r="AA307" s="151"/>
      <c r="AB307" s="369"/>
      <c r="AC307" s="377">
        <v>2</v>
      </c>
      <c r="AD307" s="379" t="str">
        <f>IFERROR(IF(VLOOKUP(A305,入力データ,37,FALSE)="","",VLOOKUP(A305,入力データ,37,FALSE)),"")</f>
        <v/>
      </c>
      <c r="AE307" s="379" t="str">
        <f>IF(AD307="","",IF(V312&gt;43585,5,4))</f>
        <v/>
      </c>
      <c r="AF307" s="381" t="str">
        <f>IF(AD307="","",V312)</f>
        <v/>
      </c>
      <c r="AG307" s="383" t="str">
        <f>IF(AE307="","",V312)</f>
        <v/>
      </c>
      <c r="AH307" s="385" t="str">
        <f>IF(AF307="","",V312)</f>
        <v/>
      </c>
      <c r="AI307" s="387">
        <v>6</v>
      </c>
      <c r="AJ307" s="389" t="str">
        <f>IFERROR(IF(VLOOKUP(A305,入力データ,36,FALSE)="","",3),"")</f>
        <v/>
      </c>
      <c r="AK307" s="372"/>
      <c r="AL307" s="374"/>
    </row>
    <row r="308" spans="1:38" ht="15" customHeight="1" x14ac:dyDescent="0.15">
      <c r="A308" s="454"/>
      <c r="B308" s="458"/>
      <c r="C308" s="376"/>
      <c r="D308" s="463"/>
      <c r="E308" s="466"/>
      <c r="F308" s="469"/>
      <c r="G308" s="472"/>
      <c r="H308" s="466"/>
      <c r="I308" s="466"/>
      <c r="J308" s="477"/>
      <c r="K308" s="480"/>
      <c r="L308" s="466"/>
      <c r="M308" s="466"/>
      <c r="N308" s="469"/>
      <c r="O308" s="472"/>
      <c r="P308" s="466"/>
      <c r="Q308" s="477"/>
      <c r="R308" s="489"/>
      <c r="S308" s="440"/>
      <c r="T308" s="441"/>
      <c r="U308" s="442"/>
      <c r="V308" s="38"/>
      <c r="W308" s="36"/>
      <c r="X308" s="36"/>
      <c r="Y308" s="150" t="str">
        <f>IFERROR(IF(VLOOKUP(A305,入力データ,24,FALSE)="","",VLOOKUP(A305,入力データ,24,FALSE)),"")</f>
        <v/>
      </c>
      <c r="Z308" s="63"/>
      <c r="AA308" s="37"/>
      <c r="AB308" s="369"/>
      <c r="AC308" s="378"/>
      <c r="AD308" s="380"/>
      <c r="AE308" s="380"/>
      <c r="AF308" s="382"/>
      <c r="AG308" s="384"/>
      <c r="AH308" s="386"/>
      <c r="AI308" s="388"/>
      <c r="AJ308" s="390"/>
      <c r="AK308" s="372"/>
      <c r="AL308" s="374"/>
    </row>
    <row r="309" spans="1:38" ht="15" customHeight="1" x14ac:dyDescent="0.15">
      <c r="A309" s="454"/>
      <c r="B309" s="490" t="str">
        <f>IF(OR(C305&lt;&gt;"",C307&lt;&gt;""),"○","")</f>
        <v/>
      </c>
      <c r="C309" s="391" t="str">
        <f>IFERROR(IF(VLOOKUP(A305,入力データ,4,FALSE)="","",VLOOKUP(A305,入力データ,4,FALSE)),"")</f>
        <v/>
      </c>
      <c r="D309" s="392"/>
      <c r="E309" s="395" t="str">
        <f>IFERROR(IF(VLOOKUP(A305,入力データ,15,FALSE)="","",IF(VLOOKUP(A305,入力データ,15,FALSE)&gt;43585,5,4)),"")</f>
        <v/>
      </c>
      <c r="F309" s="398" t="str">
        <f>IFERROR(IF(VLOOKUP(A305,入力データ,15,FALSE)="","",VLOOKUP(A305,入力データ,15,FALSE)),"")</f>
        <v/>
      </c>
      <c r="G309" s="401" t="str">
        <f>IFERROR(IF(VLOOKUP(A305,入力データ,15,FALSE)="","",VLOOKUP(A305,入力データ,15,FALSE)),"")</f>
        <v/>
      </c>
      <c r="H309" s="404" t="str">
        <f>IFERROR(IF(VLOOKUP(A305,入力データ,15,FALSE)&gt;0,1,""),"")</f>
        <v/>
      </c>
      <c r="I309" s="404" t="str">
        <f>IFERROR(IF(VLOOKUP(A305,入力データ,16,FALSE)="","",VLOOKUP(A305,入力データ,16,FALSE)),"")</f>
        <v/>
      </c>
      <c r="J309" s="405" t="str">
        <f>IFERROR(IF(VLOOKUP(A305,入力データ,17,FALSE)="","",
IF(VLOOKUP(A305,入力データ,17,FALSE)&gt;159,"G",
IF(VLOOKUP(A305,入力データ,17,FALSE)&gt;149,"F",
IF(VLOOKUP(A305,入力データ,17,FALSE)&gt;139,"E",
IF(VLOOKUP(A305,入力データ,17,FALSE)&gt;129,"D",
IF(VLOOKUP(A305,入力データ,17,FALSE)&gt;119,"C",
IF(VLOOKUP(A305,入力データ,17,FALSE)&gt;109,"B",
IF(VLOOKUP(A305,入力データ,17,FALSE)&gt;99,"A",
"")))))))),"")</f>
        <v/>
      </c>
      <c r="K309" s="408" t="str">
        <f>IFERROR(IF(VLOOKUP(A305,入力データ,17,FALSE)="","",
IF(VLOOKUP(A305,入力データ,17,FALSE)&gt;99,MOD(VLOOKUP(A305,入力データ,17,FALSE),10),VLOOKUP(A305,入力データ,17,FALSE))),"")</f>
        <v/>
      </c>
      <c r="L309" s="411" t="str">
        <f>IFERROR(IF(VLOOKUP(A305,入力データ,18,FALSE)="","",VLOOKUP(A305,入力データ,18,FALSE)),"")</f>
        <v/>
      </c>
      <c r="M309" s="493" t="str">
        <f>IFERROR(IF(VLOOKUP(A305,入力データ,19,FALSE)="","",IF(VLOOKUP(A305,入力データ,19,FALSE)&gt;43585,5,4)),"")</f>
        <v/>
      </c>
      <c r="N309" s="398" t="str">
        <f>IFERROR(IF(VLOOKUP(A305,入力データ,19,FALSE)="","",VLOOKUP(A305,入力データ,19,FALSE)),"")</f>
        <v/>
      </c>
      <c r="O309" s="401" t="str">
        <f>IFERROR(IF(VLOOKUP(A305,入力データ,19,FALSE)="","",VLOOKUP(A305,入力データ,19,FALSE)),"")</f>
        <v/>
      </c>
      <c r="P309" s="411" t="str">
        <f>IFERROR(IF(VLOOKUP(A305,入力データ,20,FALSE)="","",VLOOKUP(A305,入力データ,20,FALSE)),"")</f>
        <v/>
      </c>
      <c r="Q309" s="500"/>
      <c r="R309" s="503" t="str">
        <f>IFERROR(IF(OR(S309="ｲｸｷｭｳ",S309="ﾑｷｭｳ",AND(L309="",P309="")),"",VLOOKUP(A305,入力データ,31,FALSE)),"")</f>
        <v/>
      </c>
      <c r="S309" s="423" t="str">
        <f>IFERROR(
IF(VLOOKUP(A305,入力データ,33,FALSE)=1,"ﾑｷｭｳ ",
IF(VLOOKUP(A305,入力データ,33,FALSE)=3,"ｲｸｷｭｳ",
IF(VLOOKUP(A305,入力データ,33,FALSE)=4,VLOOKUP(A305,入力データ,32,FALSE),
IF(VLOOKUP(A305,入力データ,33,FALSE)=5,VLOOKUP(A305,入力データ,32,FALSE),
IF(AND(VLOOKUP(A305,入力データ,38,FALSE)&gt;0,VLOOKUP(A305,入力データ,38,FALSE)&lt;9),0,
IF(AND(L309="",P309=""),"",VLOOKUP(A305,入力データ,32,FALSE))))))),"")</f>
        <v/>
      </c>
      <c r="T309" s="424"/>
      <c r="U309" s="425"/>
      <c r="V309" s="36"/>
      <c r="W309" s="36"/>
      <c r="X309" s="36"/>
      <c r="Y309" s="63" t="str">
        <f>IFERROR(IF(VLOOKUP(A305,入力データ,25,FALSE)="","",VLOOKUP(A305,入力データ,25,FALSE)),"")</f>
        <v/>
      </c>
      <c r="Z309" s="63"/>
      <c r="AA309" s="37"/>
      <c r="AB309" s="369"/>
      <c r="AC309" s="377">
        <v>3</v>
      </c>
      <c r="AD309" s="379" t="str">
        <f>IFERROR(IF(VLOOKUP(A305,入力データ,33,FALSE)="","",VLOOKUP(A305,入力データ,33,FALSE)),"")</f>
        <v/>
      </c>
      <c r="AE309" s="379" t="str">
        <f>IF(AD309="","",IF(V312&gt;43585,5,4))</f>
        <v/>
      </c>
      <c r="AF309" s="381" t="str">
        <f>IF(AD309="","",V312)</f>
        <v/>
      </c>
      <c r="AG309" s="383" t="str">
        <f>IF(AE309="","",V312)</f>
        <v/>
      </c>
      <c r="AH309" s="385" t="str">
        <f>IF(AF309="","",V312)</f>
        <v/>
      </c>
      <c r="AI309" s="379">
        <v>7</v>
      </c>
      <c r="AJ309" s="430"/>
      <c r="AK309" s="372"/>
      <c r="AL309" s="374"/>
    </row>
    <row r="310" spans="1:38" ht="15" customHeight="1" x14ac:dyDescent="0.15">
      <c r="A310" s="454"/>
      <c r="B310" s="491"/>
      <c r="C310" s="393"/>
      <c r="D310" s="394"/>
      <c r="E310" s="396"/>
      <c r="F310" s="399"/>
      <c r="G310" s="402"/>
      <c r="H310" s="396"/>
      <c r="I310" s="396"/>
      <c r="J310" s="406"/>
      <c r="K310" s="409"/>
      <c r="L310" s="396"/>
      <c r="M310" s="494"/>
      <c r="N310" s="496"/>
      <c r="O310" s="498"/>
      <c r="P310" s="494"/>
      <c r="Q310" s="501"/>
      <c r="R310" s="504"/>
      <c r="S310" s="426"/>
      <c r="T310" s="426"/>
      <c r="U310" s="427"/>
      <c r="V310" s="1"/>
      <c r="W310" s="1"/>
      <c r="X310" s="1"/>
      <c r="Y310" s="63" t="str">
        <f>IFERROR(IF(VLOOKUP(A305,入力データ,26,FALSE)="","",VLOOKUP(A305,入力データ,26,FALSE)),"")</f>
        <v/>
      </c>
      <c r="Z310" s="1"/>
      <c r="AA310" s="1"/>
      <c r="AB310" s="369"/>
      <c r="AC310" s="378"/>
      <c r="AD310" s="380"/>
      <c r="AE310" s="380"/>
      <c r="AF310" s="382"/>
      <c r="AG310" s="384"/>
      <c r="AH310" s="386"/>
      <c r="AI310" s="380"/>
      <c r="AJ310" s="431"/>
      <c r="AK310" s="372"/>
      <c r="AL310" s="374"/>
    </row>
    <row r="311" spans="1:38" ht="15" customHeight="1" x14ac:dyDescent="0.15">
      <c r="A311" s="454"/>
      <c r="B311" s="491"/>
      <c r="C311" s="432" t="str">
        <f>IFERROR(IF(VLOOKUP(A305,入力データ,14,FALSE)="","",VLOOKUP(A305,入力データ,14,FALSE)),"")</f>
        <v/>
      </c>
      <c r="D311" s="409"/>
      <c r="E311" s="396"/>
      <c r="F311" s="399"/>
      <c r="G311" s="402"/>
      <c r="H311" s="396"/>
      <c r="I311" s="396"/>
      <c r="J311" s="406"/>
      <c r="K311" s="409"/>
      <c r="L311" s="396"/>
      <c r="M311" s="494"/>
      <c r="N311" s="496"/>
      <c r="O311" s="498"/>
      <c r="P311" s="494"/>
      <c r="Q311" s="501"/>
      <c r="R311" s="504"/>
      <c r="S311" s="426"/>
      <c r="T311" s="426"/>
      <c r="U311" s="427"/>
      <c r="V311" s="150"/>
      <c r="W311" s="150"/>
      <c r="X311" s="150"/>
      <c r="Y311" s="1"/>
      <c r="Z311" s="62"/>
      <c r="AA311" s="151"/>
      <c r="AB311" s="369"/>
      <c r="AC311" s="377">
        <v>4</v>
      </c>
      <c r="AD311" s="413" t="str">
        <f>IFERROR(IF(VLOOKUP(A305,入力データ,38,FALSE)="","",VLOOKUP(A305,入力データ,38,FALSE)),"")</f>
        <v/>
      </c>
      <c r="AE311" s="379" t="str">
        <f>IF(AD311="","",IF(V312&gt;43585,5,4))</f>
        <v/>
      </c>
      <c r="AF311" s="381" t="str">
        <f>IF(AE311="","",V312)</f>
        <v/>
      </c>
      <c r="AG311" s="383" t="str">
        <f>IF(AE311="","",V312)</f>
        <v/>
      </c>
      <c r="AH311" s="385" t="str">
        <f>IF(AE311="","",V312)</f>
        <v/>
      </c>
      <c r="AI311" s="379"/>
      <c r="AJ311" s="418"/>
      <c r="AK311" s="58"/>
      <c r="AL311" s="86"/>
    </row>
    <row r="312" spans="1:38" ht="15" customHeight="1" x14ac:dyDescent="0.15">
      <c r="A312" s="455"/>
      <c r="B312" s="492"/>
      <c r="C312" s="433"/>
      <c r="D312" s="410"/>
      <c r="E312" s="397"/>
      <c r="F312" s="400"/>
      <c r="G312" s="403"/>
      <c r="H312" s="397"/>
      <c r="I312" s="397"/>
      <c r="J312" s="407"/>
      <c r="K312" s="410"/>
      <c r="L312" s="397"/>
      <c r="M312" s="495"/>
      <c r="N312" s="497"/>
      <c r="O312" s="499"/>
      <c r="P312" s="495"/>
      <c r="Q312" s="502"/>
      <c r="R312" s="505"/>
      <c r="S312" s="428"/>
      <c r="T312" s="428"/>
      <c r="U312" s="429"/>
      <c r="V312" s="420" t="str">
        <f>IFERROR(IF(VLOOKUP(A305,入力データ,27,FALSE)="","",VLOOKUP(A305,入力データ,27,FALSE)),"")</f>
        <v/>
      </c>
      <c r="W312" s="421"/>
      <c r="X312" s="421"/>
      <c r="Y312" s="421"/>
      <c r="Z312" s="421"/>
      <c r="AA312" s="422"/>
      <c r="AB312" s="370"/>
      <c r="AC312" s="412"/>
      <c r="AD312" s="414"/>
      <c r="AE312" s="414"/>
      <c r="AF312" s="415"/>
      <c r="AG312" s="416"/>
      <c r="AH312" s="417"/>
      <c r="AI312" s="414"/>
      <c r="AJ312" s="419"/>
      <c r="AK312" s="60"/>
      <c r="AL312" s="61"/>
    </row>
    <row r="313" spans="1:38" ht="15" customHeight="1" x14ac:dyDescent="0.15">
      <c r="A313" s="453">
        <v>38</v>
      </c>
      <c r="B313" s="456"/>
      <c r="C313" s="459" t="str">
        <f>IFERROR(IF(VLOOKUP(A313,入力データ,2,FALSE)="","",VLOOKUP(A313,入力データ,2,FALSE)),"")</f>
        <v/>
      </c>
      <c r="D313" s="461" t="str">
        <f>IFERROR(
IF(OR(VLOOKUP(A313,入力データ,34,FALSE)=1,
VLOOKUP(A313,入力データ,34,FALSE)=3,
VLOOKUP(A313,入力データ,34,FALSE)=4,
VLOOKUP(A313,入力データ,34,FALSE)=5),
IF(VLOOKUP(A313,入力データ,13,FALSE)="","",VLOOKUP(A313,入力データ,13,FALSE)),
IF(VLOOKUP(A313,入力データ,3,FALSE)="","",VLOOKUP(A313,入力データ,3,FALSE))),"")</f>
        <v/>
      </c>
      <c r="E313" s="464" t="str">
        <f>IFERROR(IF(VLOOKUP(A313,入力データ,5,FALSE)="","",IF(VLOOKUP(A313,入力データ,5,FALSE)&gt;43585,5,4)),"")</f>
        <v/>
      </c>
      <c r="F313" s="467" t="str">
        <f>IFERROR(IF(VLOOKUP(A313,入力データ,5,FALSE)="","",VLOOKUP(A313,入力データ,5,FALSE)),"")</f>
        <v/>
      </c>
      <c r="G313" s="470" t="str">
        <f>IFERROR(IF(VLOOKUP(A313,入力データ,5,FALSE)="","",VLOOKUP(A313,入力データ,5,FALSE)),"")</f>
        <v/>
      </c>
      <c r="H313" s="473" t="str">
        <f>IFERROR(IF(VLOOKUP(A313,入力データ,5,FALSE)&gt;0,1,""),"")</f>
        <v/>
      </c>
      <c r="I313" s="473" t="str">
        <f>IFERROR(IF(VLOOKUP(A313,入力データ,6,FALSE)="","",VLOOKUP(A313,入力データ,6,FALSE)),"")</f>
        <v/>
      </c>
      <c r="J313" s="475" t="str">
        <f>IFERROR(IF(VLOOKUP(A313,入力データ,7,FALSE)="","",
IF(VLOOKUP(A313,入力データ,7,FALSE)&gt;159,"G",
IF(VLOOKUP(A313,入力データ,7,FALSE)&gt;149,"F",
IF(VLOOKUP(A313,入力データ,7,FALSE)&gt;139,"E",
IF(VLOOKUP(A313,入力データ,7,FALSE)&gt;129,"D",
IF(VLOOKUP(A313,入力データ,7,FALSE)&gt;119,"C",
IF(VLOOKUP(A313,入力データ,7,FALSE)&gt;109,"B",
IF(VLOOKUP(A313,入力データ,7,FALSE)&gt;99,"A",
"")))))))),"")</f>
        <v/>
      </c>
      <c r="K313" s="478" t="str">
        <f>IFERROR(IF(VLOOKUP(A313,入力データ,7,FALSE)="","",
IF(VLOOKUP(A313,入力データ,7,FALSE)&gt;99,MOD(VLOOKUP(A313,入力データ,7,FALSE),10),VLOOKUP(A313,入力データ,7,FALSE))),"")</f>
        <v/>
      </c>
      <c r="L313" s="481" t="str">
        <f>IFERROR(IF(VLOOKUP(A313,入力データ,8,FALSE)="","",VLOOKUP(A313,入力データ,8,FALSE)),"")</f>
        <v/>
      </c>
      <c r="M313" s="483" t="str">
        <f>IFERROR(IF(VLOOKUP(A313,入力データ,9,FALSE)="","",IF(VLOOKUP(A313,入力データ,9,FALSE)&gt;43585,5,4)),"")</f>
        <v/>
      </c>
      <c r="N313" s="485" t="str">
        <f>IFERROR(IF(VLOOKUP(A313,入力データ,9,FALSE)="","",VLOOKUP(A313,入力データ,9,FALSE)),"")</f>
        <v/>
      </c>
      <c r="O313" s="470" t="str">
        <f>IFERROR(IF(VLOOKUP(A313,入力データ,9,FALSE)="","",VLOOKUP(A313,入力データ,9,FALSE)),"")</f>
        <v/>
      </c>
      <c r="P313" s="481" t="str">
        <f>IFERROR(IF(VLOOKUP(A313,入力データ,10,FALSE)="","",VLOOKUP(A313,入力データ,10,FALSE)),"")</f>
        <v/>
      </c>
      <c r="Q313" s="434"/>
      <c r="R313" s="487" t="str">
        <f>IFERROR(IF(VLOOKUP(A313,入力データ,8,FALSE)="","",VLOOKUP(A313,入力データ,8,FALSE)+VALUE(VLOOKUP(A313,入力データ,10,FALSE))),"")</f>
        <v/>
      </c>
      <c r="S313" s="434" t="str">
        <f>IF(R313="","",IF(VLOOKUP(A313,入力データ,11,FALSE)="育児休業","ｲｸｷｭｳ",IF(VLOOKUP(A313,入力データ,11,FALSE)="傷病休職","ﾑｷｭｳ",ROUNDDOWN(R313*10/1000,0))))</f>
        <v/>
      </c>
      <c r="T313" s="435"/>
      <c r="U313" s="436"/>
      <c r="V313" s="152"/>
      <c r="W313" s="149"/>
      <c r="X313" s="149"/>
      <c r="Y313" s="149" t="str">
        <f>IFERROR(IF(VLOOKUP(A313,入力データ,21,FALSE)="","",VLOOKUP(A313,入力データ,21,FALSE)),"")</f>
        <v/>
      </c>
      <c r="Z313" s="40"/>
      <c r="AA313" s="67"/>
      <c r="AB313" s="368" t="str">
        <f>IFERROR(IF(VLOOKUP(A313,入力データ,28,FALSE)&amp;"　"&amp;VLOOKUP(A313,入力データ,29,FALSE)="　","",VLOOKUP(A313,入力データ,28,FALSE)&amp;"　"&amp;VLOOKUP(A313,入力データ,29,FALSE)),"")</f>
        <v/>
      </c>
      <c r="AC313" s="443">
        <v>1</v>
      </c>
      <c r="AD313" s="444" t="str">
        <f>IFERROR(IF(VLOOKUP(A313,入力データ,34,FALSE)="","",VLOOKUP(A313,入力データ,34,FALSE)),"")</f>
        <v/>
      </c>
      <c r="AE313" s="444" t="str">
        <f>IF(AD313="","",IF(V320&gt;43585,5,4))</f>
        <v/>
      </c>
      <c r="AF313" s="445" t="str">
        <f>IF(AD313="","",V320)</f>
        <v/>
      </c>
      <c r="AG313" s="447" t="str">
        <f>IF(AD313="","",V320)</f>
        <v/>
      </c>
      <c r="AH313" s="449" t="str">
        <f>IF(AD313="","",V320)</f>
        <v/>
      </c>
      <c r="AI313" s="444">
        <v>5</v>
      </c>
      <c r="AJ313" s="451" t="str">
        <f>IFERROR(IF(OR(VLOOKUP(A313,入力データ,34,FALSE)=1,VLOOKUP(A313,入力データ,34,FALSE)=3,VLOOKUP(A313,入力データ,34,FALSE)=4,VLOOKUP(A313,入力データ,34,FALSE)=5),3,
IF(VLOOKUP(A313,入力データ,35,FALSE)="","",3)),"")</f>
        <v/>
      </c>
      <c r="AK313" s="371"/>
      <c r="AL313" s="373"/>
    </row>
    <row r="314" spans="1:38" ht="15" customHeight="1" x14ac:dyDescent="0.15">
      <c r="A314" s="454"/>
      <c r="B314" s="457"/>
      <c r="C314" s="460"/>
      <c r="D314" s="462"/>
      <c r="E314" s="465"/>
      <c r="F314" s="468"/>
      <c r="G314" s="471"/>
      <c r="H314" s="474"/>
      <c r="I314" s="474"/>
      <c r="J314" s="476"/>
      <c r="K314" s="479"/>
      <c r="L314" s="482"/>
      <c r="M314" s="484"/>
      <c r="N314" s="486"/>
      <c r="O314" s="471"/>
      <c r="P314" s="482"/>
      <c r="Q314" s="437"/>
      <c r="R314" s="488"/>
      <c r="S314" s="437"/>
      <c r="T314" s="438"/>
      <c r="U314" s="439"/>
      <c r="V314" s="41"/>
      <c r="W314" s="150"/>
      <c r="X314" s="150"/>
      <c r="Y314" s="150" t="str">
        <f>IFERROR(IF(VLOOKUP(A313,入力データ,22,FALSE)="","",VLOOKUP(A313,入力データ,22,FALSE)),"")</f>
        <v/>
      </c>
      <c r="Z314" s="150"/>
      <c r="AA314" s="151"/>
      <c r="AB314" s="369"/>
      <c r="AC314" s="378"/>
      <c r="AD314" s="380"/>
      <c r="AE314" s="380"/>
      <c r="AF314" s="446"/>
      <c r="AG314" s="448"/>
      <c r="AH314" s="450"/>
      <c r="AI314" s="380"/>
      <c r="AJ314" s="452"/>
      <c r="AK314" s="372"/>
      <c r="AL314" s="374"/>
    </row>
    <row r="315" spans="1:38" ht="15" customHeight="1" x14ac:dyDescent="0.15">
      <c r="A315" s="454"/>
      <c r="B315" s="457"/>
      <c r="C315" s="375" t="str">
        <f>IFERROR(IF(VLOOKUP(A313,入力データ,12,FALSE)="","",VLOOKUP(A313,入力データ,12,FALSE)),"")</f>
        <v/>
      </c>
      <c r="D315" s="462"/>
      <c r="E315" s="465"/>
      <c r="F315" s="468"/>
      <c r="G315" s="471"/>
      <c r="H315" s="474"/>
      <c r="I315" s="474"/>
      <c r="J315" s="476"/>
      <c r="K315" s="479"/>
      <c r="L315" s="482"/>
      <c r="M315" s="484"/>
      <c r="N315" s="486"/>
      <c r="O315" s="471"/>
      <c r="P315" s="482"/>
      <c r="Q315" s="437"/>
      <c r="R315" s="488"/>
      <c r="S315" s="437"/>
      <c r="T315" s="438"/>
      <c r="U315" s="439"/>
      <c r="V315" s="41"/>
      <c r="W315" s="150"/>
      <c r="X315" s="150"/>
      <c r="Y315" s="150" t="str">
        <f>IFERROR(IF(VLOOKUP(A313,入力データ,23,FALSE)="","",VLOOKUP(A313,入力データ,23,FALSE)),"")</f>
        <v/>
      </c>
      <c r="Z315" s="150"/>
      <c r="AA315" s="151"/>
      <c r="AB315" s="369"/>
      <c r="AC315" s="377">
        <v>2</v>
      </c>
      <c r="AD315" s="379" t="str">
        <f>IFERROR(IF(VLOOKUP(A313,入力データ,37,FALSE)="","",VLOOKUP(A313,入力データ,37,FALSE)),"")</f>
        <v/>
      </c>
      <c r="AE315" s="379" t="str">
        <f>IF(AD315="","",IF(V320&gt;43585,5,4))</f>
        <v/>
      </c>
      <c r="AF315" s="381" t="str">
        <f>IF(AD315="","",V320)</f>
        <v/>
      </c>
      <c r="AG315" s="383" t="str">
        <f>IF(AE315="","",V320)</f>
        <v/>
      </c>
      <c r="AH315" s="385" t="str">
        <f>IF(AF315="","",V320)</f>
        <v/>
      </c>
      <c r="AI315" s="387">
        <v>6</v>
      </c>
      <c r="AJ315" s="389" t="str">
        <f>IFERROR(IF(VLOOKUP(A313,入力データ,36,FALSE)="","",3),"")</f>
        <v/>
      </c>
      <c r="AK315" s="372"/>
      <c r="AL315" s="374"/>
    </row>
    <row r="316" spans="1:38" ht="15" customHeight="1" x14ac:dyDescent="0.15">
      <c r="A316" s="454"/>
      <c r="B316" s="458"/>
      <c r="C316" s="376"/>
      <c r="D316" s="463"/>
      <c r="E316" s="466"/>
      <c r="F316" s="469"/>
      <c r="G316" s="472"/>
      <c r="H316" s="466"/>
      <c r="I316" s="466"/>
      <c r="J316" s="477"/>
      <c r="K316" s="480"/>
      <c r="L316" s="466"/>
      <c r="M316" s="466"/>
      <c r="N316" s="469"/>
      <c r="O316" s="472"/>
      <c r="P316" s="466"/>
      <c r="Q316" s="477"/>
      <c r="R316" s="489"/>
      <c r="S316" s="440"/>
      <c r="T316" s="441"/>
      <c r="U316" s="442"/>
      <c r="V316" s="38"/>
      <c r="W316" s="36"/>
      <c r="X316" s="36"/>
      <c r="Y316" s="150" t="str">
        <f>IFERROR(IF(VLOOKUP(A313,入力データ,24,FALSE)="","",VLOOKUP(A313,入力データ,24,FALSE)),"")</f>
        <v/>
      </c>
      <c r="Z316" s="63"/>
      <c r="AA316" s="37"/>
      <c r="AB316" s="369"/>
      <c r="AC316" s="378"/>
      <c r="AD316" s="380"/>
      <c r="AE316" s="380"/>
      <c r="AF316" s="382"/>
      <c r="AG316" s="384"/>
      <c r="AH316" s="386"/>
      <c r="AI316" s="388"/>
      <c r="AJ316" s="390"/>
      <c r="AK316" s="372"/>
      <c r="AL316" s="374"/>
    </row>
    <row r="317" spans="1:38" ht="15" customHeight="1" x14ac:dyDescent="0.15">
      <c r="A317" s="454"/>
      <c r="B317" s="490" t="str">
        <f>IF(OR(C313&lt;&gt;"",C315&lt;&gt;""),"○","")</f>
        <v/>
      </c>
      <c r="C317" s="391" t="str">
        <f>IFERROR(IF(VLOOKUP(A313,入力データ,4,FALSE)="","",VLOOKUP(A313,入力データ,4,FALSE)),"")</f>
        <v/>
      </c>
      <c r="D317" s="392"/>
      <c r="E317" s="395" t="str">
        <f>IFERROR(IF(VLOOKUP(A313,入力データ,15,FALSE)="","",IF(VLOOKUP(A313,入力データ,15,FALSE)&gt;43585,5,4)),"")</f>
        <v/>
      </c>
      <c r="F317" s="398" t="str">
        <f>IFERROR(IF(VLOOKUP(A313,入力データ,15,FALSE)="","",VLOOKUP(A313,入力データ,15,FALSE)),"")</f>
        <v/>
      </c>
      <c r="G317" s="401" t="str">
        <f>IFERROR(IF(VLOOKUP(A313,入力データ,15,FALSE)="","",VLOOKUP(A313,入力データ,15,FALSE)),"")</f>
        <v/>
      </c>
      <c r="H317" s="404" t="str">
        <f>IFERROR(IF(VLOOKUP(A313,入力データ,15,FALSE)&gt;0,1,""),"")</f>
        <v/>
      </c>
      <c r="I317" s="404" t="str">
        <f>IFERROR(IF(VLOOKUP(A313,入力データ,16,FALSE)="","",VLOOKUP(A313,入力データ,16,FALSE)),"")</f>
        <v/>
      </c>
      <c r="J317" s="405" t="str">
        <f>IFERROR(IF(VLOOKUP(A313,入力データ,17,FALSE)="","",
IF(VLOOKUP(A313,入力データ,17,FALSE)&gt;159,"G",
IF(VLOOKUP(A313,入力データ,17,FALSE)&gt;149,"F",
IF(VLOOKUP(A313,入力データ,17,FALSE)&gt;139,"E",
IF(VLOOKUP(A313,入力データ,17,FALSE)&gt;129,"D",
IF(VLOOKUP(A313,入力データ,17,FALSE)&gt;119,"C",
IF(VLOOKUP(A313,入力データ,17,FALSE)&gt;109,"B",
IF(VLOOKUP(A313,入力データ,17,FALSE)&gt;99,"A",
"")))))))),"")</f>
        <v/>
      </c>
      <c r="K317" s="408" t="str">
        <f>IFERROR(IF(VLOOKUP(A313,入力データ,17,FALSE)="","",
IF(VLOOKUP(A313,入力データ,17,FALSE)&gt;99,MOD(VLOOKUP(A313,入力データ,17,FALSE),10),VLOOKUP(A313,入力データ,17,FALSE))),"")</f>
        <v/>
      </c>
      <c r="L317" s="411" t="str">
        <f>IFERROR(IF(VLOOKUP(A313,入力データ,18,FALSE)="","",VLOOKUP(A313,入力データ,18,FALSE)),"")</f>
        <v/>
      </c>
      <c r="M317" s="493" t="str">
        <f>IFERROR(IF(VLOOKUP(A313,入力データ,19,FALSE)="","",IF(VLOOKUP(A313,入力データ,19,FALSE)&gt;43585,5,4)),"")</f>
        <v/>
      </c>
      <c r="N317" s="398" t="str">
        <f>IFERROR(IF(VLOOKUP(A313,入力データ,19,FALSE)="","",VLOOKUP(A313,入力データ,19,FALSE)),"")</f>
        <v/>
      </c>
      <c r="O317" s="401" t="str">
        <f>IFERROR(IF(VLOOKUP(A313,入力データ,19,FALSE)="","",VLOOKUP(A313,入力データ,19,FALSE)),"")</f>
        <v/>
      </c>
      <c r="P317" s="411" t="str">
        <f>IFERROR(IF(VLOOKUP(A313,入力データ,20,FALSE)="","",VLOOKUP(A313,入力データ,20,FALSE)),"")</f>
        <v/>
      </c>
      <c r="Q317" s="500"/>
      <c r="R317" s="503" t="str">
        <f>IFERROR(IF(OR(S317="ｲｸｷｭｳ",S317="ﾑｷｭｳ",AND(L317="",P317="")),"",VLOOKUP(A313,入力データ,31,FALSE)),"")</f>
        <v/>
      </c>
      <c r="S317" s="423" t="str">
        <f>IFERROR(
IF(VLOOKUP(A313,入力データ,33,FALSE)=1,"ﾑｷｭｳ ",
IF(VLOOKUP(A313,入力データ,33,FALSE)=3,"ｲｸｷｭｳ",
IF(VLOOKUP(A313,入力データ,33,FALSE)=4,VLOOKUP(A313,入力データ,32,FALSE),
IF(VLOOKUP(A313,入力データ,33,FALSE)=5,VLOOKUP(A313,入力データ,32,FALSE),
IF(AND(VLOOKUP(A313,入力データ,38,FALSE)&gt;0,VLOOKUP(A313,入力データ,38,FALSE)&lt;9),0,
IF(AND(L317="",P317=""),"",VLOOKUP(A313,入力データ,32,FALSE))))))),"")</f>
        <v/>
      </c>
      <c r="T317" s="424"/>
      <c r="U317" s="425"/>
      <c r="V317" s="36"/>
      <c r="W317" s="36"/>
      <c r="X317" s="36"/>
      <c r="Y317" s="63" t="str">
        <f>IFERROR(IF(VLOOKUP(A313,入力データ,25,FALSE)="","",VLOOKUP(A313,入力データ,25,FALSE)),"")</f>
        <v/>
      </c>
      <c r="Z317" s="63"/>
      <c r="AA317" s="37"/>
      <c r="AB317" s="369"/>
      <c r="AC317" s="377">
        <v>3</v>
      </c>
      <c r="AD317" s="379" t="str">
        <f>IFERROR(IF(VLOOKUP(A313,入力データ,33,FALSE)="","",VLOOKUP(A313,入力データ,33,FALSE)),"")</f>
        <v/>
      </c>
      <c r="AE317" s="379" t="str">
        <f>IF(AD317="","",IF(V320&gt;43585,5,4))</f>
        <v/>
      </c>
      <c r="AF317" s="381" t="str">
        <f>IF(AD317="","",V320)</f>
        <v/>
      </c>
      <c r="AG317" s="383" t="str">
        <f>IF(AE317="","",V320)</f>
        <v/>
      </c>
      <c r="AH317" s="385" t="str">
        <f>IF(AF317="","",V320)</f>
        <v/>
      </c>
      <c r="AI317" s="379">
        <v>7</v>
      </c>
      <c r="AJ317" s="430"/>
      <c r="AK317" s="372"/>
      <c r="AL317" s="374"/>
    </row>
    <row r="318" spans="1:38" ht="15" customHeight="1" x14ac:dyDescent="0.15">
      <c r="A318" s="454"/>
      <c r="B318" s="491"/>
      <c r="C318" s="393"/>
      <c r="D318" s="394"/>
      <c r="E318" s="396"/>
      <c r="F318" s="399"/>
      <c r="G318" s="402"/>
      <c r="H318" s="396"/>
      <c r="I318" s="396"/>
      <c r="J318" s="406"/>
      <c r="K318" s="409"/>
      <c r="L318" s="396"/>
      <c r="M318" s="494"/>
      <c r="N318" s="496"/>
      <c r="O318" s="498"/>
      <c r="P318" s="494"/>
      <c r="Q318" s="501"/>
      <c r="R318" s="504"/>
      <c r="S318" s="426"/>
      <c r="T318" s="426"/>
      <c r="U318" s="427"/>
      <c r="V318" s="1"/>
      <c r="W318" s="1"/>
      <c r="X318" s="1"/>
      <c r="Y318" s="63" t="str">
        <f>IFERROR(IF(VLOOKUP(A313,入力データ,26,FALSE)="","",VLOOKUP(A313,入力データ,26,FALSE)),"")</f>
        <v/>
      </c>
      <c r="Z318" s="1"/>
      <c r="AA318" s="1"/>
      <c r="AB318" s="369"/>
      <c r="AC318" s="378"/>
      <c r="AD318" s="380"/>
      <c r="AE318" s="380"/>
      <c r="AF318" s="382"/>
      <c r="AG318" s="384"/>
      <c r="AH318" s="386"/>
      <c r="AI318" s="380"/>
      <c r="AJ318" s="431"/>
      <c r="AK318" s="372"/>
      <c r="AL318" s="374"/>
    </row>
    <row r="319" spans="1:38" ht="15" customHeight="1" x14ac:dyDescent="0.15">
      <c r="A319" s="454"/>
      <c r="B319" s="491"/>
      <c r="C319" s="432" t="str">
        <f>IFERROR(IF(VLOOKUP(A313,入力データ,14,FALSE)="","",VLOOKUP(A313,入力データ,14,FALSE)),"")</f>
        <v/>
      </c>
      <c r="D319" s="409"/>
      <c r="E319" s="396"/>
      <c r="F319" s="399"/>
      <c r="G319" s="402"/>
      <c r="H319" s="396"/>
      <c r="I319" s="396"/>
      <c r="J319" s="406"/>
      <c r="K319" s="409"/>
      <c r="L319" s="396"/>
      <c r="M319" s="494"/>
      <c r="N319" s="496"/>
      <c r="O319" s="498"/>
      <c r="P319" s="494"/>
      <c r="Q319" s="501"/>
      <c r="R319" s="504"/>
      <c r="S319" s="426"/>
      <c r="T319" s="426"/>
      <c r="U319" s="427"/>
      <c r="V319" s="150"/>
      <c r="W319" s="150"/>
      <c r="X319" s="150"/>
      <c r="Y319" s="1"/>
      <c r="Z319" s="62"/>
      <c r="AA319" s="151"/>
      <c r="AB319" s="369"/>
      <c r="AC319" s="377">
        <v>4</v>
      </c>
      <c r="AD319" s="413" t="str">
        <f>IFERROR(IF(VLOOKUP(A313,入力データ,38,FALSE)="","",VLOOKUP(A313,入力データ,38,FALSE)),"")</f>
        <v/>
      </c>
      <c r="AE319" s="379" t="str">
        <f>IF(AD319="","",IF(V320&gt;43585,5,4))</f>
        <v/>
      </c>
      <c r="AF319" s="381" t="str">
        <f>IF(AE319="","",V320)</f>
        <v/>
      </c>
      <c r="AG319" s="383" t="str">
        <f>IF(AE319="","",V320)</f>
        <v/>
      </c>
      <c r="AH319" s="385" t="str">
        <f>IF(AE319="","",V320)</f>
        <v/>
      </c>
      <c r="AI319" s="379"/>
      <c r="AJ319" s="418"/>
      <c r="AK319" s="58"/>
      <c r="AL319" s="86"/>
    </row>
    <row r="320" spans="1:38" ht="15" customHeight="1" x14ac:dyDescent="0.15">
      <c r="A320" s="455"/>
      <c r="B320" s="492"/>
      <c r="C320" s="433"/>
      <c r="D320" s="410"/>
      <c r="E320" s="397"/>
      <c r="F320" s="400"/>
      <c r="G320" s="403"/>
      <c r="H320" s="397"/>
      <c r="I320" s="397"/>
      <c r="J320" s="407"/>
      <c r="K320" s="410"/>
      <c r="L320" s="397"/>
      <c r="M320" s="495"/>
      <c r="N320" s="497"/>
      <c r="O320" s="499"/>
      <c r="P320" s="495"/>
      <c r="Q320" s="502"/>
      <c r="R320" s="505"/>
      <c r="S320" s="428"/>
      <c r="T320" s="428"/>
      <c r="U320" s="429"/>
      <c r="V320" s="420" t="str">
        <f>IFERROR(IF(VLOOKUP(A313,入力データ,27,FALSE)="","",VLOOKUP(A313,入力データ,27,FALSE)),"")</f>
        <v/>
      </c>
      <c r="W320" s="421"/>
      <c r="X320" s="421"/>
      <c r="Y320" s="421"/>
      <c r="Z320" s="421"/>
      <c r="AA320" s="422"/>
      <c r="AB320" s="370"/>
      <c r="AC320" s="412"/>
      <c r="AD320" s="414"/>
      <c r="AE320" s="414"/>
      <c r="AF320" s="415"/>
      <c r="AG320" s="416"/>
      <c r="AH320" s="417"/>
      <c r="AI320" s="414"/>
      <c r="AJ320" s="419"/>
      <c r="AK320" s="60"/>
      <c r="AL320" s="61"/>
    </row>
    <row r="321" spans="1:38" ht="15" customHeight="1" x14ac:dyDescent="0.15">
      <c r="A321" s="453">
        <v>39</v>
      </c>
      <c r="B321" s="456"/>
      <c r="C321" s="459" t="str">
        <f>IFERROR(IF(VLOOKUP(A321,入力データ,2,FALSE)="","",VLOOKUP(A321,入力データ,2,FALSE)),"")</f>
        <v/>
      </c>
      <c r="D321" s="461" t="str">
        <f>IFERROR(
IF(OR(VLOOKUP(A321,入力データ,34,FALSE)=1,
VLOOKUP(A321,入力データ,34,FALSE)=3,
VLOOKUP(A321,入力データ,34,FALSE)=4,
VLOOKUP(A321,入力データ,34,FALSE)=5),
IF(VLOOKUP(A321,入力データ,13,FALSE)="","",VLOOKUP(A321,入力データ,13,FALSE)),
IF(VLOOKUP(A321,入力データ,3,FALSE)="","",VLOOKUP(A321,入力データ,3,FALSE))),"")</f>
        <v/>
      </c>
      <c r="E321" s="464" t="str">
        <f>IFERROR(IF(VLOOKUP(A321,入力データ,5,FALSE)="","",IF(VLOOKUP(A321,入力データ,5,FALSE)&gt;43585,5,4)),"")</f>
        <v/>
      </c>
      <c r="F321" s="467" t="str">
        <f>IFERROR(IF(VLOOKUP(A321,入力データ,5,FALSE)="","",VLOOKUP(A321,入力データ,5,FALSE)),"")</f>
        <v/>
      </c>
      <c r="G321" s="470" t="str">
        <f>IFERROR(IF(VLOOKUP(A321,入力データ,5,FALSE)="","",VLOOKUP(A321,入力データ,5,FALSE)),"")</f>
        <v/>
      </c>
      <c r="H321" s="473" t="str">
        <f>IFERROR(IF(VLOOKUP(A321,入力データ,5,FALSE)&gt;0,1,""),"")</f>
        <v/>
      </c>
      <c r="I321" s="473" t="str">
        <f>IFERROR(IF(VLOOKUP(A321,入力データ,6,FALSE)="","",VLOOKUP(A321,入力データ,6,FALSE)),"")</f>
        <v/>
      </c>
      <c r="J321" s="475" t="str">
        <f>IFERROR(IF(VLOOKUP(A321,入力データ,7,FALSE)="","",
IF(VLOOKUP(A321,入力データ,7,FALSE)&gt;159,"G",
IF(VLOOKUP(A321,入力データ,7,FALSE)&gt;149,"F",
IF(VLOOKUP(A321,入力データ,7,FALSE)&gt;139,"E",
IF(VLOOKUP(A321,入力データ,7,FALSE)&gt;129,"D",
IF(VLOOKUP(A321,入力データ,7,FALSE)&gt;119,"C",
IF(VLOOKUP(A321,入力データ,7,FALSE)&gt;109,"B",
IF(VLOOKUP(A321,入力データ,7,FALSE)&gt;99,"A",
"")))))))),"")</f>
        <v/>
      </c>
      <c r="K321" s="478" t="str">
        <f>IFERROR(IF(VLOOKUP(A321,入力データ,7,FALSE)="","",
IF(VLOOKUP(A321,入力データ,7,FALSE)&gt;99,MOD(VLOOKUP(A321,入力データ,7,FALSE),10),VLOOKUP(A321,入力データ,7,FALSE))),"")</f>
        <v/>
      </c>
      <c r="L321" s="481" t="str">
        <f>IFERROR(IF(VLOOKUP(A321,入力データ,8,FALSE)="","",VLOOKUP(A321,入力データ,8,FALSE)),"")</f>
        <v/>
      </c>
      <c r="M321" s="483" t="str">
        <f>IFERROR(IF(VLOOKUP(A321,入力データ,9,FALSE)="","",IF(VLOOKUP(A321,入力データ,9,FALSE)&gt;43585,5,4)),"")</f>
        <v/>
      </c>
      <c r="N321" s="485" t="str">
        <f>IFERROR(IF(VLOOKUP(A321,入力データ,9,FALSE)="","",VLOOKUP(A321,入力データ,9,FALSE)),"")</f>
        <v/>
      </c>
      <c r="O321" s="470" t="str">
        <f>IFERROR(IF(VLOOKUP(A321,入力データ,9,FALSE)="","",VLOOKUP(A321,入力データ,9,FALSE)),"")</f>
        <v/>
      </c>
      <c r="P321" s="481" t="str">
        <f>IFERROR(IF(VLOOKUP(A321,入力データ,10,FALSE)="","",VLOOKUP(A321,入力データ,10,FALSE)),"")</f>
        <v/>
      </c>
      <c r="Q321" s="434"/>
      <c r="R321" s="487" t="str">
        <f>IFERROR(IF(VLOOKUP(A321,入力データ,8,FALSE)="","",VLOOKUP(A321,入力データ,8,FALSE)+VALUE(VLOOKUP(A321,入力データ,10,FALSE))),"")</f>
        <v/>
      </c>
      <c r="S321" s="434" t="str">
        <f>IF(R321="","",IF(VLOOKUP(A321,入力データ,11,FALSE)="育児休業","ｲｸｷｭｳ",IF(VLOOKUP(A321,入力データ,11,FALSE)="傷病休職","ﾑｷｭｳ",ROUNDDOWN(R321*10/1000,0))))</f>
        <v/>
      </c>
      <c r="T321" s="435"/>
      <c r="U321" s="436"/>
      <c r="V321" s="152"/>
      <c r="W321" s="149"/>
      <c r="X321" s="149"/>
      <c r="Y321" s="149" t="str">
        <f>IFERROR(IF(VLOOKUP(A321,入力データ,21,FALSE)="","",VLOOKUP(A321,入力データ,21,FALSE)),"")</f>
        <v/>
      </c>
      <c r="Z321" s="40"/>
      <c r="AA321" s="67"/>
      <c r="AB321" s="368" t="str">
        <f>IFERROR(IF(VLOOKUP(A321,入力データ,28,FALSE)&amp;"　"&amp;VLOOKUP(A321,入力データ,29,FALSE)="　","",VLOOKUP(A321,入力データ,28,FALSE)&amp;"　"&amp;VLOOKUP(A321,入力データ,29,FALSE)),"")</f>
        <v/>
      </c>
      <c r="AC321" s="443">
        <v>1</v>
      </c>
      <c r="AD321" s="444" t="str">
        <f>IFERROR(IF(VLOOKUP(A321,入力データ,34,FALSE)="","",VLOOKUP(A321,入力データ,34,FALSE)),"")</f>
        <v/>
      </c>
      <c r="AE321" s="444" t="str">
        <f>IF(AD321="","",IF(V328&gt;43585,5,4))</f>
        <v/>
      </c>
      <c r="AF321" s="445" t="str">
        <f>IF(AD321="","",V328)</f>
        <v/>
      </c>
      <c r="AG321" s="447" t="str">
        <f>IF(AD321="","",V328)</f>
        <v/>
      </c>
      <c r="AH321" s="449" t="str">
        <f>IF(AD321="","",V328)</f>
        <v/>
      </c>
      <c r="AI321" s="444">
        <v>5</v>
      </c>
      <c r="AJ321" s="451" t="str">
        <f>IFERROR(IF(OR(VLOOKUP(A321,入力データ,34,FALSE)=1,VLOOKUP(A321,入力データ,34,FALSE)=3,VLOOKUP(A321,入力データ,34,FALSE)=4,VLOOKUP(A321,入力データ,34,FALSE)=5),3,
IF(VLOOKUP(A321,入力データ,35,FALSE)="","",3)),"")</f>
        <v/>
      </c>
      <c r="AK321" s="371"/>
      <c r="AL321" s="373"/>
    </row>
    <row r="322" spans="1:38" ht="15" customHeight="1" x14ac:dyDescent="0.15">
      <c r="A322" s="454"/>
      <c r="B322" s="457"/>
      <c r="C322" s="460"/>
      <c r="D322" s="462"/>
      <c r="E322" s="465"/>
      <c r="F322" s="468"/>
      <c r="G322" s="471"/>
      <c r="H322" s="474"/>
      <c r="I322" s="474"/>
      <c r="J322" s="476"/>
      <c r="K322" s="479"/>
      <c r="L322" s="482"/>
      <c r="M322" s="484"/>
      <c r="N322" s="486"/>
      <c r="O322" s="471"/>
      <c r="P322" s="482"/>
      <c r="Q322" s="437"/>
      <c r="R322" s="488"/>
      <c r="S322" s="437"/>
      <c r="T322" s="438"/>
      <c r="U322" s="439"/>
      <c r="V322" s="41"/>
      <c r="W322" s="150"/>
      <c r="X322" s="150"/>
      <c r="Y322" s="150" t="str">
        <f>IFERROR(IF(VLOOKUP(A321,入力データ,22,FALSE)="","",VLOOKUP(A321,入力データ,22,FALSE)),"")</f>
        <v/>
      </c>
      <c r="Z322" s="150"/>
      <c r="AA322" s="151"/>
      <c r="AB322" s="369"/>
      <c r="AC322" s="378"/>
      <c r="AD322" s="380"/>
      <c r="AE322" s="380"/>
      <c r="AF322" s="446"/>
      <c r="AG322" s="448"/>
      <c r="AH322" s="450"/>
      <c r="AI322" s="380"/>
      <c r="AJ322" s="452"/>
      <c r="AK322" s="372"/>
      <c r="AL322" s="374"/>
    </row>
    <row r="323" spans="1:38" ht="15" customHeight="1" x14ac:dyDescent="0.15">
      <c r="A323" s="454"/>
      <c r="B323" s="457"/>
      <c r="C323" s="375" t="str">
        <f>IFERROR(IF(VLOOKUP(A321,入力データ,12,FALSE)="","",VLOOKUP(A321,入力データ,12,FALSE)),"")</f>
        <v/>
      </c>
      <c r="D323" s="462"/>
      <c r="E323" s="465"/>
      <c r="F323" s="468"/>
      <c r="G323" s="471"/>
      <c r="H323" s="474"/>
      <c r="I323" s="474"/>
      <c r="J323" s="476"/>
      <c r="K323" s="479"/>
      <c r="L323" s="482"/>
      <c r="M323" s="484"/>
      <c r="N323" s="486"/>
      <c r="O323" s="471"/>
      <c r="P323" s="482"/>
      <c r="Q323" s="437"/>
      <c r="R323" s="488"/>
      <c r="S323" s="437"/>
      <c r="T323" s="438"/>
      <c r="U323" s="439"/>
      <c r="V323" s="41"/>
      <c r="W323" s="150"/>
      <c r="X323" s="150"/>
      <c r="Y323" s="150" t="str">
        <f>IFERROR(IF(VLOOKUP(A321,入力データ,23,FALSE)="","",VLOOKUP(A321,入力データ,23,FALSE)),"")</f>
        <v/>
      </c>
      <c r="Z323" s="150"/>
      <c r="AA323" s="151"/>
      <c r="AB323" s="369"/>
      <c r="AC323" s="377">
        <v>2</v>
      </c>
      <c r="AD323" s="379" t="str">
        <f>IFERROR(IF(VLOOKUP(A321,入力データ,37,FALSE)="","",VLOOKUP(A321,入力データ,37,FALSE)),"")</f>
        <v/>
      </c>
      <c r="AE323" s="379" t="str">
        <f>IF(AD323="","",IF(V328&gt;43585,5,4))</f>
        <v/>
      </c>
      <c r="AF323" s="381" t="str">
        <f>IF(AD323="","",V328)</f>
        <v/>
      </c>
      <c r="AG323" s="383" t="str">
        <f>IF(AE323="","",V328)</f>
        <v/>
      </c>
      <c r="AH323" s="385" t="str">
        <f>IF(AF323="","",V328)</f>
        <v/>
      </c>
      <c r="AI323" s="387">
        <v>6</v>
      </c>
      <c r="AJ323" s="389" t="str">
        <f>IFERROR(IF(VLOOKUP(A321,入力データ,36,FALSE)="","",3),"")</f>
        <v/>
      </c>
      <c r="AK323" s="372"/>
      <c r="AL323" s="374"/>
    </row>
    <row r="324" spans="1:38" ht="15" customHeight="1" x14ac:dyDescent="0.15">
      <c r="A324" s="454"/>
      <c r="B324" s="458"/>
      <c r="C324" s="376"/>
      <c r="D324" s="463"/>
      <c r="E324" s="466"/>
      <c r="F324" s="469"/>
      <c r="G324" s="472"/>
      <c r="H324" s="466"/>
      <c r="I324" s="466"/>
      <c r="J324" s="477"/>
      <c r="K324" s="480"/>
      <c r="L324" s="466"/>
      <c r="M324" s="466"/>
      <c r="N324" s="469"/>
      <c r="O324" s="472"/>
      <c r="P324" s="466"/>
      <c r="Q324" s="477"/>
      <c r="R324" s="489"/>
      <c r="S324" s="440"/>
      <c r="T324" s="441"/>
      <c r="U324" s="442"/>
      <c r="V324" s="38"/>
      <c r="W324" s="36"/>
      <c r="X324" s="36"/>
      <c r="Y324" s="150" t="str">
        <f>IFERROR(IF(VLOOKUP(A321,入力データ,24,FALSE)="","",VLOOKUP(A321,入力データ,24,FALSE)),"")</f>
        <v/>
      </c>
      <c r="Z324" s="63"/>
      <c r="AA324" s="37"/>
      <c r="AB324" s="369"/>
      <c r="AC324" s="378"/>
      <c r="AD324" s="380"/>
      <c r="AE324" s="380"/>
      <c r="AF324" s="382"/>
      <c r="AG324" s="384"/>
      <c r="AH324" s="386"/>
      <c r="AI324" s="388"/>
      <c r="AJ324" s="390"/>
      <c r="AK324" s="372"/>
      <c r="AL324" s="374"/>
    </row>
    <row r="325" spans="1:38" ht="15" customHeight="1" x14ac:dyDescent="0.15">
      <c r="A325" s="454"/>
      <c r="B325" s="490" t="str">
        <f>IF(OR(C321&lt;&gt;"",C323&lt;&gt;""),"○","")</f>
        <v/>
      </c>
      <c r="C325" s="391" t="str">
        <f>IFERROR(IF(VLOOKUP(A321,入力データ,4,FALSE)="","",VLOOKUP(A321,入力データ,4,FALSE)),"")</f>
        <v/>
      </c>
      <c r="D325" s="392"/>
      <c r="E325" s="395" t="str">
        <f>IFERROR(IF(VLOOKUP(A321,入力データ,15,FALSE)="","",IF(VLOOKUP(A321,入力データ,15,FALSE)&gt;43585,5,4)),"")</f>
        <v/>
      </c>
      <c r="F325" s="398" t="str">
        <f>IFERROR(IF(VLOOKUP(A321,入力データ,15,FALSE)="","",VLOOKUP(A321,入力データ,15,FALSE)),"")</f>
        <v/>
      </c>
      <c r="G325" s="401" t="str">
        <f>IFERROR(IF(VLOOKUP(A321,入力データ,15,FALSE)="","",VLOOKUP(A321,入力データ,15,FALSE)),"")</f>
        <v/>
      </c>
      <c r="H325" s="404" t="str">
        <f>IFERROR(IF(VLOOKUP(A321,入力データ,15,FALSE)&gt;0,1,""),"")</f>
        <v/>
      </c>
      <c r="I325" s="404" t="str">
        <f>IFERROR(IF(VLOOKUP(A321,入力データ,16,FALSE)="","",VLOOKUP(A321,入力データ,16,FALSE)),"")</f>
        <v/>
      </c>
      <c r="J325" s="405" t="str">
        <f>IFERROR(IF(VLOOKUP(A321,入力データ,17,FALSE)="","",
IF(VLOOKUP(A321,入力データ,17,FALSE)&gt;159,"G",
IF(VLOOKUP(A321,入力データ,17,FALSE)&gt;149,"F",
IF(VLOOKUP(A321,入力データ,17,FALSE)&gt;139,"E",
IF(VLOOKUP(A321,入力データ,17,FALSE)&gt;129,"D",
IF(VLOOKUP(A321,入力データ,17,FALSE)&gt;119,"C",
IF(VLOOKUP(A321,入力データ,17,FALSE)&gt;109,"B",
IF(VLOOKUP(A321,入力データ,17,FALSE)&gt;99,"A",
"")))))))),"")</f>
        <v/>
      </c>
      <c r="K325" s="408" t="str">
        <f>IFERROR(IF(VLOOKUP(A321,入力データ,17,FALSE)="","",
IF(VLOOKUP(A321,入力データ,17,FALSE)&gt;99,MOD(VLOOKUP(A321,入力データ,17,FALSE),10),VLOOKUP(A321,入力データ,17,FALSE))),"")</f>
        <v/>
      </c>
      <c r="L325" s="411" t="str">
        <f>IFERROR(IF(VLOOKUP(A321,入力データ,18,FALSE)="","",VLOOKUP(A321,入力データ,18,FALSE)),"")</f>
        <v/>
      </c>
      <c r="M325" s="493" t="str">
        <f>IFERROR(IF(VLOOKUP(A321,入力データ,19,FALSE)="","",IF(VLOOKUP(A321,入力データ,19,FALSE)&gt;43585,5,4)),"")</f>
        <v/>
      </c>
      <c r="N325" s="398" t="str">
        <f>IFERROR(IF(VLOOKUP(A321,入力データ,19,FALSE)="","",VLOOKUP(A321,入力データ,19,FALSE)),"")</f>
        <v/>
      </c>
      <c r="O325" s="401" t="str">
        <f>IFERROR(IF(VLOOKUP(A321,入力データ,19,FALSE)="","",VLOOKUP(A321,入力データ,19,FALSE)),"")</f>
        <v/>
      </c>
      <c r="P325" s="411" t="str">
        <f>IFERROR(IF(VLOOKUP(A321,入力データ,20,FALSE)="","",VLOOKUP(A321,入力データ,20,FALSE)),"")</f>
        <v/>
      </c>
      <c r="Q325" s="500"/>
      <c r="R325" s="503" t="str">
        <f>IFERROR(IF(OR(S325="ｲｸｷｭｳ",S325="ﾑｷｭｳ",AND(L325="",P325="")),"",VLOOKUP(A321,入力データ,31,FALSE)),"")</f>
        <v/>
      </c>
      <c r="S325" s="423" t="str">
        <f>IFERROR(
IF(VLOOKUP(A321,入力データ,33,FALSE)=1,"ﾑｷｭｳ ",
IF(VLOOKUP(A321,入力データ,33,FALSE)=3,"ｲｸｷｭｳ",
IF(VLOOKUP(A321,入力データ,33,FALSE)=4,VLOOKUP(A321,入力データ,32,FALSE),
IF(VLOOKUP(A321,入力データ,33,FALSE)=5,VLOOKUP(A321,入力データ,32,FALSE),
IF(AND(VLOOKUP(A321,入力データ,38,FALSE)&gt;0,VLOOKUP(A321,入力データ,38,FALSE)&lt;9),0,
IF(AND(L325="",P325=""),"",VLOOKUP(A321,入力データ,32,FALSE))))))),"")</f>
        <v/>
      </c>
      <c r="T325" s="424"/>
      <c r="U325" s="425"/>
      <c r="V325" s="36"/>
      <c r="W325" s="36"/>
      <c r="X325" s="36"/>
      <c r="Y325" s="63" t="str">
        <f>IFERROR(IF(VLOOKUP(A321,入力データ,25,FALSE)="","",VLOOKUP(A321,入力データ,25,FALSE)),"")</f>
        <v/>
      </c>
      <c r="Z325" s="63"/>
      <c r="AA325" s="37"/>
      <c r="AB325" s="369"/>
      <c r="AC325" s="377">
        <v>3</v>
      </c>
      <c r="AD325" s="379" t="str">
        <f>IFERROR(IF(VLOOKUP(A321,入力データ,33,FALSE)="","",VLOOKUP(A321,入力データ,33,FALSE)),"")</f>
        <v/>
      </c>
      <c r="AE325" s="379" t="str">
        <f>IF(AD325="","",IF(V328&gt;43585,5,4))</f>
        <v/>
      </c>
      <c r="AF325" s="381" t="str">
        <f>IF(AD325="","",V328)</f>
        <v/>
      </c>
      <c r="AG325" s="383" t="str">
        <f>IF(AE325="","",V328)</f>
        <v/>
      </c>
      <c r="AH325" s="385" t="str">
        <f>IF(AF325="","",V328)</f>
        <v/>
      </c>
      <c r="AI325" s="379">
        <v>7</v>
      </c>
      <c r="AJ325" s="430"/>
      <c r="AK325" s="372"/>
      <c r="AL325" s="374"/>
    </row>
    <row r="326" spans="1:38" ht="15" customHeight="1" x14ac:dyDescent="0.15">
      <c r="A326" s="454"/>
      <c r="B326" s="491"/>
      <c r="C326" s="393"/>
      <c r="D326" s="394"/>
      <c r="E326" s="396"/>
      <c r="F326" s="399"/>
      <c r="G326" s="402"/>
      <c r="H326" s="396"/>
      <c r="I326" s="396"/>
      <c r="J326" s="406"/>
      <c r="K326" s="409"/>
      <c r="L326" s="396"/>
      <c r="M326" s="494"/>
      <c r="N326" s="496"/>
      <c r="O326" s="498"/>
      <c r="P326" s="494"/>
      <c r="Q326" s="501"/>
      <c r="R326" s="504"/>
      <c r="S326" s="426"/>
      <c r="T326" s="426"/>
      <c r="U326" s="427"/>
      <c r="V326" s="1"/>
      <c r="W326" s="1"/>
      <c r="X326" s="1"/>
      <c r="Y326" s="63" t="str">
        <f>IFERROR(IF(VLOOKUP(A321,入力データ,26,FALSE)="","",VLOOKUP(A321,入力データ,26,FALSE)),"")</f>
        <v/>
      </c>
      <c r="Z326" s="1"/>
      <c r="AA326" s="1"/>
      <c r="AB326" s="369"/>
      <c r="AC326" s="378"/>
      <c r="AD326" s="380"/>
      <c r="AE326" s="380"/>
      <c r="AF326" s="382"/>
      <c r="AG326" s="384"/>
      <c r="AH326" s="386"/>
      <c r="AI326" s="380"/>
      <c r="AJ326" s="431"/>
      <c r="AK326" s="372"/>
      <c r="AL326" s="374"/>
    </row>
    <row r="327" spans="1:38" ht="15" customHeight="1" x14ac:dyDescent="0.15">
      <c r="A327" s="454"/>
      <c r="B327" s="491"/>
      <c r="C327" s="432" t="str">
        <f>IFERROR(IF(VLOOKUP(A321,入力データ,14,FALSE)="","",VLOOKUP(A321,入力データ,14,FALSE)),"")</f>
        <v/>
      </c>
      <c r="D327" s="409"/>
      <c r="E327" s="396"/>
      <c r="F327" s="399"/>
      <c r="G327" s="402"/>
      <c r="H327" s="396"/>
      <c r="I327" s="396"/>
      <c r="J327" s="406"/>
      <c r="K327" s="409"/>
      <c r="L327" s="396"/>
      <c r="M327" s="494"/>
      <c r="N327" s="496"/>
      <c r="O327" s="498"/>
      <c r="P327" s="494"/>
      <c r="Q327" s="501"/>
      <c r="R327" s="504"/>
      <c r="S327" s="426"/>
      <c r="T327" s="426"/>
      <c r="U327" s="427"/>
      <c r="V327" s="150"/>
      <c r="W327" s="150"/>
      <c r="X327" s="150"/>
      <c r="Y327" s="1"/>
      <c r="Z327" s="62"/>
      <c r="AA327" s="151"/>
      <c r="AB327" s="369"/>
      <c r="AC327" s="377">
        <v>4</v>
      </c>
      <c r="AD327" s="413" t="str">
        <f>IFERROR(IF(VLOOKUP(A321,入力データ,38,FALSE)="","",VLOOKUP(A321,入力データ,38,FALSE)),"")</f>
        <v/>
      </c>
      <c r="AE327" s="379" t="str">
        <f>IF(AD327="","",IF(V328&gt;43585,5,4))</f>
        <v/>
      </c>
      <c r="AF327" s="381" t="str">
        <f>IF(AE327="","",V328)</f>
        <v/>
      </c>
      <c r="AG327" s="383" t="str">
        <f>IF(AE327="","",V328)</f>
        <v/>
      </c>
      <c r="AH327" s="385" t="str">
        <f>IF(AE327="","",V328)</f>
        <v/>
      </c>
      <c r="AI327" s="379"/>
      <c r="AJ327" s="418"/>
      <c r="AK327" s="58"/>
      <c r="AL327" s="86"/>
    </row>
    <row r="328" spans="1:38" ht="15" customHeight="1" x14ac:dyDescent="0.15">
      <c r="A328" s="455"/>
      <c r="B328" s="492"/>
      <c r="C328" s="433"/>
      <c r="D328" s="410"/>
      <c r="E328" s="397"/>
      <c r="F328" s="400"/>
      <c r="G328" s="403"/>
      <c r="H328" s="397"/>
      <c r="I328" s="397"/>
      <c r="J328" s="407"/>
      <c r="K328" s="410"/>
      <c r="L328" s="397"/>
      <c r="M328" s="495"/>
      <c r="N328" s="497"/>
      <c r="O328" s="499"/>
      <c r="P328" s="495"/>
      <c r="Q328" s="502"/>
      <c r="R328" s="505"/>
      <c r="S328" s="428"/>
      <c r="T328" s="428"/>
      <c r="U328" s="429"/>
      <c r="V328" s="420" t="str">
        <f>IFERROR(IF(VLOOKUP(A321,入力データ,27,FALSE)="","",VLOOKUP(A321,入力データ,27,FALSE)),"")</f>
        <v/>
      </c>
      <c r="W328" s="421"/>
      <c r="X328" s="421"/>
      <c r="Y328" s="421"/>
      <c r="Z328" s="421"/>
      <c r="AA328" s="422"/>
      <c r="AB328" s="370"/>
      <c r="AC328" s="412"/>
      <c r="AD328" s="414"/>
      <c r="AE328" s="414"/>
      <c r="AF328" s="415"/>
      <c r="AG328" s="416"/>
      <c r="AH328" s="417"/>
      <c r="AI328" s="414"/>
      <c r="AJ328" s="419"/>
      <c r="AK328" s="60"/>
      <c r="AL328" s="61"/>
    </row>
    <row r="329" spans="1:38" ht="15" customHeight="1" x14ac:dyDescent="0.15">
      <c r="A329" s="453">
        <v>40</v>
      </c>
      <c r="B329" s="456"/>
      <c r="C329" s="459" t="str">
        <f>IFERROR(IF(VLOOKUP(A329,入力データ,2,FALSE)="","",VLOOKUP(A329,入力データ,2,FALSE)),"")</f>
        <v/>
      </c>
      <c r="D329" s="461" t="str">
        <f>IFERROR(
IF(OR(VLOOKUP(A329,入力データ,34,FALSE)=1,
VLOOKUP(A329,入力データ,34,FALSE)=3,
VLOOKUP(A329,入力データ,34,FALSE)=4,
VLOOKUP(A329,入力データ,34,FALSE)=5),
IF(VLOOKUP(A329,入力データ,13,FALSE)="","",VLOOKUP(A329,入力データ,13,FALSE)),
IF(VLOOKUP(A329,入力データ,3,FALSE)="","",VLOOKUP(A329,入力データ,3,FALSE))),"")</f>
        <v/>
      </c>
      <c r="E329" s="464" t="str">
        <f>IFERROR(IF(VLOOKUP(A329,入力データ,5,FALSE)="","",IF(VLOOKUP(A329,入力データ,5,FALSE)&gt;43585,5,4)),"")</f>
        <v/>
      </c>
      <c r="F329" s="467" t="str">
        <f>IFERROR(IF(VLOOKUP(A329,入力データ,5,FALSE)="","",VLOOKUP(A329,入力データ,5,FALSE)),"")</f>
        <v/>
      </c>
      <c r="G329" s="470" t="str">
        <f>IFERROR(IF(VLOOKUP(A329,入力データ,5,FALSE)="","",VLOOKUP(A329,入力データ,5,FALSE)),"")</f>
        <v/>
      </c>
      <c r="H329" s="473" t="str">
        <f>IFERROR(IF(VLOOKUP(A329,入力データ,5,FALSE)&gt;0,1,""),"")</f>
        <v/>
      </c>
      <c r="I329" s="473" t="str">
        <f>IFERROR(IF(VLOOKUP(A329,入力データ,6,FALSE)="","",VLOOKUP(A329,入力データ,6,FALSE)),"")</f>
        <v/>
      </c>
      <c r="J329" s="475" t="str">
        <f>IFERROR(IF(VLOOKUP(A329,入力データ,7,FALSE)="","",
IF(VLOOKUP(A329,入力データ,7,FALSE)&gt;159,"G",
IF(VLOOKUP(A329,入力データ,7,FALSE)&gt;149,"F",
IF(VLOOKUP(A329,入力データ,7,FALSE)&gt;139,"E",
IF(VLOOKUP(A329,入力データ,7,FALSE)&gt;129,"D",
IF(VLOOKUP(A329,入力データ,7,FALSE)&gt;119,"C",
IF(VLOOKUP(A329,入力データ,7,FALSE)&gt;109,"B",
IF(VLOOKUP(A329,入力データ,7,FALSE)&gt;99,"A",
"")))))))),"")</f>
        <v/>
      </c>
      <c r="K329" s="478" t="str">
        <f>IFERROR(IF(VLOOKUP(A329,入力データ,7,FALSE)="","",
IF(VLOOKUP(A329,入力データ,7,FALSE)&gt;99,MOD(VLOOKUP(A329,入力データ,7,FALSE),10),VLOOKUP(A329,入力データ,7,FALSE))),"")</f>
        <v/>
      </c>
      <c r="L329" s="481" t="str">
        <f>IFERROR(IF(VLOOKUP(A329,入力データ,8,FALSE)="","",VLOOKUP(A329,入力データ,8,FALSE)),"")</f>
        <v/>
      </c>
      <c r="M329" s="483" t="str">
        <f>IFERROR(IF(VLOOKUP(A329,入力データ,9,FALSE)="","",IF(VLOOKUP(A329,入力データ,9,FALSE)&gt;43585,5,4)),"")</f>
        <v/>
      </c>
      <c r="N329" s="485" t="str">
        <f>IFERROR(IF(VLOOKUP(A329,入力データ,9,FALSE)="","",VLOOKUP(A329,入力データ,9,FALSE)),"")</f>
        <v/>
      </c>
      <c r="O329" s="470" t="str">
        <f>IFERROR(IF(VLOOKUP(A329,入力データ,9,FALSE)="","",VLOOKUP(A329,入力データ,9,FALSE)),"")</f>
        <v/>
      </c>
      <c r="P329" s="481" t="str">
        <f>IFERROR(IF(VLOOKUP(A329,入力データ,10,FALSE)="","",VLOOKUP(A329,入力データ,10,FALSE)),"")</f>
        <v/>
      </c>
      <c r="Q329" s="434"/>
      <c r="R329" s="487" t="str">
        <f>IFERROR(IF(VLOOKUP(A329,入力データ,8,FALSE)="","",VLOOKUP(A329,入力データ,8,FALSE)+VALUE(VLOOKUP(A329,入力データ,10,FALSE))),"")</f>
        <v/>
      </c>
      <c r="S329" s="434" t="str">
        <f>IF(R329="","",IF(VLOOKUP(A329,入力データ,11,FALSE)="育児休業","ｲｸｷｭｳ",IF(VLOOKUP(A329,入力データ,11,FALSE)="傷病休職","ﾑｷｭｳ",ROUNDDOWN(R329*10/1000,0))))</f>
        <v/>
      </c>
      <c r="T329" s="435"/>
      <c r="U329" s="436"/>
      <c r="V329" s="152"/>
      <c r="W329" s="149"/>
      <c r="X329" s="149"/>
      <c r="Y329" s="149" t="str">
        <f>IFERROR(IF(VLOOKUP(A329,入力データ,21,FALSE)="","",VLOOKUP(A329,入力データ,21,FALSE)),"")</f>
        <v/>
      </c>
      <c r="Z329" s="40"/>
      <c r="AA329" s="67"/>
      <c r="AB329" s="368" t="str">
        <f>IFERROR(IF(VLOOKUP(A329,入力データ,28,FALSE)&amp;"　"&amp;VLOOKUP(A329,入力データ,29,FALSE)="　","",VLOOKUP(A329,入力データ,28,FALSE)&amp;"　"&amp;VLOOKUP(A329,入力データ,29,FALSE)),"")</f>
        <v/>
      </c>
      <c r="AC329" s="443">
        <v>1</v>
      </c>
      <c r="AD329" s="444" t="str">
        <f>IFERROR(IF(VLOOKUP(A329,入力データ,34,FALSE)="","",VLOOKUP(A329,入力データ,34,FALSE)),"")</f>
        <v/>
      </c>
      <c r="AE329" s="444" t="str">
        <f>IF(AD329="","",IF(V336&gt;43585,5,4))</f>
        <v/>
      </c>
      <c r="AF329" s="445" t="str">
        <f>IF(AD329="","",V336)</f>
        <v/>
      </c>
      <c r="AG329" s="447" t="str">
        <f>IF(AD329="","",V336)</f>
        <v/>
      </c>
      <c r="AH329" s="449" t="str">
        <f>IF(AD329="","",V336)</f>
        <v/>
      </c>
      <c r="AI329" s="444">
        <v>5</v>
      </c>
      <c r="AJ329" s="451" t="str">
        <f>IFERROR(IF(OR(VLOOKUP(A329,入力データ,34,FALSE)=1,VLOOKUP(A329,入力データ,34,FALSE)=3,VLOOKUP(A329,入力データ,34,FALSE)=4,VLOOKUP(A329,入力データ,34,FALSE)=5),3,
IF(VLOOKUP(A329,入力データ,35,FALSE)="","",3)),"")</f>
        <v/>
      </c>
      <c r="AK329" s="371"/>
      <c r="AL329" s="373"/>
    </row>
    <row r="330" spans="1:38" ht="15" customHeight="1" x14ac:dyDescent="0.15">
      <c r="A330" s="454"/>
      <c r="B330" s="457"/>
      <c r="C330" s="460"/>
      <c r="D330" s="462"/>
      <c r="E330" s="465"/>
      <c r="F330" s="468"/>
      <c r="G330" s="471"/>
      <c r="H330" s="474"/>
      <c r="I330" s="474"/>
      <c r="J330" s="476"/>
      <c r="K330" s="479"/>
      <c r="L330" s="482"/>
      <c r="M330" s="484"/>
      <c r="N330" s="486"/>
      <c r="O330" s="471"/>
      <c r="P330" s="482"/>
      <c r="Q330" s="437"/>
      <c r="R330" s="488"/>
      <c r="S330" s="437"/>
      <c r="T330" s="438"/>
      <c r="U330" s="439"/>
      <c r="V330" s="41"/>
      <c r="W330" s="150"/>
      <c r="X330" s="150"/>
      <c r="Y330" s="150" t="str">
        <f>IFERROR(IF(VLOOKUP(A329,入力データ,22,FALSE)="","",VLOOKUP(A329,入力データ,22,FALSE)),"")</f>
        <v/>
      </c>
      <c r="Z330" s="150"/>
      <c r="AA330" s="151"/>
      <c r="AB330" s="369"/>
      <c r="AC330" s="378"/>
      <c r="AD330" s="380"/>
      <c r="AE330" s="380"/>
      <c r="AF330" s="446"/>
      <c r="AG330" s="448"/>
      <c r="AH330" s="450"/>
      <c r="AI330" s="380"/>
      <c r="AJ330" s="452"/>
      <c r="AK330" s="372"/>
      <c r="AL330" s="374"/>
    </row>
    <row r="331" spans="1:38" ht="15" customHeight="1" x14ac:dyDescent="0.15">
      <c r="A331" s="454"/>
      <c r="B331" s="457"/>
      <c r="C331" s="375" t="str">
        <f>IFERROR(IF(VLOOKUP(A329,入力データ,12,FALSE)="","",VLOOKUP(A329,入力データ,12,FALSE)),"")</f>
        <v/>
      </c>
      <c r="D331" s="462"/>
      <c r="E331" s="465"/>
      <c r="F331" s="468"/>
      <c r="G331" s="471"/>
      <c r="H331" s="474"/>
      <c r="I331" s="474"/>
      <c r="J331" s="476"/>
      <c r="K331" s="479"/>
      <c r="L331" s="482"/>
      <c r="M331" s="484"/>
      <c r="N331" s="486"/>
      <c r="O331" s="471"/>
      <c r="P331" s="482"/>
      <c r="Q331" s="437"/>
      <c r="R331" s="488"/>
      <c r="S331" s="437"/>
      <c r="T331" s="438"/>
      <c r="U331" s="439"/>
      <c r="V331" s="41"/>
      <c r="W331" s="150"/>
      <c r="X331" s="150"/>
      <c r="Y331" s="150" t="str">
        <f>IFERROR(IF(VLOOKUP(A329,入力データ,23,FALSE)="","",VLOOKUP(A329,入力データ,23,FALSE)),"")</f>
        <v/>
      </c>
      <c r="Z331" s="150"/>
      <c r="AA331" s="151"/>
      <c r="AB331" s="369"/>
      <c r="AC331" s="377">
        <v>2</v>
      </c>
      <c r="AD331" s="379" t="str">
        <f>IFERROR(IF(VLOOKUP(A329,入力データ,37,FALSE)="","",VLOOKUP(A329,入力データ,37,FALSE)),"")</f>
        <v/>
      </c>
      <c r="AE331" s="379" t="str">
        <f>IF(AD331="","",IF(V336&gt;43585,5,4))</f>
        <v/>
      </c>
      <c r="AF331" s="381" t="str">
        <f>IF(AD331="","",V336)</f>
        <v/>
      </c>
      <c r="AG331" s="383" t="str">
        <f>IF(AE331="","",V336)</f>
        <v/>
      </c>
      <c r="AH331" s="385" t="str">
        <f>IF(AF331="","",V336)</f>
        <v/>
      </c>
      <c r="AI331" s="387">
        <v>6</v>
      </c>
      <c r="AJ331" s="389" t="str">
        <f>IFERROR(IF(VLOOKUP(A329,入力データ,36,FALSE)="","",3),"")</f>
        <v/>
      </c>
      <c r="AK331" s="372"/>
      <c r="AL331" s="374"/>
    </row>
    <row r="332" spans="1:38" ht="15" customHeight="1" x14ac:dyDescent="0.15">
      <c r="A332" s="454"/>
      <c r="B332" s="458"/>
      <c r="C332" s="376"/>
      <c r="D332" s="463"/>
      <c r="E332" s="466"/>
      <c r="F332" s="469"/>
      <c r="G332" s="472"/>
      <c r="H332" s="466"/>
      <c r="I332" s="466"/>
      <c r="J332" s="477"/>
      <c r="K332" s="480"/>
      <c r="L332" s="466"/>
      <c r="M332" s="466"/>
      <c r="N332" s="469"/>
      <c r="O332" s="472"/>
      <c r="P332" s="466"/>
      <c r="Q332" s="477"/>
      <c r="R332" s="489"/>
      <c r="S332" s="440"/>
      <c r="T332" s="441"/>
      <c r="U332" s="442"/>
      <c r="V332" s="38"/>
      <c r="W332" s="36"/>
      <c r="X332" s="36"/>
      <c r="Y332" s="150" t="str">
        <f>IFERROR(IF(VLOOKUP(A329,入力データ,24,FALSE)="","",VLOOKUP(A329,入力データ,24,FALSE)),"")</f>
        <v/>
      </c>
      <c r="Z332" s="63"/>
      <c r="AA332" s="37"/>
      <c r="AB332" s="369"/>
      <c r="AC332" s="378"/>
      <c r="AD332" s="380"/>
      <c r="AE332" s="380"/>
      <c r="AF332" s="382"/>
      <c r="AG332" s="384"/>
      <c r="AH332" s="386"/>
      <c r="AI332" s="388"/>
      <c r="AJ332" s="390"/>
      <c r="AK332" s="372"/>
      <c r="AL332" s="374"/>
    </row>
    <row r="333" spans="1:38" ht="15" customHeight="1" x14ac:dyDescent="0.15">
      <c r="A333" s="454"/>
      <c r="B333" s="490" t="str">
        <f>IF(OR(C329&lt;&gt;"",C331&lt;&gt;""),"○","")</f>
        <v/>
      </c>
      <c r="C333" s="391" t="str">
        <f>IFERROR(IF(VLOOKUP(A329,入力データ,4,FALSE)="","",VLOOKUP(A329,入力データ,4,FALSE)),"")</f>
        <v/>
      </c>
      <c r="D333" s="392"/>
      <c r="E333" s="395" t="str">
        <f>IFERROR(IF(VLOOKUP(A329,入力データ,15,FALSE)="","",IF(VLOOKUP(A329,入力データ,15,FALSE)&gt;43585,5,4)),"")</f>
        <v/>
      </c>
      <c r="F333" s="398" t="str">
        <f>IFERROR(IF(VLOOKUP(A329,入力データ,15,FALSE)="","",VLOOKUP(A329,入力データ,15,FALSE)),"")</f>
        <v/>
      </c>
      <c r="G333" s="401" t="str">
        <f>IFERROR(IF(VLOOKUP(A329,入力データ,15,FALSE)="","",VLOOKUP(A329,入力データ,15,FALSE)),"")</f>
        <v/>
      </c>
      <c r="H333" s="404" t="str">
        <f>IFERROR(IF(VLOOKUP(A329,入力データ,15,FALSE)&gt;0,1,""),"")</f>
        <v/>
      </c>
      <c r="I333" s="404" t="str">
        <f>IFERROR(IF(VLOOKUP(A329,入力データ,16,FALSE)="","",VLOOKUP(A329,入力データ,16,FALSE)),"")</f>
        <v/>
      </c>
      <c r="J333" s="405" t="str">
        <f>IFERROR(IF(VLOOKUP(A329,入力データ,17,FALSE)="","",
IF(VLOOKUP(A329,入力データ,17,FALSE)&gt;159,"G",
IF(VLOOKUP(A329,入力データ,17,FALSE)&gt;149,"F",
IF(VLOOKUP(A329,入力データ,17,FALSE)&gt;139,"E",
IF(VLOOKUP(A329,入力データ,17,FALSE)&gt;129,"D",
IF(VLOOKUP(A329,入力データ,17,FALSE)&gt;119,"C",
IF(VLOOKUP(A329,入力データ,17,FALSE)&gt;109,"B",
IF(VLOOKUP(A329,入力データ,17,FALSE)&gt;99,"A",
"")))))))),"")</f>
        <v/>
      </c>
      <c r="K333" s="408" t="str">
        <f>IFERROR(IF(VLOOKUP(A329,入力データ,17,FALSE)="","",
IF(VLOOKUP(A329,入力データ,17,FALSE)&gt;99,MOD(VLOOKUP(A329,入力データ,17,FALSE),10),VLOOKUP(A329,入力データ,17,FALSE))),"")</f>
        <v/>
      </c>
      <c r="L333" s="411" t="str">
        <f>IFERROR(IF(VLOOKUP(A329,入力データ,18,FALSE)="","",VLOOKUP(A329,入力データ,18,FALSE)),"")</f>
        <v/>
      </c>
      <c r="M333" s="493" t="str">
        <f>IFERROR(IF(VLOOKUP(A329,入力データ,19,FALSE)="","",IF(VLOOKUP(A329,入力データ,19,FALSE)&gt;43585,5,4)),"")</f>
        <v/>
      </c>
      <c r="N333" s="398" t="str">
        <f>IFERROR(IF(VLOOKUP(A329,入力データ,19,FALSE)="","",VLOOKUP(A329,入力データ,19,FALSE)),"")</f>
        <v/>
      </c>
      <c r="O333" s="401" t="str">
        <f>IFERROR(IF(VLOOKUP(A329,入力データ,19,FALSE)="","",VLOOKUP(A329,入力データ,19,FALSE)),"")</f>
        <v/>
      </c>
      <c r="P333" s="411" t="str">
        <f>IFERROR(IF(VLOOKUP(A329,入力データ,20,FALSE)="","",VLOOKUP(A329,入力データ,20,FALSE)),"")</f>
        <v/>
      </c>
      <c r="Q333" s="500"/>
      <c r="R333" s="503" t="str">
        <f>IFERROR(IF(OR(S333="ｲｸｷｭｳ",S333="ﾑｷｭｳ",AND(L333="",P333="")),"",VLOOKUP(A329,入力データ,31,FALSE)),"")</f>
        <v/>
      </c>
      <c r="S333" s="423" t="str">
        <f>IFERROR(
IF(VLOOKUP(A329,入力データ,33,FALSE)=1,"ﾑｷｭｳ ",
IF(VLOOKUP(A329,入力データ,33,FALSE)=3,"ｲｸｷｭｳ",
IF(VLOOKUP(A329,入力データ,33,FALSE)=4,VLOOKUP(A329,入力データ,32,FALSE),
IF(VLOOKUP(A329,入力データ,33,FALSE)=5,VLOOKUP(A329,入力データ,32,FALSE),
IF(AND(VLOOKUP(A329,入力データ,38,FALSE)&gt;0,VLOOKUP(A329,入力データ,38,FALSE)&lt;9),0,
IF(AND(L333="",P333=""),"",VLOOKUP(A329,入力データ,32,FALSE))))))),"")</f>
        <v/>
      </c>
      <c r="T333" s="424"/>
      <c r="U333" s="425"/>
      <c r="V333" s="36"/>
      <c r="W333" s="36"/>
      <c r="X333" s="36"/>
      <c r="Y333" s="63" t="str">
        <f>IFERROR(IF(VLOOKUP(A329,入力データ,25,FALSE)="","",VLOOKUP(A329,入力データ,25,FALSE)),"")</f>
        <v/>
      </c>
      <c r="Z333" s="63"/>
      <c r="AA333" s="37"/>
      <c r="AB333" s="369"/>
      <c r="AC333" s="377">
        <v>3</v>
      </c>
      <c r="AD333" s="379" t="str">
        <f>IFERROR(IF(VLOOKUP(A329,入力データ,33,FALSE)="","",VLOOKUP(A329,入力データ,33,FALSE)),"")</f>
        <v/>
      </c>
      <c r="AE333" s="379" t="str">
        <f>IF(AD333="","",IF(V336&gt;43585,5,4))</f>
        <v/>
      </c>
      <c r="AF333" s="381" t="str">
        <f>IF(AD333="","",V336)</f>
        <v/>
      </c>
      <c r="AG333" s="383" t="str">
        <f>IF(AE333="","",V336)</f>
        <v/>
      </c>
      <c r="AH333" s="385" t="str">
        <f>IF(AF333="","",V336)</f>
        <v/>
      </c>
      <c r="AI333" s="379">
        <v>7</v>
      </c>
      <c r="AJ333" s="430"/>
      <c r="AK333" s="372"/>
      <c r="AL333" s="374"/>
    </row>
    <row r="334" spans="1:38" ht="15" customHeight="1" x14ac:dyDescent="0.15">
      <c r="A334" s="454"/>
      <c r="B334" s="491"/>
      <c r="C334" s="393"/>
      <c r="D334" s="394"/>
      <c r="E334" s="396"/>
      <c r="F334" s="399"/>
      <c r="G334" s="402"/>
      <c r="H334" s="396"/>
      <c r="I334" s="396"/>
      <c r="J334" s="406"/>
      <c r="K334" s="409"/>
      <c r="L334" s="396"/>
      <c r="M334" s="494"/>
      <c r="N334" s="496"/>
      <c r="O334" s="498"/>
      <c r="P334" s="494"/>
      <c r="Q334" s="501"/>
      <c r="R334" s="504"/>
      <c r="S334" s="426"/>
      <c r="T334" s="426"/>
      <c r="U334" s="427"/>
      <c r="V334" s="1"/>
      <c r="W334" s="1"/>
      <c r="X334" s="1"/>
      <c r="Y334" s="63" t="str">
        <f>IFERROR(IF(VLOOKUP(A329,入力データ,26,FALSE)="","",VLOOKUP(A329,入力データ,26,FALSE)),"")</f>
        <v/>
      </c>
      <c r="Z334" s="1"/>
      <c r="AA334" s="1"/>
      <c r="AB334" s="369"/>
      <c r="AC334" s="378"/>
      <c r="AD334" s="380"/>
      <c r="AE334" s="380"/>
      <c r="AF334" s="382"/>
      <c r="AG334" s="384"/>
      <c r="AH334" s="386"/>
      <c r="AI334" s="380"/>
      <c r="AJ334" s="431"/>
      <c r="AK334" s="372"/>
      <c r="AL334" s="374"/>
    </row>
    <row r="335" spans="1:38" ht="15" customHeight="1" x14ac:dyDescent="0.15">
      <c r="A335" s="454"/>
      <c r="B335" s="491"/>
      <c r="C335" s="432" t="str">
        <f>IFERROR(IF(VLOOKUP(A329,入力データ,14,FALSE)="","",VLOOKUP(A329,入力データ,14,FALSE)),"")</f>
        <v/>
      </c>
      <c r="D335" s="409"/>
      <c r="E335" s="396"/>
      <c r="F335" s="399"/>
      <c r="G335" s="402"/>
      <c r="H335" s="396"/>
      <c r="I335" s="396"/>
      <c r="J335" s="406"/>
      <c r="K335" s="409"/>
      <c r="L335" s="396"/>
      <c r="M335" s="494"/>
      <c r="N335" s="496"/>
      <c r="O335" s="498"/>
      <c r="P335" s="494"/>
      <c r="Q335" s="501"/>
      <c r="R335" s="504"/>
      <c r="S335" s="426"/>
      <c r="T335" s="426"/>
      <c r="U335" s="427"/>
      <c r="V335" s="150"/>
      <c r="W335" s="150"/>
      <c r="X335" s="150"/>
      <c r="Y335" s="1"/>
      <c r="Z335" s="62"/>
      <c r="AA335" s="151"/>
      <c r="AB335" s="369"/>
      <c r="AC335" s="377">
        <v>4</v>
      </c>
      <c r="AD335" s="413" t="str">
        <f>IFERROR(IF(VLOOKUP(A329,入力データ,38,FALSE)="","",VLOOKUP(A329,入力データ,38,FALSE)),"")</f>
        <v/>
      </c>
      <c r="AE335" s="379" t="str">
        <f>IF(AD335="","",IF(V336&gt;43585,5,4))</f>
        <v/>
      </c>
      <c r="AF335" s="381" t="str">
        <f>IF(AE335="","",V336)</f>
        <v/>
      </c>
      <c r="AG335" s="383" t="str">
        <f>IF(AE335="","",V336)</f>
        <v/>
      </c>
      <c r="AH335" s="385" t="str">
        <f>IF(AE335="","",V336)</f>
        <v/>
      </c>
      <c r="AI335" s="379"/>
      <c r="AJ335" s="418"/>
      <c r="AK335" s="58"/>
      <c r="AL335" s="86"/>
    </row>
    <row r="336" spans="1:38" ht="15" customHeight="1" x14ac:dyDescent="0.15">
      <c r="A336" s="455"/>
      <c r="B336" s="492"/>
      <c r="C336" s="433"/>
      <c r="D336" s="410"/>
      <c r="E336" s="397"/>
      <c r="F336" s="400"/>
      <c r="G336" s="403"/>
      <c r="H336" s="397"/>
      <c r="I336" s="397"/>
      <c r="J336" s="407"/>
      <c r="K336" s="410"/>
      <c r="L336" s="397"/>
      <c r="M336" s="495"/>
      <c r="N336" s="497"/>
      <c r="O336" s="499"/>
      <c r="P336" s="495"/>
      <c r="Q336" s="502"/>
      <c r="R336" s="505"/>
      <c r="S336" s="428"/>
      <c r="T336" s="428"/>
      <c r="U336" s="429"/>
      <c r="V336" s="420" t="str">
        <f>IFERROR(IF(VLOOKUP(A329,入力データ,27,FALSE)="","",VLOOKUP(A329,入力データ,27,FALSE)),"")</f>
        <v/>
      </c>
      <c r="W336" s="421"/>
      <c r="X336" s="421"/>
      <c r="Y336" s="421"/>
      <c r="Z336" s="421"/>
      <c r="AA336" s="422"/>
      <c r="AB336" s="370"/>
      <c r="AC336" s="412"/>
      <c r="AD336" s="414"/>
      <c r="AE336" s="414"/>
      <c r="AF336" s="415"/>
      <c r="AG336" s="416"/>
      <c r="AH336" s="417"/>
      <c r="AI336" s="414"/>
      <c r="AJ336" s="419"/>
      <c r="AK336" s="60"/>
      <c r="AL336" s="61"/>
    </row>
    <row r="337" spans="1:38" ht="15" customHeight="1" x14ac:dyDescent="0.15">
      <c r="A337" s="453">
        <v>41</v>
      </c>
      <c r="B337" s="456"/>
      <c r="C337" s="459" t="str">
        <f>IFERROR(IF(VLOOKUP(A337,入力データ,2,FALSE)="","",VLOOKUP(A337,入力データ,2,FALSE)),"")</f>
        <v/>
      </c>
      <c r="D337" s="461" t="str">
        <f>IFERROR(
IF(OR(VLOOKUP(A337,入力データ,34,FALSE)=1,
VLOOKUP(A337,入力データ,34,FALSE)=3,
VLOOKUP(A337,入力データ,34,FALSE)=4,
VLOOKUP(A337,入力データ,34,FALSE)=5),
IF(VLOOKUP(A337,入力データ,13,FALSE)="","",VLOOKUP(A337,入力データ,13,FALSE)),
IF(VLOOKUP(A337,入力データ,3,FALSE)="","",VLOOKUP(A337,入力データ,3,FALSE))),"")</f>
        <v/>
      </c>
      <c r="E337" s="464" t="str">
        <f>IFERROR(IF(VLOOKUP(A337,入力データ,5,FALSE)="","",IF(VLOOKUP(A337,入力データ,5,FALSE)&gt;43585,5,4)),"")</f>
        <v/>
      </c>
      <c r="F337" s="467" t="str">
        <f>IFERROR(IF(VLOOKUP(A337,入力データ,5,FALSE)="","",VLOOKUP(A337,入力データ,5,FALSE)),"")</f>
        <v/>
      </c>
      <c r="G337" s="470" t="str">
        <f>IFERROR(IF(VLOOKUP(A337,入力データ,5,FALSE)="","",VLOOKUP(A337,入力データ,5,FALSE)),"")</f>
        <v/>
      </c>
      <c r="H337" s="473" t="str">
        <f>IFERROR(IF(VLOOKUP(A337,入力データ,5,FALSE)&gt;0,1,""),"")</f>
        <v/>
      </c>
      <c r="I337" s="473" t="str">
        <f>IFERROR(IF(VLOOKUP(A337,入力データ,6,FALSE)="","",VLOOKUP(A337,入力データ,6,FALSE)),"")</f>
        <v/>
      </c>
      <c r="J337" s="475" t="str">
        <f>IFERROR(IF(VLOOKUP(A337,入力データ,7,FALSE)="","",
IF(VLOOKUP(A337,入力データ,7,FALSE)&gt;159,"G",
IF(VLOOKUP(A337,入力データ,7,FALSE)&gt;149,"F",
IF(VLOOKUP(A337,入力データ,7,FALSE)&gt;139,"E",
IF(VLOOKUP(A337,入力データ,7,FALSE)&gt;129,"D",
IF(VLOOKUP(A337,入力データ,7,FALSE)&gt;119,"C",
IF(VLOOKUP(A337,入力データ,7,FALSE)&gt;109,"B",
IF(VLOOKUP(A337,入力データ,7,FALSE)&gt;99,"A",
"")))))))),"")</f>
        <v/>
      </c>
      <c r="K337" s="478" t="str">
        <f>IFERROR(IF(VLOOKUP(A337,入力データ,7,FALSE)="","",
IF(VLOOKUP(A337,入力データ,7,FALSE)&gt;99,MOD(VLOOKUP(A337,入力データ,7,FALSE),10),VLOOKUP(A337,入力データ,7,FALSE))),"")</f>
        <v/>
      </c>
      <c r="L337" s="481" t="str">
        <f>IFERROR(IF(VLOOKUP(A337,入力データ,8,FALSE)="","",VLOOKUP(A337,入力データ,8,FALSE)),"")</f>
        <v/>
      </c>
      <c r="M337" s="483" t="str">
        <f>IFERROR(IF(VLOOKUP(A337,入力データ,9,FALSE)="","",IF(VLOOKUP(A337,入力データ,9,FALSE)&gt;43585,5,4)),"")</f>
        <v/>
      </c>
      <c r="N337" s="485" t="str">
        <f>IFERROR(IF(VLOOKUP(A337,入力データ,9,FALSE)="","",VLOOKUP(A337,入力データ,9,FALSE)),"")</f>
        <v/>
      </c>
      <c r="O337" s="470" t="str">
        <f>IFERROR(IF(VLOOKUP(A337,入力データ,9,FALSE)="","",VLOOKUP(A337,入力データ,9,FALSE)),"")</f>
        <v/>
      </c>
      <c r="P337" s="481" t="str">
        <f>IFERROR(IF(VLOOKUP(A337,入力データ,10,FALSE)="","",VLOOKUP(A337,入力データ,10,FALSE)),"")</f>
        <v/>
      </c>
      <c r="Q337" s="434"/>
      <c r="R337" s="487" t="str">
        <f>IFERROR(IF(VLOOKUP(A337,入力データ,8,FALSE)="","",VLOOKUP(A337,入力データ,8,FALSE)+VALUE(VLOOKUP(A337,入力データ,10,FALSE))),"")</f>
        <v/>
      </c>
      <c r="S337" s="434" t="str">
        <f>IF(R337="","",IF(VLOOKUP(A337,入力データ,11,FALSE)="育児休業","ｲｸｷｭｳ",IF(VLOOKUP(A337,入力データ,11,FALSE)="傷病休職","ﾑｷｭｳ",ROUNDDOWN(R337*10/1000,0))))</f>
        <v/>
      </c>
      <c r="T337" s="435"/>
      <c r="U337" s="436"/>
      <c r="V337" s="152"/>
      <c r="W337" s="149"/>
      <c r="X337" s="149"/>
      <c r="Y337" s="149" t="str">
        <f>IFERROR(IF(VLOOKUP(A337,入力データ,21,FALSE)="","",VLOOKUP(A337,入力データ,21,FALSE)),"")</f>
        <v/>
      </c>
      <c r="Z337" s="40"/>
      <c r="AA337" s="67"/>
      <c r="AB337" s="368" t="str">
        <f>IFERROR(IF(VLOOKUP(A337,入力データ,28,FALSE)&amp;"　"&amp;VLOOKUP(A337,入力データ,29,FALSE)="　","",VLOOKUP(A337,入力データ,28,FALSE)&amp;"　"&amp;VLOOKUP(A337,入力データ,29,FALSE)),"")</f>
        <v/>
      </c>
      <c r="AC337" s="443">
        <v>1</v>
      </c>
      <c r="AD337" s="444" t="str">
        <f>IFERROR(IF(VLOOKUP(A337,入力データ,34,FALSE)="","",VLOOKUP(A337,入力データ,34,FALSE)),"")</f>
        <v/>
      </c>
      <c r="AE337" s="444" t="str">
        <f>IF(AD337="","",IF(V344&gt;43585,5,4))</f>
        <v/>
      </c>
      <c r="AF337" s="445" t="str">
        <f>IF(AD337="","",V344)</f>
        <v/>
      </c>
      <c r="AG337" s="447" t="str">
        <f>IF(AD337="","",V344)</f>
        <v/>
      </c>
      <c r="AH337" s="449" t="str">
        <f>IF(AD337="","",V344)</f>
        <v/>
      </c>
      <c r="AI337" s="444">
        <v>5</v>
      </c>
      <c r="AJ337" s="451" t="str">
        <f>IFERROR(IF(OR(VLOOKUP(A337,入力データ,34,FALSE)=1,VLOOKUP(A337,入力データ,34,FALSE)=3,VLOOKUP(A337,入力データ,34,FALSE)=4,VLOOKUP(A337,入力データ,34,FALSE)=5),3,
IF(VLOOKUP(A337,入力データ,35,FALSE)="","",3)),"")</f>
        <v/>
      </c>
      <c r="AK337" s="371"/>
      <c r="AL337" s="373"/>
    </row>
    <row r="338" spans="1:38" ht="15" customHeight="1" x14ac:dyDescent="0.15">
      <c r="A338" s="454"/>
      <c r="B338" s="457"/>
      <c r="C338" s="460"/>
      <c r="D338" s="462"/>
      <c r="E338" s="465"/>
      <c r="F338" s="468"/>
      <c r="G338" s="471"/>
      <c r="H338" s="474"/>
      <c r="I338" s="474"/>
      <c r="J338" s="476"/>
      <c r="K338" s="479"/>
      <c r="L338" s="482"/>
      <c r="M338" s="484"/>
      <c r="N338" s="486"/>
      <c r="O338" s="471"/>
      <c r="P338" s="482"/>
      <c r="Q338" s="437"/>
      <c r="R338" s="488"/>
      <c r="S338" s="437"/>
      <c r="T338" s="438"/>
      <c r="U338" s="439"/>
      <c r="V338" s="41"/>
      <c r="W338" s="150"/>
      <c r="X338" s="150"/>
      <c r="Y338" s="150" t="str">
        <f>IFERROR(IF(VLOOKUP(A337,入力データ,22,FALSE)="","",VLOOKUP(A337,入力データ,22,FALSE)),"")</f>
        <v/>
      </c>
      <c r="Z338" s="150"/>
      <c r="AA338" s="151"/>
      <c r="AB338" s="369"/>
      <c r="AC338" s="378"/>
      <c r="AD338" s="380"/>
      <c r="AE338" s="380"/>
      <c r="AF338" s="446"/>
      <c r="AG338" s="448"/>
      <c r="AH338" s="450"/>
      <c r="AI338" s="380"/>
      <c r="AJ338" s="452"/>
      <c r="AK338" s="372"/>
      <c r="AL338" s="374"/>
    </row>
    <row r="339" spans="1:38" ht="15" customHeight="1" x14ac:dyDescent="0.15">
      <c r="A339" s="454"/>
      <c r="B339" s="457"/>
      <c r="C339" s="375" t="str">
        <f>IFERROR(IF(VLOOKUP(A337,入力データ,12,FALSE)="","",VLOOKUP(A337,入力データ,12,FALSE)),"")</f>
        <v/>
      </c>
      <c r="D339" s="462"/>
      <c r="E339" s="465"/>
      <c r="F339" s="468"/>
      <c r="G339" s="471"/>
      <c r="H339" s="474"/>
      <c r="I339" s="474"/>
      <c r="J339" s="476"/>
      <c r="K339" s="479"/>
      <c r="L339" s="482"/>
      <c r="M339" s="484"/>
      <c r="N339" s="486"/>
      <c r="O339" s="471"/>
      <c r="P339" s="482"/>
      <c r="Q339" s="437"/>
      <c r="R339" s="488"/>
      <c r="S339" s="437"/>
      <c r="T339" s="438"/>
      <c r="U339" s="439"/>
      <c r="V339" s="41"/>
      <c r="W339" s="150"/>
      <c r="X339" s="150"/>
      <c r="Y339" s="150" t="str">
        <f>IFERROR(IF(VLOOKUP(A337,入力データ,23,FALSE)="","",VLOOKUP(A337,入力データ,23,FALSE)),"")</f>
        <v/>
      </c>
      <c r="Z339" s="150"/>
      <c r="AA339" s="151"/>
      <c r="AB339" s="369"/>
      <c r="AC339" s="377">
        <v>2</v>
      </c>
      <c r="AD339" s="379" t="str">
        <f>IFERROR(IF(VLOOKUP(A337,入力データ,37,FALSE)="","",VLOOKUP(A337,入力データ,37,FALSE)),"")</f>
        <v/>
      </c>
      <c r="AE339" s="379" t="str">
        <f>IF(AD339="","",IF(V344&gt;43585,5,4))</f>
        <v/>
      </c>
      <c r="AF339" s="381" t="str">
        <f>IF(AD339="","",V344)</f>
        <v/>
      </c>
      <c r="AG339" s="383" t="str">
        <f>IF(AE339="","",V344)</f>
        <v/>
      </c>
      <c r="AH339" s="385" t="str">
        <f>IF(AF339="","",V344)</f>
        <v/>
      </c>
      <c r="AI339" s="387">
        <v>6</v>
      </c>
      <c r="AJ339" s="389" t="str">
        <f>IFERROR(IF(VLOOKUP(A337,入力データ,36,FALSE)="","",3),"")</f>
        <v/>
      </c>
      <c r="AK339" s="372"/>
      <c r="AL339" s="374"/>
    </row>
    <row r="340" spans="1:38" ht="15" customHeight="1" x14ac:dyDescent="0.15">
      <c r="A340" s="454"/>
      <c r="B340" s="458"/>
      <c r="C340" s="376"/>
      <c r="D340" s="463"/>
      <c r="E340" s="466"/>
      <c r="F340" s="469"/>
      <c r="G340" s="472"/>
      <c r="H340" s="466"/>
      <c r="I340" s="466"/>
      <c r="J340" s="477"/>
      <c r="K340" s="480"/>
      <c r="L340" s="466"/>
      <c r="M340" s="466"/>
      <c r="N340" s="469"/>
      <c r="O340" s="472"/>
      <c r="P340" s="466"/>
      <c r="Q340" s="477"/>
      <c r="R340" s="489"/>
      <c r="S340" s="440"/>
      <c r="T340" s="441"/>
      <c r="U340" s="442"/>
      <c r="V340" s="38"/>
      <c r="W340" s="36"/>
      <c r="X340" s="36"/>
      <c r="Y340" s="150" t="str">
        <f>IFERROR(IF(VLOOKUP(A337,入力データ,24,FALSE)="","",VLOOKUP(A337,入力データ,24,FALSE)),"")</f>
        <v/>
      </c>
      <c r="Z340" s="63"/>
      <c r="AA340" s="37"/>
      <c r="AB340" s="369"/>
      <c r="AC340" s="378"/>
      <c r="AD340" s="380"/>
      <c r="AE340" s="380"/>
      <c r="AF340" s="382"/>
      <c r="AG340" s="384"/>
      <c r="AH340" s="386"/>
      <c r="AI340" s="388"/>
      <c r="AJ340" s="390"/>
      <c r="AK340" s="372"/>
      <c r="AL340" s="374"/>
    </row>
    <row r="341" spans="1:38" ht="15" customHeight="1" x14ac:dyDescent="0.15">
      <c r="A341" s="454"/>
      <c r="B341" s="490" t="str">
        <f>IF(OR(C337&lt;&gt;"",C339&lt;&gt;""),"○","")</f>
        <v/>
      </c>
      <c r="C341" s="391" t="str">
        <f>IFERROR(IF(VLOOKUP(A337,入力データ,4,FALSE)="","",VLOOKUP(A337,入力データ,4,FALSE)),"")</f>
        <v/>
      </c>
      <c r="D341" s="392"/>
      <c r="E341" s="395" t="str">
        <f>IFERROR(IF(VLOOKUP(A337,入力データ,15,FALSE)="","",IF(VLOOKUP(A337,入力データ,15,FALSE)&gt;43585,5,4)),"")</f>
        <v/>
      </c>
      <c r="F341" s="398" t="str">
        <f>IFERROR(IF(VLOOKUP(A337,入力データ,15,FALSE)="","",VLOOKUP(A337,入力データ,15,FALSE)),"")</f>
        <v/>
      </c>
      <c r="G341" s="401" t="str">
        <f>IFERROR(IF(VLOOKUP(A337,入力データ,15,FALSE)="","",VLOOKUP(A337,入力データ,15,FALSE)),"")</f>
        <v/>
      </c>
      <c r="H341" s="404" t="str">
        <f>IFERROR(IF(VLOOKUP(A337,入力データ,15,FALSE)&gt;0,1,""),"")</f>
        <v/>
      </c>
      <c r="I341" s="404" t="str">
        <f>IFERROR(IF(VLOOKUP(A337,入力データ,16,FALSE)="","",VLOOKUP(A337,入力データ,16,FALSE)),"")</f>
        <v/>
      </c>
      <c r="J341" s="405" t="str">
        <f>IFERROR(IF(VLOOKUP(A337,入力データ,17,FALSE)="","",
IF(VLOOKUP(A337,入力データ,17,FALSE)&gt;159,"G",
IF(VLOOKUP(A337,入力データ,17,FALSE)&gt;149,"F",
IF(VLOOKUP(A337,入力データ,17,FALSE)&gt;139,"E",
IF(VLOOKUP(A337,入力データ,17,FALSE)&gt;129,"D",
IF(VLOOKUP(A337,入力データ,17,FALSE)&gt;119,"C",
IF(VLOOKUP(A337,入力データ,17,FALSE)&gt;109,"B",
IF(VLOOKUP(A337,入力データ,17,FALSE)&gt;99,"A",
"")))))))),"")</f>
        <v/>
      </c>
      <c r="K341" s="408" t="str">
        <f>IFERROR(IF(VLOOKUP(A337,入力データ,17,FALSE)="","",
IF(VLOOKUP(A337,入力データ,17,FALSE)&gt;99,MOD(VLOOKUP(A337,入力データ,17,FALSE),10),VLOOKUP(A337,入力データ,17,FALSE))),"")</f>
        <v/>
      </c>
      <c r="L341" s="411" t="str">
        <f>IFERROR(IF(VLOOKUP(A337,入力データ,18,FALSE)="","",VLOOKUP(A337,入力データ,18,FALSE)),"")</f>
        <v/>
      </c>
      <c r="M341" s="493" t="str">
        <f>IFERROR(IF(VLOOKUP(A337,入力データ,19,FALSE)="","",IF(VLOOKUP(A337,入力データ,19,FALSE)&gt;43585,5,4)),"")</f>
        <v/>
      </c>
      <c r="N341" s="398" t="str">
        <f>IFERROR(IF(VLOOKUP(A337,入力データ,19,FALSE)="","",VLOOKUP(A337,入力データ,19,FALSE)),"")</f>
        <v/>
      </c>
      <c r="O341" s="401" t="str">
        <f>IFERROR(IF(VLOOKUP(A337,入力データ,19,FALSE)="","",VLOOKUP(A337,入力データ,19,FALSE)),"")</f>
        <v/>
      </c>
      <c r="P341" s="411" t="str">
        <f>IFERROR(IF(VLOOKUP(A337,入力データ,20,FALSE)="","",VLOOKUP(A337,入力データ,20,FALSE)),"")</f>
        <v/>
      </c>
      <c r="Q341" s="500"/>
      <c r="R341" s="503" t="str">
        <f>IFERROR(IF(OR(S341="ｲｸｷｭｳ",S341="ﾑｷｭｳ",AND(L341="",P341="")),"",VLOOKUP(A337,入力データ,31,FALSE)),"")</f>
        <v/>
      </c>
      <c r="S341" s="423" t="str">
        <f>IFERROR(
IF(VLOOKUP(A337,入力データ,33,FALSE)=1,"ﾑｷｭｳ ",
IF(VLOOKUP(A337,入力データ,33,FALSE)=3,"ｲｸｷｭｳ",
IF(VLOOKUP(A337,入力データ,33,FALSE)=4,VLOOKUP(A337,入力データ,32,FALSE),
IF(VLOOKUP(A337,入力データ,33,FALSE)=5,VLOOKUP(A337,入力データ,32,FALSE),
IF(AND(VLOOKUP(A337,入力データ,38,FALSE)&gt;0,VLOOKUP(A337,入力データ,38,FALSE)&lt;9),0,
IF(AND(L341="",P341=""),"",VLOOKUP(A337,入力データ,32,FALSE))))))),"")</f>
        <v/>
      </c>
      <c r="T341" s="424"/>
      <c r="U341" s="425"/>
      <c r="V341" s="36"/>
      <c r="W341" s="36"/>
      <c r="X341" s="36"/>
      <c r="Y341" s="63" t="str">
        <f>IFERROR(IF(VLOOKUP(A337,入力データ,25,FALSE)="","",VLOOKUP(A337,入力データ,25,FALSE)),"")</f>
        <v/>
      </c>
      <c r="Z341" s="63"/>
      <c r="AA341" s="37"/>
      <c r="AB341" s="369"/>
      <c r="AC341" s="377">
        <v>3</v>
      </c>
      <c r="AD341" s="379" t="str">
        <f>IFERROR(IF(VLOOKUP(A337,入力データ,33,FALSE)="","",VLOOKUP(A337,入力データ,33,FALSE)),"")</f>
        <v/>
      </c>
      <c r="AE341" s="379" t="str">
        <f>IF(AD341="","",IF(V344&gt;43585,5,4))</f>
        <v/>
      </c>
      <c r="AF341" s="381" t="str">
        <f>IF(AD341="","",V344)</f>
        <v/>
      </c>
      <c r="AG341" s="383" t="str">
        <f>IF(AE341="","",V344)</f>
        <v/>
      </c>
      <c r="AH341" s="385" t="str">
        <f>IF(AF341="","",V344)</f>
        <v/>
      </c>
      <c r="AI341" s="379">
        <v>7</v>
      </c>
      <c r="AJ341" s="430"/>
      <c r="AK341" s="372"/>
      <c r="AL341" s="374"/>
    </row>
    <row r="342" spans="1:38" ht="15" customHeight="1" x14ac:dyDescent="0.15">
      <c r="A342" s="454"/>
      <c r="B342" s="491"/>
      <c r="C342" s="393"/>
      <c r="D342" s="394"/>
      <c r="E342" s="396"/>
      <c r="F342" s="399"/>
      <c r="G342" s="402"/>
      <c r="H342" s="396"/>
      <c r="I342" s="396"/>
      <c r="J342" s="406"/>
      <c r="K342" s="409"/>
      <c r="L342" s="396"/>
      <c r="M342" s="494"/>
      <c r="N342" s="496"/>
      <c r="O342" s="498"/>
      <c r="P342" s="494"/>
      <c r="Q342" s="501"/>
      <c r="R342" s="504"/>
      <c r="S342" s="426"/>
      <c r="T342" s="426"/>
      <c r="U342" s="427"/>
      <c r="V342" s="1"/>
      <c r="W342" s="1"/>
      <c r="X342" s="1"/>
      <c r="Y342" s="63" t="str">
        <f>IFERROR(IF(VLOOKUP(A337,入力データ,26,FALSE)="","",VLOOKUP(A337,入力データ,26,FALSE)),"")</f>
        <v/>
      </c>
      <c r="Z342" s="1"/>
      <c r="AA342" s="1"/>
      <c r="AB342" s="369"/>
      <c r="AC342" s="378"/>
      <c r="AD342" s="380"/>
      <c r="AE342" s="380"/>
      <c r="AF342" s="382"/>
      <c r="AG342" s="384"/>
      <c r="AH342" s="386"/>
      <c r="AI342" s="380"/>
      <c r="AJ342" s="431"/>
      <c r="AK342" s="372"/>
      <c r="AL342" s="374"/>
    </row>
    <row r="343" spans="1:38" ht="15" customHeight="1" x14ac:dyDescent="0.15">
      <c r="A343" s="454"/>
      <c r="B343" s="491"/>
      <c r="C343" s="432" t="str">
        <f>IFERROR(IF(VLOOKUP(A337,入力データ,14,FALSE)="","",VLOOKUP(A337,入力データ,14,FALSE)),"")</f>
        <v/>
      </c>
      <c r="D343" s="409"/>
      <c r="E343" s="396"/>
      <c r="F343" s="399"/>
      <c r="G343" s="402"/>
      <c r="H343" s="396"/>
      <c r="I343" s="396"/>
      <c r="J343" s="406"/>
      <c r="K343" s="409"/>
      <c r="L343" s="396"/>
      <c r="M343" s="494"/>
      <c r="N343" s="496"/>
      <c r="O343" s="498"/>
      <c r="P343" s="494"/>
      <c r="Q343" s="501"/>
      <c r="R343" s="504"/>
      <c r="S343" s="426"/>
      <c r="T343" s="426"/>
      <c r="U343" s="427"/>
      <c r="V343" s="150"/>
      <c r="W343" s="150"/>
      <c r="X343" s="150"/>
      <c r="Y343" s="1"/>
      <c r="Z343" s="62"/>
      <c r="AA343" s="151"/>
      <c r="AB343" s="369"/>
      <c r="AC343" s="377">
        <v>4</v>
      </c>
      <c r="AD343" s="413" t="str">
        <f>IFERROR(IF(VLOOKUP(A337,入力データ,38,FALSE)="","",VLOOKUP(A337,入力データ,38,FALSE)),"")</f>
        <v/>
      </c>
      <c r="AE343" s="379" t="str">
        <f>IF(AD343="","",IF(V344&gt;43585,5,4))</f>
        <v/>
      </c>
      <c r="AF343" s="381" t="str">
        <f>IF(AE343="","",V344)</f>
        <v/>
      </c>
      <c r="AG343" s="383" t="str">
        <f>IF(AE343="","",V344)</f>
        <v/>
      </c>
      <c r="AH343" s="385" t="str">
        <f>IF(AE343="","",V344)</f>
        <v/>
      </c>
      <c r="AI343" s="379"/>
      <c r="AJ343" s="418"/>
      <c r="AK343" s="58"/>
      <c r="AL343" s="86"/>
    </row>
    <row r="344" spans="1:38" ht="15" customHeight="1" x14ac:dyDescent="0.15">
      <c r="A344" s="455"/>
      <c r="B344" s="492"/>
      <c r="C344" s="433"/>
      <c r="D344" s="410"/>
      <c r="E344" s="397"/>
      <c r="F344" s="400"/>
      <c r="G344" s="403"/>
      <c r="H344" s="397"/>
      <c r="I344" s="397"/>
      <c r="J344" s="407"/>
      <c r="K344" s="410"/>
      <c r="L344" s="397"/>
      <c r="M344" s="495"/>
      <c r="N344" s="497"/>
      <c r="O344" s="499"/>
      <c r="P344" s="495"/>
      <c r="Q344" s="502"/>
      <c r="R344" s="505"/>
      <c r="S344" s="428"/>
      <c r="T344" s="428"/>
      <c r="U344" s="429"/>
      <c r="V344" s="420" t="str">
        <f>IFERROR(IF(VLOOKUP(A337,入力データ,27,FALSE)="","",VLOOKUP(A337,入力データ,27,FALSE)),"")</f>
        <v/>
      </c>
      <c r="W344" s="421"/>
      <c r="X344" s="421"/>
      <c r="Y344" s="421"/>
      <c r="Z344" s="421"/>
      <c r="AA344" s="422"/>
      <c r="AB344" s="370"/>
      <c r="AC344" s="412"/>
      <c r="AD344" s="414"/>
      <c r="AE344" s="414"/>
      <c r="AF344" s="415"/>
      <c r="AG344" s="416"/>
      <c r="AH344" s="417"/>
      <c r="AI344" s="414"/>
      <c r="AJ344" s="419"/>
      <c r="AK344" s="60"/>
      <c r="AL344" s="61"/>
    </row>
    <row r="345" spans="1:38" ht="15" customHeight="1" x14ac:dyDescent="0.15">
      <c r="A345" s="453">
        <v>42</v>
      </c>
      <c r="B345" s="456"/>
      <c r="C345" s="459" t="str">
        <f>IFERROR(IF(VLOOKUP(A345,入力データ,2,FALSE)="","",VLOOKUP(A345,入力データ,2,FALSE)),"")</f>
        <v/>
      </c>
      <c r="D345" s="461" t="str">
        <f>IFERROR(
IF(OR(VLOOKUP(A345,入力データ,34,FALSE)=1,
VLOOKUP(A345,入力データ,34,FALSE)=3,
VLOOKUP(A345,入力データ,34,FALSE)=4,
VLOOKUP(A345,入力データ,34,FALSE)=5),
IF(VLOOKUP(A345,入力データ,13,FALSE)="","",VLOOKUP(A345,入力データ,13,FALSE)),
IF(VLOOKUP(A345,入力データ,3,FALSE)="","",VLOOKUP(A345,入力データ,3,FALSE))),"")</f>
        <v/>
      </c>
      <c r="E345" s="464" t="str">
        <f>IFERROR(IF(VLOOKUP(A345,入力データ,5,FALSE)="","",IF(VLOOKUP(A345,入力データ,5,FALSE)&gt;43585,5,4)),"")</f>
        <v/>
      </c>
      <c r="F345" s="467" t="str">
        <f>IFERROR(IF(VLOOKUP(A345,入力データ,5,FALSE)="","",VLOOKUP(A345,入力データ,5,FALSE)),"")</f>
        <v/>
      </c>
      <c r="G345" s="470" t="str">
        <f>IFERROR(IF(VLOOKUP(A345,入力データ,5,FALSE)="","",VLOOKUP(A345,入力データ,5,FALSE)),"")</f>
        <v/>
      </c>
      <c r="H345" s="473" t="str">
        <f>IFERROR(IF(VLOOKUP(A345,入力データ,5,FALSE)&gt;0,1,""),"")</f>
        <v/>
      </c>
      <c r="I345" s="473" t="str">
        <f>IFERROR(IF(VLOOKUP(A345,入力データ,6,FALSE)="","",VLOOKUP(A345,入力データ,6,FALSE)),"")</f>
        <v/>
      </c>
      <c r="J345" s="475" t="str">
        <f>IFERROR(IF(VLOOKUP(A345,入力データ,7,FALSE)="","",
IF(VLOOKUP(A345,入力データ,7,FALSE)&gt;159,"G",
IF(VLOOKUP(A345,入力データ,7,FALSE)&gt;149,"F",
IF(VLOOKUP(A345,入力データ,7,FALSE)&gt;139,"E",
IF(VLOOKUP(A345,入力データ,7,FALSE)&gt;129,"D",
IF(VLOOKUP(A345,入力データ,7,FALSE)&gt;119,"C",
IF(VLOOKUP(A345,入力データ,7,FALSE)&gt;109,"B",
IF(VLOOKUP(A345,入力データ,7,FALSE)&gt;99,"A",
"")))))))),"")</f>
        <v/>
      </c>
      <c r="K345" s="478" t="str">
        <f>IFERROR(IF(VLOOKUP(A345,入力データ,7,FALSE)="","",
IF(VLOOKUP(A345,入力データ,7,FALSE)&gt;99,MOD(VLOOKUP(A345,入力データ,7,FALSE),10),VLOOKUP(A345,入力データ,7,FALSE))),"")</f>
        <v/>
      </c>
      <c r="L345" s="481" t="str">
        <f>IFERROR(IF(VLOOKUP(A345,入力データ,8,FALSE)="","",VLOOKUP(A345,入力データ,8,FALSE)),"")</f>
        <v/>
      </c>
      <c r="M345" s="483" t="str">
        <f>IFERROR(IF(VLOOKUP(A345,入力データ,9,FALSE)="","",IF(VLOOKUP(A345,入力データ,9,FALSE)&gt;43585,5,4)),"")</f>
        <v/>
      </c>
      <c r="N345" s="485" t="str">
        <f>IFERROR(IF(VLOOKUP(A345,入力データ,9,FALSE)="","",VLOOKUP(A345,入力データ,9,FALSE)),"")</f>
        <v/>
      </c>
      <c r="O345" s="470" t="str">
        <f>IFERROR(IF(VLOOKUP(A345,入力データ,9,FALSE)="","",VLOOKUP(A345,入力データ,9,FALSE)),"")</f>
        <v/>
      </c>
      <c r="P345" s="481" t="str">
        <f>IFERROR(IF(VLOOKUP(A345,入力データ,10,FALSE)="","",VLOOKUP(A345,入力データ,10,FALSE)),"")</f>
        <v/>
      </c>
      <c r="Q345" s="434"/>
      <c r="R345" s="487" t="str">
        <f>IFERROR(IF(VLOOKUP(A345,入力データ,8,FALSE)="","",VLOOKUP(A345,入力データ,8,FALSE)+VALUE(VLOOKUP(A345,入力データ,10,FALSE))),"")</f>
        <v/>
      </c>
      <c r="S345" s="434" t="str">
        <f>IF(R345="","",IF(VLOOKUP(A345,入力データ,11,FALSE)="育児休業","ｲｸｷｭｳ",IF(VLOOKUP(A345,入力データ,11,FALSE)="傷病休職","ﾑｷｭｳ",ROUNDDOWN(R345*10/1000,0))))</f>
        <v/>
      </c>
      <c r="T345" s="435"/>
      <c r="U345" s="436"/>
      <c r="V345" s="152"/>
      <c r="W345" s="149"/>
      <c r="X345" s="149"/>
      <c r="Y345" s="149" t="str">
        <f>IFERROR(IF(VLOOKUP(A345,入力データ,21,FALSE)="","",VLOOKUP(A345,入力データ,21,FALSE)),"")</f>
        <v/>
      </c>
      <c r="Z345" s="40"/>
      <c r="AA345" s="67"/>
      <c r="AB345" s="368" t="str">
        <f>IFERROR(IF(VLOOKUP(A345,入力データ,28,FALSE)&amp;"　"&amp;VLOOKUP(A345,入力データ,29,FALSE)="　","",VLOOKUP(A345,入力データ,28,FALSE)&amp;"　"&amp;VLOOKUP(A345,入力データ,29,FALSE)),"")</f>
        <v/>
      </c>
      <c r="AC345" s="443">
        <v>1</v>
      </c>
      <c r="AD345" s="444" t="str">
        <f>IFERROR(IF(VLOOKUP(A345,入力データ,34,FALSE)="","",VLOOKUP(A345,入力データ,34,FALSE)),"")</f>
        <v/>
      </c>
      <c r="AE345" s="444" t="str">
        <f>IF(AD345="","",IF(V352&gt;43585,5,4))</f>
        <v/>
      </c>
      <c r="AF345" s="445" t="str">
        <f>IF(AD345="","",V352)</f>
        <v/>
      </c>
      <c r="AG345" s="447" t="str">
        <f>IF(AD345="","",V352)</f>
        <v/>
      </c>
      <c r="AH345" s="449" t="str">
        <f>IF(AD345="","",V352)</f>
        <v/>
      </c>
      <c r="AI345" s="444">
        <v>5</v>
      </c>
      <c r="AJ345" s="451" t="str">
        <f>IFERROR(IF(OR(VLOOKUP(A345,入力データ,34,FALSE)=1,VLOOKUP(A345,入力データ,34,FALSE)=3,VLOOKUP(A345,入力データ,34,FALSE)=4,VLOOKUP(A345,入力データ,34,FALSE)=5),3,
IF(VLOOKUP(A345,入力データ,35,FALSE)="","",3)),"")</f>
        <v/>
      </c>
      <c r="AK345" s="371"/>
      <c r="AL345" s="373"/>
    </row>
    <row r="346" spans="1:38" ht="15" customHeight="1" x14ac:dyDescent="0.15">
      <c r="A346" s="454"/>
      <c r="B346" s="457"/>
      <c r="C346" s="460"/>
      <c r="D346" s="462"/>
      <c r="E346" s="465"/>
      <c r="F346" s="468"/>
      <c r="G346" s="471"/>
      <c r="H346" s="474"/>
      <c r="I346" s="474"/>
      <c r="J346" s="476"/>
      <c r="K346" s="479"/>
      <c r="L346" s="482"/>
      <c r="M346" s="484"/>
      <c r="N346" s="486"/>
      <c r="O346" s="471"/>
      <c r="P346" s="482"/>
      <c r="Q346" s="437"/>
      <c r="R346" s="488"/>
      <c r="S346" s="437"/>
      <c r="T346" s="438"/>
      <c r="U346" s="439"/>
      <c r="V346" s="41"/>
      <c r="W346" s="150"/>
      <c r="X346" s="150"/>
      <c r="Y346" s="150" t="str">
        <f>IFERROR(IF(VLOOKUP(A345,入力データ,22,FALSE)="","",VLOOKUP(A345,入力データ,22,FALSE)),"")</f>
        <v/>
      </c>
      <c r="Z346" s="150"/>
      <c r="AA346" s="151"/>
      <c r="AB346" s="369"/>
      <c r="AC346" s="378"/>
      <c r="AD346" s="380"/>
      <c r="AE346" s="380"/>
      <c r="AF346" s="446"/>
      <c r="AG346" s="448"/>
      <c r="AH346" s="450"/>
      <c r="AI346" s="380"/>
      <c r="AJ346" s="452"/>
      <c r="AK346" s="372"/>
      <c r="AL346" s="374"/>
    </row>
    <row r="347" spans="1:38" ht="15" customHeight="1" x14ac:dyDescent="0.15">
      <c r="A347" s="454"/>
      <c r="B347" s="457"/>
      <c r="C347" s="375" t="str">
        <f>IFERROR(IF(VLOOKUP(A345,入力データ,12,FALSE)="","",VLOOKUP(A345,入力データ,12,FALSE)),"")</f>
        <v/>
      </c>
      <c r="D347" s="462"/>
      <c r="E347" s="465"/>
      <c r="F347" s="468"/>
      <c r="G347" s="471"/>
      <c r="H347" s="474"/>
      <c r="I347" s="474"/>
      <c r="J347" s="476"/>
      <c r="K347" s="479"/>
      <c r="L347" s="482"/>
      <c r="M347" s="484"/>
      <c r="N347" s="486"/>
      <c r="O347" s="471"/>
      <c r="P347" s="482"/>
      <c r="Q347" s="437"/>
      <c r="R347" s="488"/>
      <c r="S347" s="437"/>
      <c r="T347" s="438"/>
      <c r="U347" s="439"/>
      <c r="V347" s="41"/>
      <c r="W347" s="150"/>
      <c r="X347" s="150"/>
      <c r="Y347" s="150" t="str">
        <f>IFERROR(IF(VLOOKUP(A345,入力データ,23,FALSE)="","",VLOOKUP(A345,入力データ,23,FALSE)),"")</f>
        <v/>
      </c>
      <c r="Z347" s="150"/>
      <c r="AA347" s="151"/>
      <c r="AB347" s="369"/>
      <c r="AC347" s="377">
        <v>2</v>
      </c>
      <c r="AD347" s="379" t="str">
        <f>IFERROR(IF(VLOOKUP(A345,入力データ,37,FALSE)="","",VLOOKUP(A345,入力データ,37,FALSE)),"")</f>
        <v/>
      </c>
      <c r="AE347" s="379" t="str">
        <f>IF(AD347="","",IF(V352&gt;43585,5,4))</f>
        <v/>
      </c>
      <c r="AF347" s="381" t="str">
        <f>IF(AD347="","",V352)</f>
        <v/>
      </c>
      <c r="AG347" s="383" t="str">
        <f>IF(AE347="","",V352)</f>
        <v/>
      </c>
      <c r="AH347" s="385" t="str">
        <f>IF(AF347="","",V352)</f>
        <v/>
      </c>
      <c r="AI347" s="387">
        <v>6</v>
      </c>
      <c r="AJ347" s="389" t="str">
        <f>IFERROR(IF(VLOOKUP(A345,入力データ,36,FALSE)="","",3),"")</f>
        <v/>
      </c>
      <c r="AK347" s="372"/>
      <c r="AL347" s="374"/>
    </row>
    <row r="348" spans="1:38" ht="15" customHeight="1" x14ac:dyDescent="0.15">
      <c r="A348" s="454"/>
      <c r="B348" s="458"/>
      <c r="C348" s="376"/>
      <c r="D348" s="463"/>
      <c r="E348" s="466"/>
      <c r="F348" s="469"/>
      <c r="G348" s="472"/>
      <c r="H348" s="466"/>
      <c r="I348" s="466"/>
      <c r="J348" s="477"/>
      <c r="K348" s="480"/>
      <c r="L348" s="466"/>
      <c r="M348" s="466"/>
      <c r="N348" s="469"/>
      <c r="O348" s="472"/>
      <c r="P348" s="466"/>
      <c r="Q348" s="477"/>
      <c r="R348" s="489"/>
      <c r="S348" s="440"/>
      <c r="T348" s="441"/>
      <c r="U348" s="442"/>
      <c r="V348" s="38"/>
      <c r="W348" s="36"/>
      <c r="X348" s="36"/>
      <c r="Y348" s="150" t="str">
        <f>IFERROR(IF(VLOOKUP(A345,入力データ,24,FALSE)="","",VLOOKUP(A345,入力データ,24,FALSE)),"")</f>
        <v/>
      </c>
      <c r="Z348" s="63"/>
      <c r="AA348" s="37"/>
      <c r="AB348" s="369"/>
      <c r="AC348" s="378"/>
      <c r="AD348" s="380"/>
      <c r="AE348" s="380"/>
      <c r="AF348" s="382"/>
      <c r="AG348" s="384"/>
      <c r="AH348" s="386"/>
      <c r="AI348" s="388"/>
      <c r="AJ348" s="390"/>
      <c r="AK348" s="372"/>
      <c r="AL348" s="374"/>
    </row>
    <row r="349" spans="1:38" ht="15" customHeight="1" x14ac:dyDescent="0.15">
      <c r="A349" s="454"/>
      <c r="B349" s="490" t="str">
        <f>IF(OR(C345&lt;&gt;"",C347&lt;&gt;""),"○","")</f>
        <v/>
      </c>
      <c r="C349" s="391" t="str">
        <f>IFERROR(IF(VLOOKUP(A345,入力データ,4,FALSE)="","",VLOOKUP(A345,入力データ,4,FALSE)),"")</f>
        <v/>
      </c>
      <c r="D349" s="392"/>
      <c r="E349" s="395" t="str">
        <f>IFERROR(IF(VLOOKUP(A345,入力データ,15,FALSE)="","",IF(VLOOKUP(A345,入力データ,15,FALSE)&gt;43585,5,4)),"")</f>
        <v/>
      </c>
      <c r="F349" s="398" t="str">
        <f>IFERROR(IF(VLOOKUP(A345,入力データ,15,FALSE)="","",VLOOKUP(A345,入力データ,15,FALSE)),"")</f>
        <v/>
      </c>
      <c r="G349" s="401" t="str">
        <f>IFERROR(IF(VLOOKUP(A345,入力データ,15,FALSE)="","",VLOOKUP(A345,入力データ,15,FALSE)),"")</f>
        <v/>
      </c>
      <c r="H349" s="404" t="str">
        <f>IFERROR(IF(VLOOKUP(A345,入力データ,15,FALSE)&gt;0,1,""),"")</f>
        <v/>
      </c>
      <c r="I349" s="404" t="str">
        <f>IFERROR(IF(VLOOKUP(A345,入力データ,16,FALSE)="","",VLOOKUP(A345,入力データ,16,FALSE)),"")</f>
        <v/>
      </c>
      <c r="J349" s="405" t="str">
        <f>IFERROR(IF(VLOOKUP(A345,入力データ,17,FALSE)="","",
IF(VLOOKUP(A345,入力データ,17,FALSE)&gt;159,"G",
IF(VLOOKUP(A345,入力データ,17,FALSE)&gt;149,"F",
IF(VLOOKUP(A345,入力データ,17,FALSE)&gt;139,"E",
IF(VLOOKUP(A345,入力データ,17,FALSE)&gt;129,"D",
IF(VLOOKUP(A345,入力データ,17,FALSE)&gt;119,"C",
IF(VLOOKUP(A345,入力データ,17,FALSE)&gt;109,"B",
IF(VLOOKUP(A345,入力データ,17,FALSE)&gt;99,"A",
"")))))))),"")</f>
        <v/>
      </c>
      <c r="K349" s="408" t="str">
        <f>IFERROR(IF(VLOOKUP(A345,入力データ,17,FALSE)="","",
IF(VLOOKUP(A345,入力データ,17,FALSE)&gt;99,MOD(VLOOKUP(A345,入力データ,17,FALSE),10),VLOOKUP(A345,入力データ,17,FALSE))),"")</f>
        <v/>
      </c>
      <c r="L349" s="411" t="str">
        <f>IFERROR(IF(VLOOKUP(A345,入力データ,18,FALSE)="","",VLOOKUP(A345,入力データ,18,FALSE)),"")</f>
        <v/>
      </c>
      <c r="M349" s="493" t="str">
        <f>IFERROR(IF(VLOOKUP(A345,入力データ,19,FALSE)="","",IF(VLOOKUP(A345,入力データ,19,FALSE)&gt;43585,5,4)),"")</f>
        <v/>
      </c>
      <c r="N349" s="398" t="str">
        <f>IFERROR(IF(VLOOKUP(A345,入力データ,19,FALSE)="","",VLOOKUP(A345,入力データ,19,FALSE)),"")</f>
        <v/>
      </c>
      <c r="O349" s="401" t="str">
        <f>IFERROR(IF(VLOOKUP(A345,入力データ,19,FALSE)="","",VLOOKUP(A345,入力データ,19,FALSE)),"")</f>
        <v/>
      </c>
      <c r="P349" s="411" t="str">
        <f>IFERROR(IF(VLOOKUP(A345,入力データ,20,FALSE)="","",VLOOKUP(A345,入力データ,20,FALSE)),"")</f>
        <v/>
      </c>
      <c r="Q349" s="500"/>
      <c r="R349" s="503" t="str">
        <f>IFERROR(IF(OR(S349="ｲｸｷｭｳ",S349="ﾑｷｭｳ",AND(L349="",P349="")),"",VLOOKUP(A345,入力データ,31,FALSE)),"")</f>
        <v/>
      </c>
      <c r="S349" s="423" t="str">
        <f>IFERROR(
IF(VLOOKUP(A345,入力データ,33,FALSE)=1,"ﾑｷｭｳ ",
IF(VLOOKUP(A345,入力データ,33,FALSE)=3,"ｲｸｷｭｳ",
IF(VLOOKUP(A345,入力データ,33,FALSE)=4,VLOOKUP(A345,入力データ,32,FALSE),
IF(VLOOKUP(A345,入力データ,33,FALSE)=5,VLOOKUP(A345,入力データ,32,FALSE),
IF(AND(VLOOKUP(A345,入力データ,38,FALSE)&gt;0,VLOOKUP(A345,入力データ,38,FALSE)&lt;9),0,
IF(AND(L349="",P349=""),"",VLOOKUP(A345,入力データ,32,FALSE))))))),"")</f>
        <v/>
      </c>
      <c r="T349" s="424"/>
      <c r="U349" s="425"/>
      <c r="V349" s="36"/>
      <c r="W349" s="36"/>
      <c r="X349" s="36"/>
      <c r="Y349" s="63" t="str">
        <f>IFERROR(IF(VLOOKUP(A345,入力データ,25,FALSE)="","",VLOOKUP(A345,入力データ,25,FALSE)),"")</f>
        <v/>
      </c>
      <c r="Z349" s="63"/>
      <c r="AA349" s="37"/>
      <c r="AB349" s="369"/>
      <c r="AC349" s="377">
        <v>3</v>
      </c>
      <c r="AD349" s="379" t="str">
        <f>IFERROR(IF(VLOOKUP(A345,入力データ,33,FALSE)="","",VLOOKUP(A345,入力データ,33,FALSE)),"")</f>
        <v/>
      </c>
      <c r="AE349" s="379" t="str">
        <f>IF(AD349="","",IF(V352&gt;43585,5,4))</f>
        <v/>
      </c>
      <c r="AF349" s="381" t="str">
        <f>IF(AD349="","",V352)</f>
        <v/>
      </c>
      <c r="AG349" s="383" t="str">
        <f>IF(AE349="","",V352)</f>
        <v/>
      </c>
      <c r="AH349" s="385" t="str">
        <f>IF(AF349="","",V352)</f>
        <v/>
      </c>
      <c r="AI349" s="379">
        <v>7</v>
      </c>
      <c r="AJ349" s="430"/>
      <c r="AK349" s="372"/>
      <c r="AL349" s="374"/>
    </row>
    <row r="350" spans="1:38" ht="15" customHeight="1" x14ac:dyDescent="0.15">
      <c r="A350" s="454"/>
      <c r="B350" s="491"/>
      <c r="C350" s="393"/>
      <c r="D350" s="394"/>
      <c r="E350" s="396"/>
      <c r="F350" s="399"/>
      <c r="G350" s="402"/>
      <c r="H350" s="396"/>
      <c r="I350" s="396"/>
      <c r="J350" s="406"/>
      <c r="K350" s="409"/>
      <c r="L350" s="396"/>
      <c r="M350" s="494"/>
      <c r="N350" s="496"/>
      <c r="O350" s="498"/>
      <c r="P350" s="494"/>
      <c r="Q350" s="501"/>
      <c r="R350" s="504"/>
      <c r="S350" s="426"/>
      <c r="T350" s="426"/>
      <c r="U350" s="427"/>
      <c r="V350" s="1"/>
      <c r="W350" s="1"/>
      <c r="X350" s="1"/>
      <c r="Y350" s="63" t="str">
        <f>IFERROR(IF(VLOOKUP(A345,入力データ,26,FALSE)="","",VLOOKUP(A345,入力データ,26,FALSE)),"")</f>
        <v/>
      </c>
      <c r="Z350" s="1"/>
      <c r="AA350" s="1"/>
      <c r="AB350" s="369"/>
      <c r="AC350" s="378"/>
      <c r="AD350" s="380"/>
      <c r="AE350" s="380"/>
      <c r="AF350" s="382"/>
      <c r="AG350" s="384"/>
      <c r="AH350" s="386"/>
      <c r="AI350" s="380"/>
      <c r="AJ350" s="431"/>
      <c r="AK350" s="372"/>
      <c r="AL350" s="374"/>
    </row>
    <row r="351" spans="1:38" ht="15" customHeight="1" x14ac:dyDescent="0.15">
      <c r="A351" s="454"/>
      <c r="B351" s="491"/>
      <c r="C351" s="432" t="str">
        <f>IFERROR(IF(VLOOKUP(A345,入力データ,14,FALSE)="","",VLOOKUP(A345,入力データ,14,FALSE)),"")</f>
        <v/>
      </c>
      <c r="D351" s="409"/>
      <c r="E351" s="396"/>
      <c r="F351" s="399"/>
      <c r="G351" s="402"/>
      <c r="H351" s="396"/>
      <c r="I351" s="396"/>
      <c r="J351" s="406"/>
      <c r="K351" s="409"/>
      <c r="L351" s="396"/>
      <c r="M351" s="494"/>
      <c r="N351" s="496"/>
      <c r="O351" s="498"/>
      <c r="P351" s="494"/>
      <c r="Q351" s="501"/>
      <c r="R351" s="504"/>
      <c r="S351" s="426"/>
      <c r="T351" s="426"/>
      <c r="U351" s="427"/>
      <c r="V351" s="150"/>
      <c r="W351" s="150"/>
      <c r="X351" s="150"/>
      <c r="Y351" s="1"/>
      <c r="Z351" s="62"/>
      <c r="AA351" s="151"/>
      <c r="AB351" s="369"/>
      <c r="AC351" s="377">
        <v>4</v>
      </c>
      <c r="AD351" s="413" t="str">
        <f>IFERROR(IF(VLOOKUP(A345,入力データ,38,FALSE)="","",VLOOKUP(A345,入力データ,38,FALSE)),"")</f>
        <v/>
      </c>
      <c r="AE351" s="379" t="str">
        <f>IF(AD351="","",IF(V352&gt;43585,5,4))</f>
        <v/>
      </c>
      <c r="AF351" s="381" t="str">
        <f>IF(AE351="","",V352)</f>
        <v/>
      </c>
      <c r="AG351" s="383" t="str">
        <f>IF(AE351="","",V352)</f>
        <v/>
      </c>
      <c r="AH351" s="385" t="str">
        <f>IF(AE351="","",V352)</f>
        <v/>
      </c>
      <c r="AI351" s="379"/>
      <c r="AJ351" s="418"/>
      <c r="AK351" s="58"/>
      <c r="AL351" s="86"/>
    </row>
    <row r="352" spans="1:38" ht="15" customHeight="1" x14ac:dyDescent="0.15">
      <c r="A352" s="455"/>
      <c r="B352" s="492"/>
      <c r="C352" s="433"/>
      <c r="D352" s="410"/>
      <c r="E352" s="397"/>
      <c r="F352" s="400"/>
      <c r="G352" s="403"/>
      <c r="H352" s="397"/>
      <c r="I352" s="397"/>
      <c r="J352" s="407"/>
      <c r="K352" s="410"/>
      <c r="L352" s="397"/>
      <c r="M352" s="495"/>
      <c r="N352" s="497"/>
      <c r="O352" s="499"/>
      <c r="P352" s="495"/>
      <c r="Q352" s="502"/>
      <c r="R352" s="505"/>
      <c r="S352" s="428"/>
      <c r="T352" s="428"/>
      <c r="U352" s="429"/>
      <c r="V352" s="420" t="str">
        <f>IFERROR(IF(VLOOKUP(A345,入力データ,27,FALSE)="","",VLOOKUP(A345,入力データ,27,FALSE)),"")</f>
        <v/>
      </c>
      <c r="W352" s="421"/>
      <c r="X352" s="421"/>
      <c r="Y352" s="421"/>
      <c r="Z352" s="421"/>
      <c r="AA352" s="422"/>
      <c r="AB352" s="370"/>
      <c r="AC352" s="412"/>
      <c r="AD352" s="414"/>
      <c r="AE352" s="414"/>
      <c r="AF352" s="415"/>
      <c r="AG352" s="416"/>
      <c r="AH352" s="417"/>
      <c r="AI352" s="414"/>
      <c r="AJ352" s="419"/>
      <c r="AK352" s="60"/>
      <c r="AL352" s="61"/>
    </row>
    <row r="353" spans="1:38" ht="15" customHeight="1" x14ac:dyDescent="0.15">
      <c r="A353" s="453">
        <v>43</v>
      </c>
      <c r="B353" s="456"/>
      <c r="C353" s="459" t="str">
        <f>IFERROR(IF(VLOOKUP(A353,入力データ,2,FALSE)="","",VLOOKUP(A353,入力データ,2,FALSE)),"")</f>
        <v/>
      </c>
      <c r="D353" s="461" t="str">
        <f>IFERROR(
IF(OR(VLOOKUP(A353,入力データ,34,FALSE)=1,
VLOOKUP(A353,入力データ,34,FALSE)=3,
VLOOKUP(A353,入力データ,34,FALSE)=4,
VLOOKUP(A353,入力データ,34,FALSE)=5),
IF(VLOOKUP(A353,入力データ,13,FALSE)="","",VLOOKUP(A353,入力データ,13,FALSE)),
IF(VLOOKUP(A353,入力データ,3,FALSE)="","",VLOOKUP(A353,入力データ,3,FALSE))),"")</f>
        <v/>
      </c>
      <c r="E353" s="464" t="str">
        <f>IFERROR(IF(VLOOKUP(A353,入力データ,5,FALSE)="","",IF(VLOOKUP(A353,入力データ,5,FALSE)&gt;43585,5,4)),"")</f>
        <v/>
      </c>
      <c r="F353" s="467" t="str">
        <f>IFERROR(IF(VLOOKUP(A353,入力データ,5,FALSE)="","",VLOOKUP(A353,入力データ,5,FALSE)),"")</f>
        <v/>
      </c>
      <c r="G353" s="470" t="str">
        <f>IFERROR(IF(VLOOKUP(A353,入力データ,5,FALSE)="","",VLOOKUP(A353,入力データ,5,FALSE)),"")</f>
        <v/>
      </c>
      <c r="H353" s="473" t="str">
        <f>IFERROR(IF(VLOOKUP(A353,入力データ,5,FALSE)&gt;0,1,""),"")</f>
        <v/>
      </c>
      <c r="I353" s="473" t="str">
        <f>IFERROR(IF(VLOOKUP(A353,入力データ,6,FALSE)="","",VLOOKUP(A353,入力データ,6,FALSE)),"")</f>
        <v/>
      </c>
      <c r="J353" s="475" t="str">
        <f>IFERROR(IF(VLOOKUP(A353,入力データ,7,FALSE)="","",
IF(VLOOKUP(A353,入力データ,7,FALSE)&gt;159,"G",
IF(VLOOKUP(A353,入力データ,7,FALSE)&gt;149,"F",
IF(VLOOKUP(A353,入力データ,7,FALSE)&gt;139,"E",
IF(VLOOKUP(A353,入力データ,7,FALSE)&gt;129,"D",
IF(VLOOKUP(A353,入力データ,7,FALSE)&gt;119,"C",
IF(VLOOKUP(A353,入力データ,7,FALSE)&gt;109,"B",
IF(VLOOKUP(A353,入力データ,7,FALSE)&gt;99,"A",
"")))))))),"")</f>
        <v/>
      </c>
      <c r="K353" s="478" t="str">
        <f>IFERROR(IF(VLOOKUP(A353,入力データ,7,FALSE)="","",
IF(VLOOKUP(A353,入力データ,7,FALSE)&gt;99,MOD(VLOOKUP(A353,入力データ,7,FALSE),10),VLOOKUP(A353,入力データ,7,FALSE))),"")</f>
        <v/>
      </c>
      <c r="L353" s="481" t="str">
        <f>IFERROR(IF(VLOOKUP(A353,入力データ,8,FALSE)="","",VLOOKUP(A353,入力データ,8,FALSE)),"")</f>
        <v/>
      </c>
      <c r="M353" s="483" t="str">
        <f>IFERROR(IF(VLOOKUP(A353,入力データ,9,FALSE)="","",IF(VLOOKUP(A353,入力データ,9,FALSE)&gt;43585,5,4)),"")</f>
        <v/>
      </c>
      <c r="N353" s="485" t="str">
        <f>IFERROR(IF(VLOOKUP(A353,入力データ,9,FALSE)="","",VLOOKUP(A353,入力データ,9,FALSE)),"")</f>
        <v/>
      </c>
      <c r="O353" s="470" t="str">
        <f>IFERROR(IF(VLOOKUP(A353,入力データ,9,FALSE)="","",VLOOKUP(A353,入力データ,9,FALSE)),"")</f>
        <v/>
      </c>
      <c r="P353" s="481" t="str">
        <f>IFERROR(IF(VLOOKUP(A353,入力データ,10,FALSE)="","",VLOOKUP(A353,入力データ,10,FALSE)),"")</f>
        <v/>
      </c>
      <c r="Q353" s="434"/>
      <c r="R353" s="487" t="str">
        <f>IFERROR(IF(VLOOKUP(A353,入力データ,8,FALSE)="","",VLOOKUP(A353,入力データ,8,FALSE)+VALUE(VLOOKUP(A353,入力データ,10,FALSE))),"")</f>
        <v/>
      </c>
      <c r="S353" s="434" t="str">
        <f>IF(R353="","",IF(VLOOKUP(A353,入力データ,11,FALSE)="育児休業","ｲｸｷｭｳ",IF(VLOOKUP(A353,入力データ,11,FALSE)="傷病休職","ﾑｷｭｳ",ROUNDDOWN(R353*10/1000,0))))</f>
        <v/>
      </c>
      <c r="T353" s="435"/>
      <c r="U353" s="436"/>
      <c r="V353" s="152"/>
      <c r="W353" s="149"/>
      <c r="X353" s="149"/>
      <c r="Y353" s="149" t="str">
        <f>IFERROR(IF(VLOOKUP(A353,入力データ,21,FALSE)="","",VLOOKUP(A353,入力データ,21,FALSE)),"")</f>
        <v/>
      </c>
      <c r="Z353" s="40"/>
      <c r="AA353" s="67"/>
      <c r="AB353" s="368" t="str">
        <f>IFERROR(IF(VLOOKUP(A353,入力データ,28,FALSE)&amp;"　"&amp;VLOOKUP(A353,入力データ,29,FALSE)="　","",VLOOKUP(A353,入力データ,28,FALSE)&amp;"　"&amp;VLOOKUP(A353,入力データ,29,FALSE)),"")</f>
        <v/>
      </c>
      <c r="AC353" s="443">
        <v>1</v>
      </c>
      <c r="AD353" s="444" t="str">
        <f>IFERROR(IF(VLOOKUP(A353,入力データ,34,FALSE)="","",VLOOKUP(A353,入力データ,34,FALSE)),"")</f>
        <v/>
      </c>
      <c r="AE353" s="444" t="str">
        <f>IF(AD353="","",IF(V360&gt;43585,5,4))</f>
        <v/>
      </c>
      <c r="AF353" s="445" t="str">
        <f>IF(AD353="","",V360)</f>
        <v/>
      </c>
      <c r="AG353" s="447" t="str">
        <f>IF(AD353="","",V360)</f>
        <v/>
      </c>
      <c r="AH353" s="449" t="str">
        <f>IF(AD353="","",V360)</f>
        <v/>
      </c>
      <c r="AI353" s="444">
        <v>5</v>
      </c>
      <c r="AJ353" s="451" t="str">
        <f>IFERROR(IF(OR(VLOOKUP(A353,入力データ,34,FALSE)=1,VLOOKUP(A353,入力データ,34,FALSE)=3,VLOOKUP(A353,入力データ,34,FALSE)=4,VLOOKUP(A353,入力データ,34,FALSE)=5),3,
IF(VLOOKUP(A353,入力データ,35,FALSE)="","",3)),"")</f>
        <v/>
      </c>
      <c r="AK353" s="371"/>
      <c r="AL353" s="373"/>
    </row>
    <row r="354" spans="1:38" ht="15" customHeight="1" x14ac:dyDescent="0.15">
      <c r="A354" s="454"/>
      <c r="B354" s="457"/>
      <c r="C354" s="460"/>
      <c r="D354" s="462"/>
      <c r="E354" s="465"/>
      <c r="F354" s="468"/>
      <c r="G354" s="471"/>
      <c r="H354" s="474"/>
      <c r="I354" s="474"/>
      <c r="J354" s="476"/>
      <c r="K354" s="479"/>
      <c r="L354" s="482"/>
      <c r="M354" s="484"/>
      <c r="N354" s="486"/>
      <c r="O354" s="471"/>
      <c r="P354" s="482"/>
      <c r="Q354" s="437"/>
      <c r="R354" s="488"/>
      <c r="S354" s="437"/>
      <c r="T354" s="438"/>
      <c r="U354" s="439"/>
      <c r="V354" s="41"/>
      <c r="W354" s="150"/>
      <c r="X354" s="150"/>
      <c r="Y354" s="150" t="str">
        <f>IFERROR(IF(VLOOKUP(A353,入力データ,22,FALSE)="","",VLOOKUP(A353,入力データ,22,FALSE)),"")</f>
        <v/>
      </c>
      <c r="Z354" s="150"/>
      <c r="AA354" s="151"/>
      <c r="AB354" s="369"/>
      <c r="AC354" s="378"/>
      <c r="AD354" s="380"/>
      <c r="AE354" s="380"/>
      <c r="AF354" s="446"/>
      <c r="AG354" s="448"/>
      <c r="AH354" s="450"/>
      <c r="AI354" s="380"/>
      <c r="AJ354" s="452"/>
      <c r="AK354" s="372"/>
      <c r="AL354" s="374"/>
    </row>
    <row r="355" spans="1:38" ht="15" customHeight="1" x14ac:dyDescent="0.15">
      <c r="A355" s="454"/>
      <c r="B355" s="457"/>
      <c r="C355" s="375" t="str">
        <f>IFERROR(IF(VLOOKUP(A353,入力データ,12,FALSE)="","",VLOOKUP(A353,入力データ,12,FALSE)),"")</f>
        <v/>
      </c>
      <c r="D355" s="462"/>
      <c r="E355" s="465"/>
      <c r="F355" s="468"/>
      <c r="G355" s="471"/>
      <c r="H355" s="474"/>
      <c r="I355" s="474"/>
      <c r="J355" s="476"/>
      <c r="K355" s="479"/>
      <c r="L355" s="482"/>
      <c r="M355" s="484"/>
      <c r="N355" s="486"/>
      <c r="O355" s="471"/>
      <c r="P355" s="482"/>
      <c r="Q355" s="437"/>
      <c r="R355" s="488"/>
      <c r="S355" s="437"/>
      <c r="T355" s="438"/>
      <c r="U355" s="439"/>
      <c r="V355" s="41"/>
      <c r="W355" s="150"/>
      <c r="X355" s="150"/>
      <c r="Y355" s="150" t="str">
        <f>IFERROR(IF(VLOOKUP(A353,入力データ,23,FALSE)="","",VLOOKUP(A353,入力データ,23,FALSE)),"")</f>
        <v/>
      </c>
      <c r="Z355" s="150"/>
      <c r="AA355" s="151"/>
      <c r="AB355" s="369"/>
      <c r="AC355" s="377">
        <v>2</v>
      </c>
      <c r="AD355" s="379" t="str">
        <f>IFERROR(IF(VLOOKUP(A353,入力データ,37,FALSE)="","",VLOOKUP(A353,入力データ,37,FALSE)),"")</f>
        <v/>
      </c>
      <c r="AE355" s="379" t="str">
        <f>IF(AD355="","",IF(V360&gt;43585,5,4))</f>
        <v/>
      </c>
      <c r="AF355" s="381" t="str">
        <f>IF(AD355="","",V360)</f>
        <v/>
      </c>
      <c r="AG355" s="383" t="str">
        <f>IF(AE355="","",V360)</f>
        <v/>
      </c>
      <c r="AH355" s="385" t="str">
        <f>IF(AF355="","",V360)</f>
        <v/>
      </c>
      <c r="AI355" s="387">
        <v>6</v>
      </c>
      <c r="AJ355" s="389" t="str">
        <f>IFERROR(IF(VLOOKUP(A353,入力データ,36,FALSE)="","",3),"")</f>
        <v/>
      </c>
      <c r="AK355" s="372"/>
      <c r="AL355" s="374"/>
    </row>
    <row r="356" spans="1:38" ht="15" customHeight="1" x14ac:dyDescent="0.15">
      <c r="A356" s="454"/>
      <c r="B356" s="458"/>
      <c r="C356" s="376"/>
      <c r="D356" s="463"/>
      <c r="E356" s="466"/>
      <c r="F356" s="469"/>
      <c r="G356" s="472"/>
      <c r="H356" s="466"/>
      <c r="I356" s="466"/>
      <c r="J356" s="477"/>
      <c r="K356" s="480"/>
      <c r="L356" s="466"/>
      <c r="M356" s="466"/>
      <c r="N356" s="469"/>
      <c r="O356" s="472"/>
      <c r="P356" s="466"/>
      <c r="Q356" s="477"/>
      <c r="R356" s="489"/>
      <c r="S356" s="440"/>
      <c r="T356" s="441"/>
      <c r="U356" s="442"/>
      <c r="V356" s="38"/>
      <c r="W356" s="36"/>
      <c r="X356" s="36"/>
      <c r="Y356" s="150" t="str">
        <f>IFERROR(IF(VLOOKUP(A353,入力データ,24,FALSE)="","",VLOOKUP(A353,入力データ,24,FALSE)),"")</f>
        <v/>
      </c>
      <c r="Z356" s="63"/>
      <c r="AA356" s="37"/>
      <c r="AB356" s="369"/>
      <c r="AC356" s="378"/>
      <c r="AD356" s="380"/>
      <c r="AE356" s="380"/>
      <c r="AF356" s="382"/>
      <c r="AG356" s="384"/>
      <c r="AH356" s="386"/>
      <c r="AI356" s="388"/>
      <c r="AJ356" s="390"/>
      <c r="AK356" s="372"/>
      <c r="AL356" s="374"/>
    </row>
    <row r="357" spans="1:38" ht="15" customHeight="1" x14ac:dyDescent="0.15">
      <c r="A357" s="454"/>
      <c r="B357" s="490" t="str">
        <f>IF(OR(C353&lt;&gt;"",C355&lt;&gt;""),"○","")</f>
        <v/>
      </c>
      <c r="C357" s="391" t="str">
        <f>IFERROR(IF(VLOOKUP(A353,入力データ,4,FALSE)="","",VLOOKUP(A353,入力データ,4,FALSE)),"")</f>
        <v/>
      </c>
      <c r="D357" s="392"/>
      <c r="E357" s="395" t="str">
        <f>IFERROR(IF(VLOOKUP(A353,入力データ,15,FALSE)="","",IF(VLOOKUP(A353,入力データ,15,FALSE)&gt;43585,5,4)),"")</f>
        <v/>
      </c>
      <c r="F357" s="398" t="str">
        <f>IFERROR(IF(VLOOKUP(A353,入力データ,15,FALSE)="","",VLOOKUP(A353,入力データ,15,FALSE)),"")</f>
        <v/>
      </c>
      <c r="G357" s="401" t="str">
        <f>IFERROR(IF(VLOOKUP(A353,入力データ,15,FALSE)="","",VLOOKUP(A353,入力データ,15,FALSE)),"")</f>
        <v/>
      </c>
      <c r="H357" s="404" t="str">
        <f>IFERROR(IF(VLOOKUP(A353,入力データ,15,FALSE)&gt;0,1,""),"")</f>
        <v/>
      </c>
      <c r="I357" s="404" t="str">
        <f>IFERROR(IF(VLOOKUP(A353,入力データ,16,FALSE)="","",VLOOKUP(A353,入力データ,16,FALSE)),"")</f>
        <v/>
      </c>
      <c r="J357" s="405" t="str">
        <f>IFERROR(IF(VLOOKUP(A353,入力データ,17,FALSE)="","",
IF(VLOOKUP(A353,入力データ,17,FALSE)&gt;159,"G",
IF(VLOOKUP(A353,入力データ,17,FALSE)&gt;149,"F",
IF(VLOOKUP(A353,入力データ,17,FALSE)&gt;139,"E",
IF(VLOOKUP(A353,入力データ,17,FALSE)&gt;129,"D",
IF(VLOOKUP(A353,入力データ,17,FALSE)&gt;119,"C",
IF(VLOOKUP(A353,入力データ,17,FALSE)&gt;109,"B",
IF(VLOOKUP(A353,入力データ,17,FALSE)&gt;99,"A",
"")))))))),"")</f>
        <v/>
      </c>
      <c r="K357" s="408" t="str">
        <f>IFERROR(IF(VLOOKUP(A353,入力データ,17,FALSE)="","",
IF(VLOOKUP(A353,入力データ,17,FALSE)&gt;99,MOD(VLOOKUP(A353,入力データ,17,FALSE),10),VLOOKUP(A353,入力データ,17,FALSE))),"")</f>
        <v/>
      </c>
      <c r="L357" s="411" t="str">
        <f>IFERROR(IF(VLOOKUP(A353,入力データ,18,FALSE)="","",VLOOKUP(A353,入力データ,18,FALSE)),"")</f>
        <v/>
      </c>
      <c r="M357" s="493" t="str">
        <f>IFERROR(IF(VLOOKUP(A353,入力データ,19,FALSE)="","",IF(VLOOKUP(A353,入力データ,19,FALSE)&gt;43585,5,4)),"")</f>
        <v/>
      </c>
      <c r="N357" s="398" t="str">
        <f>IFERROR(IF(VLOOKUP(A353,入力データ,19,FALSE)="","",VLOOKUP(A353,入力データ,19,FALSE)),"")</f>
        <v/>
      </c>
      <c r="O357" s="401" t="str">
        <f>IFERROR(IF(VLOOKUP(A353,入力データ,19,FALSE)="","",VLOOKUP(A353,入力データ,19,FALSE)),"")</f>
        <v/>
      </c>
      <c r="P357" s="411" t="str">
        <f>IFERROR(IF(VLOOKUP(A353,入力データ,20,FALSE)="","",VLOOKUP(A353,入力データ,20,FALSE)),"")</f>
        <v/>
      </c>
      <c r="Q357" s="500"/>
      <c r="R357" s="503" t="str">
        <f>IFERROR(IF(OR(S357="ｲｸｷｭｳ",S357="ﾑｷｭｳ",AND(L357="",P357="")),"",VLOOKUP(A353,入力データ,31,FALSE)),"")</f>
        <v/>
      </c>
      <c r="S357" s="423" t="str">
        <f>IFERROR(
IF(VLOOKUP(A353,入力データ,33,FALSE)=1,"ﾑｷｭｳ ",
IF(VLOOKUP(A353,入力データ,33,FALSE)=3,"ｲｸｷｭｳ",
IF(VLOOKUP(A353,入力データ,33,FALSE)=4,VLOOKUP(A353,入力データ,32,FALSE),
IF(VLOOKUP(A353,入力データ,33,FALSE)=5,VLOOKUP(A353,入力データ,32,FALSE),
IF(AND(VLOOKUP(A353,入力データ,38,FALSE)&gt;0,VLOOKUP(A353,入力データ,38,FALSE)&lt;9),0,
IF(AND(L357="",P357=""),"",VLOOKUP(A353,入力データ,32,FALSE))))))),"")</f>
        <v/>
      </c>
      <c r="T357" s="424"/>
      <c r="U357" s="425"/>
      <c r="V357" s="36"/>
      <c r="W357" s="36"/>
      <c r="X357" s="36"/>
      <c r="Y357" s="63" t="str">
        <f>IFERROR(IF(VLOOKUP(A353,入力データ,25,FALSE)="","",VLOOKUP(A353,入力データ,25,FALSE)),"")</f>
        <v/>
      </c>
      <c r="Z357" s="63"/>
      <c r="AA357" s="37"/>
      <c r="AB357" s="369"/>
      <c r="AC357" s="377">
        <v>3</v>
      </c>
      <c r="AD357" s="379" t="str">
        <f>IFERROR(IF(VLOOKUP(A353,入力データ,33,FALSE)="","",VLOOKUP(A353,入力データ,33,FALSE)),"")</f>
        <v/>
      </c>
      <c r="AE357" s="379" t="str">
        <f>IF(AD357="","",IF(V360&gt;43585,5,4))</f>
        <v/>
      </c>
      <c r="AF357" s="381" t="str">
        <f>IF(AD357="","",V360)</f>
        <v/>
      </c>
      <c r="AG357" s="383" t="str">
        <f>IF(AE357="","",V360)</f>
        <v/>
      </c>
      <c r="AH357" s="385" t="str">
        <f>IF(AF357="","",V360)</f>
        <v/>
      </c>
      <c r="AI357" s="379">
        <v>7</v>
      </c>
      <c r="AJ357" s="430"/>
      <c r="AK357" s="372"/>
      <c r="AL357" s="374"/>
    </row>
    <row r="358" spans="1:38" ht="15" customHeight="1" x14ac:dyDescent="0.15">
      <c r="A358" s="454"/>
      <c r="B358" s="491"/>
      <c r="C358" s="393"/>
      <c r="D358" s="394"/>
      <c r="E358" s="396"/>
      <c r="F358" s="399"/>
      <c r="G358" s="402"/>
      <c r="H358" s="396"/>
      <c r="I358" s="396"/>
      <c r="J358" s="406"/>
      <c r="K358" s="409"/>
      <c r="L358" s="396"/>
      <c r="M358" s="494"/>
      <c r="N358" s="496"/>
      <c r="O358" s="498"/>
      <c r="P358" s="494"/>
      <c r="Q358" s="501"/>
      <c r="R358" s="504"/>
      <c r="S358" s="426"/>
      <c r="T358" s="426"/>
      <c r="U358" s="427"/>
      <c r="V358" s="1"/>
      <c r="W358" s="1"/>
      <c r="X358" s="1"/>
      <c r="Y358" s="63" t="str">
        <f>IFERROR(IF(VLOOKUP(A353,入力データ,26,FALSE)="","",VLOOKUP(A353,入力データ,26,FALSE)),"")</f>
        <v/>
      </c>
      <c r="Z358" s="1"/>
      <c r="AA358" s="1"/>
      <c r="AB358" s="369"/>
      <c r="AC358" s="378"/>
      <c r="AD358" s="380"/>
      <c r="AE358" s="380"/>
      <c r="AF358" s="382"/>
      <c r="AG358" s="384"/>
      <c r="AH358" s="386"/>
      <c r="AI358" s="380"/>
      <c r="AJ358" s="431"/>
      <c r="AK358" s="372"/>
      <c r="AL358" s="374"/>
    </row>
    <row r="359" spans="1:38" ht="15" customHeight="1" x14ac:dyDescent="0.15">
      <c r="A359" s="454"/>
      <c r="B359" s="491"/>
      <c r="C359" s="432" t="str">
        <f>IFERROR(IF(VLOOKUP(A353,入力データ,14,FALSE)="","",VLOOKUP(A353,入力データ,14,FALSE)),"")</f>
        <v/>
      </c>
      <c r="D359" s="409"/>
      <c r="E359" s="396"/>
      <c r="F359" s="399"/>
      <c r="G359" s="402"/>
      <c r="H359" s="396"/>
      <c r="I359" s="396"/>
      <c r="J359" s="406"/>
      <c r="K359" s="409"/>
      <c r="L359" s="396"/>
      <c r="M359" s="494"/>
      <c r="N359" s="496"/>
      <c r="O359" s="498"/>
      <c r="P359" s="494"/>
      <c r="Q359" s="501"/>
      <c r="R359" s="504"/>
      <c r="S359" s="426"/>
      <c r="T359" s="426"/>
      <c r="U359" s="427"/>
      <c r="V359" s="150"/>
      <c r="W359" s="150"/>
      <c r="X359" s="150"/>
      <c r="Y359" s="1"/>
      <c r="Z359" s="62"/>
      <c r="AA359" s="151"/>
      <c r="AB359" s="369"/>
      <c r="AC359" s="377">
        <v>4</v>
      </c>
      <c r="AD359" s="413" t="str">
        <f>IFERROR(IF(VLOOKUP(A353,入力データ,38,FALSE)="","",VLOOKUP(A353,入力データ,38,FALSE)),"")</f>
        <v/>
      </c>
      <c r="AE359" s="379" t="str">
        <f>IF(AD359="","",IF(V360&gt;43585,5,4))</f>
        <v/>
      </c>
      <c r="AF359" s="381" t="str">
        <f>IF(AE359="","",V360)</f>
        <v/>
      </c>
      <c r="AG359" s="383" t="str">
        <f>IF(AE359="","",V360)</f>
        <v/>
      </c>
      <c r="AH359" s="385" t="str">
        <f>IF(AE359="","",V360)</f>
        <v/>
      </c>
      <c r="AI359" s="379"/>
      <c r="AJ359" s="418"/>
      <c r="AK359" s="58"/>
      <c r="AL359" s="86"/>
    </row>
    <row r="360" spans="1:38" ht="15" customHeight="1" x14ac:dyDescent="0.15">
      <c r="A360" s="455"/>
      <c r="B360" s="492"/>
      <c r="C360" s="433"/>
      <c r="D360" s="410"/>
      <c r="E360" s="397"/>
      <c r="F360" s="400"/>
      <c r="G360" s="403"/>
      <c r="H360" s="397"/>
      <c r="I360" s="397"/>
      <c r="J360" s="407"/>
      <c r="K360" s="410"/>
      <c r="L360" s="397"/>
      <c r="M360" s="495"/>
      <c r="N360" s="497"/>
      <c r="O360" s="499"/>
      <c r="P360" s="495"/>
      <c r="Q360" s="502"/>
      <c r="R360" s="505"/>
      <c r="S360" s="428"/>
      <c r="T360" s="428"/>
      <c r="U360" s="429"/>
      <c r="V360" s="420" t="str">
        <f>IFERROR(IF(VLOOKUP(A353,入力データ,27,FALSE)="","",VLOOKUP(A353,入力データ,27,FALSE)),"")</f>
        <v/>
      </c>
      <c r="W360" s="421"/>
      <c r="X360" s="421"/>
      <c r="Y360" s="421"/>
      <c r="Z360" s="421"/>
      <c r="AA360" s="422"/>
      <c r="AB360" s="370"/>
      <c r="AC360" s="412"/>
      <c r="AD360" s="414"/>
      <c r="AE360" s="414"/>
      <c r="AF360" s="415"/>
      <c r="AG360" s="416"/>
      <c r="AH360" s="417"/>
      <c r="AI360" s="414"/>
      <c r="AJ360" s="419"/>
      <c r="AK360" s="60"/>
      <c r="AL360" s="61"/>
    </row>
    <row r="361" spans="1:38" ht="15" customHeight="1" x14ac:dyDescent="0.15">
      <c r="A361" s="453">
        <v>44</v>
      </c>
      <c r="B361" s="456"/>
      <c r="C361" s="459" t="str">
        <f>IFERROR(IF(VLOOKUP(A361,入力データ,2,FALSE)="","",VLOOKUP(A361,入力データ,2,FALSE)),"")</f>
        <v/>
      </c>
      <c r="D361" s="461" t="str">
        <f>IFERROR(
IF(OR(VLOOKUP(A361,入力データ,34,FALSE)=1,
VLOOKUP(A361,入力データ,34,FALSE)=3,
VLOOKUP(A361,入力データ,34,FALSE)=4,
VLOOKUP(A361,入力データ,34,FALSE)=5),
IF(VLOOKUP(A361,入力データ,13,FALSE)="","",VLOOKUP(A361,入力データ,13,FALSE)),
IF(VLOOKUP(A361,入力データ,3,FALSE)="","",VLOOKUP(A361,入力データ,3,FALSE))),"")</f>
        <v/>
      </c>
      <c r="E361" s="464" t="str">
        <f>IFERROR(IF(VLOOKUP(A361,入力データ,5,FALSE)="","",IF(VLOOKUP(A361,入力データ,5,FALSE)&gt;43585,5,4)),"")</f>
        <v/>
      </c>
      <c r="F361" s="467" t="str">
        <f>IFERROR(IF(VLOOKUP(A361,入力データ,5,FALSE)="","",VLOOKUP(A361,入力データ,5,FALSE)),"")</f>
        <v/>
      </c>
      <c r="G361" s="470" t="str">
        <f>IFERROR(IF(VLOOKUP(A361,入力データ,5,FALSE)="","",VLOOKUP(A361,入力データ,5,FALSE)),"")</f>
        <v/>
      </c>
      <c r="H361" s="473" t="str">
        <f>IFERROR(IF(VLOOKUP(A361,入力データ,5,FALSE)&gt;0,1,""),"")</f>
        <v/>
      </c>
      <c r="I361" s="473" t="str">
        <f>IFERROR(IF(VLOOKUP(A361,入力データ,6,FALSE)="","",VLOOKUP(A361,入力データ,6,FALSE)),"")</f>
        <v/>
      </c>
      <c r="J361" s="475" t="str">
        <f>IFERROR(IF(VLOOKUP(A361,入力データ,7,FALSE)="","",
IF(VLOOKUP(A361,入力データ,7,FALSE)&gt;159,"G",
IF(VLOOKUP(A361,入力データ,7,FALSE)&gt;149,"F",
IF(VLOOKUP(A361,入力データ,7,FALSE)&gt;139,"E",
IF(VLOOKUP(A361,入力データ,7,FALSE)&gt;129,"D",
IF(VLOOKUP(A361,入力データ,7,FALSE)&gt;119,"C",
IF(VLOOKUP(A361,入力データ,7,FALSE)&gt;109,"B",
IF(VLOOKUP(A361,入力データ,7,FALSE)&gt;99,"A",
"")))))))),"")</f>
        <v/>
      </c>
      <c r="K361" s="478" t="str">
        <f>IFERROR(IF(VLOOKUP(A361,入力データ,7,FALSE)="","",
IF(VLOOKUP(A361,入力データ,7,FALSE)&gt;99,MOD(VLOOKUP(A361,入力データ,7,FALSE),10),VLOOKUP(A361,入力データ,7,FALSE))),"")</f>
        <v/>
      </c>
      <c r="L361" s="481" t="str">
        <f>IFERROR(IF(VLOOKUP(A361,入力データ,8,FALSE)="","",VLOOKUP(A361,入力データ,8,FALSE)),"")</f>
        <v/>
      </c>
      <c r="M361" s="483" t="str">
        <f>IFERROR(IF(VLOOKUP(A361,入力データ,9,FALSE)="","",IF(VLOOKUP(A361,入力データ,9,FALSE)&gt;43585,5,4)),"")</f>
        <v/>
      </c>
      <c r="N361" s="485" t="str">
        <f>IFERROR(IF(VLOOKUP(A361,入力データ,9,FALSE)="","",VLOOKUP(A361,入力データ,9,FALSE)),"")</f>
        <v/>
      </c>
      <c r="O361" s="470" t="str">
        <f>IFERROR(IF(VLOOKUP(A361,入力データ,9,FALSE)="","",VLOOKUP(A361,入力データ,9,FALSE)),"")</f>
        <v/>
      </c>
      <c r="P361" s="481" t="str">
        <f>IFERROR(IF(VLOOKUP(A361,入力データ,10,FALSE)="","",VLOOKUP(A361,入力データ,10,FALSE)),"")</f>
        <v/>
      </c>
      <c r="Q361" s="434"/>
      <c r="R361" s="487" t="str">
        <f>IFERROR(IF(VLOOKUP(A361,入力データ,8,FALSE)="","",VLOOKUP(A361,入力データ,8,FALSE)+VALUE(VLOOKUP(A361,入力データ,10,FALSE))),"")</f>
        <v/>
      </c>
      <c r="S361" s="434" t="str">
        <f>IF(R361="","",IF(VLOOKUP(A361,入力データ,11,FALSE)="育児休業","ｲｸｷｭｳ",IF(VLOOKUP(A361,入力データ,11,FALSE)="傷病休職","ﾑｷｭｳ",ROUNDDOWN(R361*10/1000,0))))</f>
        <v/>
      </c>
      <c r="T361" s="435"/>
      <c r="U361" s="436"/>
      <c r="V361" s="152"/>
      <c r="W361" s="149"/>
      <c r="X361" s="149"/>
      <c r="Y361" s="149" t="str">
        <f>IFERROR(IF(VLOOKUP(A361,入力データ,21,FALSE)="","",VLOOKUP(A361,入力データ,21,FALSE)),"")</f>
        <v/>
      </c>
      <c r="Z361" s="40"/>
      <c r="AA361" s="67"/>
      <c r="AB361" s="368" t="str">
        <f>IFERROR(IF(VLOOKUP(A361,入力データ,28,FALSE)&amp;"　"&amp;VLOOKUP(A361,入力データ,29,FALSE)="　","",VLOOKUP(A361,入力データ,28,FALSE)&amp;"　"&amp;VLOOKUP(A361,入力データ,29,FALSE)),"")</f>
        <v/>
      </c>
      <c r="AC361" s="443">
        <v>1</v>
      </c>
      <c r="AD361" s="444" t="str">
        <f>IFERROR(IF(VLOOKUP(A361,入力データ,34,FALSE)="","",VLOOKUP(A361,入力データ,34,FALSE)),"")</f>
        <v/>
      </c>
      <c r="AE361" s="444" t="str">
        <f>IF(AD361="","",IF(V368&gt;43585,5,4))</f>
        <v/>
      </c>
      <c r="AF361" s="445" t="str">
        <f>IF(AD361="","",V368)</f>
        <v/>
      </c>
      <c r="AG361" s="447" t="str">
        <f>IF(AD361="","",V368)</f>
        <v/>
      </c>
      <c r="AH361" s="449" t="str">
        <f>IF(AD361="","",V368)</f>
        <v/>
      </c>
      <c r="AI361" s="444">
        <v>5</v>
      </c>
      <c r="AJ361" s="451" t="str">
        <f>IFERROR(IF(OR(VLOOKUP(A361,入力データ,34,FALSE)=1,VLOOKUP(A361,入力データ,34,FALSE)=3,VLOOKUP(A361,入力データ,34,FALSE)=4,VLOOKUP(A361,入力データ,34,FALSE)=5),3,
IF(VLOOKUP(A361,入力データ,35,FALSE)="","",3)),"")</f>
        <v/>
      </c>
      <c r="AK361" s="371"/>
      <c r="AL361" s="373"/>
    </row>
    <row r="362" spans="1:38" ht="15" customHeight="1" x14ac:dyDescent="0.15">
      <c r="A362" s="454"/>
      <c r="B362" s="457"/>
      <c r="C362" s="460"/>
      <c r="D362" s="462"/>
      <c r="E362" s="465"/>
      <c r="F362" s="468"/>
      <c r="G362" s="471"/>
      <c r="H362" s="474"/>
      <c r="I362" s="474"/>
      <c r="J362" s="476"/>
      <c r="K362" s="479"/>
      <c r="L362" s="482"/>
      <c r="M362" s="484"/>
      <c r="N362" s="486"/>
      <c r="O362" s="471"/>
      <c r="P362" s="482"/>
      <c r="Q362" s="437"/>
      <c r="R362" s="488"/>
      <c r="S362" s="437"/>
      <c r="T362" s="438"/>
      <c r="U362" s="439"/>
      <c r="V362" s="41"/>
      <c r="W362" s="150"/>
      <c r="X362" s="150"/>
      <c r="Y362" s="150" t="str">
        <f>IFERROR(IF(VLOOKUP(A361,入力データ,22,FALSE)="","",VLOOKUP(A361,入力データ,22,FALSE)),"")</f>
        <v/>
      </c>
      <c r="Z362" s="150"/>
      <c r="AA362" s="151"/>
      <c r="AB362" s="369"/>
      <c r="AC362" s="378"/>
      <c r="AD362" s="380"/>
      <c r="AE362" s="380"/>
      <c r="AF362" s="446"/>
      <c r="AG362" s="448"/>
      <c r="AH362" s="450"/>
      <c r="AI362" s="380"/>
      <c r="AJ362" s="452"/>
      <c r="AK362" s="372"/>
      <c r="AL362" s="374"/>
    </row>
    <row r="363" spans="1:38" ht="15" customHeight="1" x14ac:dyDescent="0.15">
      <c r="A363" s="454"/>
      <c r="B363" s="457"/>
      <c r="C363" s="375" t="str">
        <f>IFERROR(IF(VLOOKUP(A361,入力データ,12,FALSE)="","",VLOOKUP(A361,入力データ,12,FALSE)),"")</f>
        <v/>
      </c>
      <c r="D363" s="462"/>
      <c r="E363" s="465"/>
      <c r="F363" s="468"/>
      <c r="G363" s="471"/>
      <c r="H363" s="474"/>
      <c r="I363" s="474"/>
      <c r="J363" s="476"/>
      <c r="K363" s="479"/>
      <c r="L363" s="482"/>
      <c r="M363" s="484"/>
      <c r="N363" s="486"/>
      <c r="O363" s="471"/>
      <c r="P363" s="482"/>
      <c r="Q363" s="437"/>
      <c r="R363" s="488"/>
      <c r="S363" s="437"/>
      <c r="T363" s="438"/>
      <c r="U363" s="439"/>
      <c r="V363" s="41"/>
      <c r="W363" s="150"/>
      <c r="X363" s="150"/>
      <c r="Y363" s="150" t="str">
        <f>IFERROR(IF(VLOOKUP(A361,入力データ,23,FALSE)="","",VLOOKUP(A361,入力データ,23,FALSE)),"")</f>
        <v/>
      </c>
      <c r="Z363" s="150"/>
      <c r="AA363" s="151"/>
      <c r="AB363" s="369"/>
      <c r="AC363" s="377">
        <v>2</v>
      </c>
      <c r="AD363" s="379" t="str">
        <f>IFERROR(IF(VLOOKUP(A361,入力データ,37,FALSE)="","",VLOOKUP(A361,入力データ,37,FALSE)),"")</f>
        <v/>
      </c>
      <c r="AE363" s="379" t="str">
        <f>IF(AD363="","",IF(V368&gt;43585,5,4))</f>
        <v/>
      </c>
      <c r="AF363" s="381" t="str">
        <f>IF(AD363="","",V368)</f>
        <v/>
      </c>
      <c r="AG363" s="383" t="str">
        <f>IF(AE363="","",V368)</f>
        <v/>
      </c>
      <c r="AH363" s="385" t="str">
        <f>IF(AF363="","",V368)</f>
        <v/>
      </c>
      <c r="AI363" s="387">
        <v>6</v>
      </c>
      <c r="AJ363" s="389" t="str">
        <f>IFERROR(IF(VLOOKUP(A361,入力データ,36,FALSE)="","",3),"")</f>
        <v/>
      </c>
      <c r="AK363" s="372"/>
      <c r="AL363" s="374"/>
    </row>
    <row r="364" spans="1:38" ht="15" customHeight="1" x14ac:dyDescent="0.15">
      <c r="A364" s="454"/>
      <c r="B364" s="458"/>
      <c r="C364" s="376"/>
      <c r="D364" s="463"/>
      <c r="E364" s="466"/>
      <c r="F364" s="469"/>
      <c r="G364" s="472"/>
      <c r="H364" s="466"/>
      <c r="I364" s="466"/>
      <c r="J364" s="477"/>
      <c r="K364" s="480"/>
      <c r="L364" s="466"/>
      <c r="M364" s="466"/>
      <c r="N364" s="469"/>
      <c r="O364" s="472"/>
      <c r="P364" s="466"/>
      <c r="Q364" s="477"/>
      <c r="R364" s="489"/>
      <c r="S364" s="440"/>
      <c r="T364" s="441"/>
      <c r="U364" s="442"/>
      <c r="V364" s="38"/>
      <c r="W364" s="36"/>
      <c r="X364" s="36"/>
      <c r="Y364" s="150" t="str">
        <f>IFERROR(IF(VLOOKUP(A361,入力データ,24,FALSE)="","",VLOOKUP(A361,入力データ,24,FALSE)),"")</f>
        <v/>
      </c>
      <c r="Z364" s="63"/>
      <c r="AA364" s="37"/>
      <c r="AB364" s="369"/>
      <c r="AC364" s="378"/>
      <c r="AD364" s="380"/>
      <c r="AE364" s="380"/>
      <c r="AF364" s="382"/>
      <c r="AG364" s="384"/>
      <c r="AH364" s="386"/>
      <c r="AI364" s="388"/>
      <c r="AJ364" s="390"/>
      <c r="AK364" s="372"/>
      <c r="AL364" s="374"/>
    </row>
    <row r="365" spans="1:38" ht="15" customHeight="1" x14ac:dyDescent="0.15">
      <c r="A365" s="454"/>
      <c r="B365" s="490" t="str">
        <f>IF(OR(C361&lt;&gt;"",C363&lt;&gt;""),"○","")</f>
        <v/>
      </c>
      <c r="C365" s="391" t="str">
        <f>IFERROR(IF(VLOOKUP(A361,入力データ,4,FALSE)="","",VLOOKUP(A361,入力データ,4,FALSE)),"")</f>
        <v/>
      </c>
      <c r="D365" s="392"/>
      <c r="E365" s="395" t="str">
        <f>IFERROR(IF(VLOOKUP(A361,入力データ,15,FALSE)="","",IF(VLOOKUP(A361,入力データ,15,FALSE)&gt;43585,5,4)),"")</f>
        <v/>
      </c>
      <c r="F365" s="398" t="str">
        <f>IFERROR(IF(VLOOKUP(A361,入力データ,15,FALSE)="","",VLOOKUP(A361,入力データ,15,FALSE)),"")</f>
        <v/>
      </c>
      <c r="G365" s="401" t="str">
        <f>IFERROR(IF(VLOOKUP(A361,入力データ,15,FALSE)="","",VLOOKUP(A361,入力データ,15,FALSE)),"")</f>
        <v/>
      </c>
      <c r="H365" s="404" t="str">
        <f>IFERROR(IF(VLOOKUP(A361,入力データ,15,FALSE)&gt;0,1,""),"")</f>
        <v/>
      </c>
      <c r="I365" s="404" t="str">
        <f>IFERROR(IF(VLOOKUP(A361,入力データ,16,FALSE)="","",VLOOKUP(A361,入力データ,16,FALSE)),"")</f>
        <v/>
      </c>
      <c r="J365" s="405" t="str">
        <f>IFERROR(IF(VLOOKUP(A361,入力データ,17,FALSE)="","",
IF(VLOOKUP(A361,入力データ,17,FALSE)&gt;159,"G",
IF(VLOOKUP(A361,入力データ,17,FALSE)&gt;149,"F",
IF(VLOOKUP(A361,入力データ,17,FALSE)&gt;139,"E",
IF(VLOOKUP(A361,入力データ,17,FALSE)&gt;129,"D",
IF(VLOOKUP(A361,入力データ,17,FALSE)&gt;119,"C",
IF(VLOOKUP(A361,入力データ,17,FALSE)&gt;109,"B",
IF(VLOOKUP(A361,入力データ,17,FALSE)&gt;99,"A",
"")))))))),"")</f>
        <v/>
      </c>
      <c r="K365" s="408" t="str">
        <f>IFERROR(IF(VLOOKUP(A361,入力データ,17,FALSE)="","",
IF(VLOOKUP(A361,入力データ,17,FALSE)&gt;99,MOD(VLOOKUP(A361,入力データ,17,FALSE),10),VLOOKUP(A361,入力データ,17,FALSE))),"")</f>
        <v/>
      </c>
      <c r="L365" s="411" t="str">
        <f>IFERROR(IF(VLOOKUP(A361,入力データ,18,FALSE)="","",VLOOKUP(A361,入力データ,18,FALSE)),"")</f>
        <v/>
      </c>
      <c r="M365" s="493" t="str">
        <f>IFERROR(IF(VLOOKUP(A361,入力データ,19,FALSE)="","",IF(VLOOKUP(A361,入力データ,19,FALSE)&gt;43585,5,4)),"")</f>
        <v/>
      </c>
      <c r="N365" s="398" t="str">
        <f>IFERROR(IF(VLOOKUP(A361,入力データ,19,FALSE)="","",VLOOKUP(A361,入力データ,19,FALSE)),"")</f>
        <v/>
      </c>
      <c r="O365" s="401" t="str">
        <f>IFERROR(IF(VLOOKUP(A361,入力データ,19,FALSE)="","",VLOOKUP(A361,入力データ,19,FALSE)),"")</f>
        <v/>
      </c>
      <c r="P365" s="411" t="str">
        <f>IFERROR(IF(VLOOKUP(A361,入力データ,20,FALSE)="","",VLOOKUP(A361,入力データ,20,FALSE)),"")</f>
        <v/>
      </c>
      <c r="Q365" s="500"/>
      <c r="R365" s="503" t="str">
        <f>IFERROR(IF(OR(S365="ｲｸｷｭｳ",S365="ﾑｷｭｳ",AND(L365="",P365="")),"",VLOOKUP(A361,入力データ,31,FALSE)),"")</f>
        <v/>
      </c>
      <c r="S365" s="423" t="str">
        <f>IFERROR(
IF(VLOOKUP(A361,入力データ,33,FALSE)=1,"ﾑｷｭｳ ",
IF(VLOOKUP(A361,入力データ,33,FALSE)=3,"ｲｸｷｭｳ",
IF(VLOOKUP(A361,入力データ,33,FALSE)=4,VLOOKUP(A361,入力データ,32,FALSE),
IF(VLOOKUP(A361,入力データ,33,FALSE)=5,VLOOKUP(A361,入力データ,32,FALSE),
IF(AND(VLOOKUP(A361,入力データ,38,FALSE)&gt;0,VLOOKUP(A361,入力データ,38,FALSE)&lt;9),0,
IF(AND(L365="",P365=""),"",VLOOKUP(A361,入力データ,32,FALSE))))))),"")</f>
        <v/>
      </c>
      <c r="T365" s="424"/>
      <c r="U365" s="425"/>
      <c r="V365" s="36"/>
      <c r="W365" s="36"/>
      <c r="X365" s="36"/>
      <c r="Y365" s="63" t="str">
        <f>IFERROR(IF(VLOOKUP(A361,入力データ,25,FALSE)="","",VLOOKUP(A361,入力データ,25,FALSE)),"")</f>
        <v/>
      </c>
      <c r="Z365" s="63"/>
      <c r="AA365" s="37"/>
      <c r="AB365" s="369"/>
      <c r="AC365" s="377">
        <v>3</v>
      </c>
      <c r="AD365" s="379" t="str">
        <f>IFERROR(IF(VLOOKUP(A361,入力データ,33,FALSE)="","",VLOOKUP(A361,入力データ,33,FALSE)),"")</f>
        <v/>
      </c>
      <c r="AE365" s="379" t="str">
        <f>IF(AD365="","",IF(V368&gt;43585,5,4))</f>
        <v/>
      </c>
      <c r="AF365" s="381" t="str">
        <f>IF(AD365="","",V368)</f>
        <v/>
      </c>
      <c r="AG365" s="383" t="str">
        <f>IF(AE365="","",V368)</f>
        <v/>
      </c>
      <c r="AH365" s="385" t="str">
        <f>IF(AF365="","",V368)</f>
        <v/>
      </c>
      <c r="AI365" s="379">
        <v>7</v>
      </c>
      <c r="AJ365" s="430"/>
      <c r="AK365" s="372"/>
      <c r="AL365" s="374"/>
    </row>
    <row r="366" spans="1:38" ht="15" customHeight="1" x14ac:dyDescent="0.15">
      <c r="A366" s="454"/>
      <c r="B366" s="491"/>
      <c r="C366" s="393"/>
      <c r="D366" s="394"/>
      <c r="E366" s="396"/>
      <c r="F366" s="399"/>
      <c r="G366" s="402"/>
      <c r="H366" s="396"/>
      <c r="I366" s="396"/>
      <c r="J366" s="406"/>
      <c r="K366" s="409"/>
      <c r="L366" s="396"/>
      <c r="M366" s="494"/>
      <c r="N366" s="496"/>
      <c r="O366" s="498"/>
      <c r="P366" s="494"/>
      <c r="Q366" s="501"/>
      <c r="R366" s="504"/>
      <c r="S366" s="426"/>
      <c r="T366" s="426"/>
      <c r="U366" s="427"/>
      <c r="V366" s="1"/>
      <c r="W366" s="1"/>
      <c r="X366" s="1"/>
      <c r="Y366" s="63" t="str">
        <f>IFERROR(IF(VLOOKUP(A361,入力データ,26,FALSE)="","",VLOOKUP(A361,入力データ,26,FALSE)),"")</f>
        <v/>
      </c>
      <c r="Z366" s="1"/>
      <c r="AA366" s="1"/>
      <c r="AB366" s="369"/>
      <c r="AC366" s="378"/>
      <c r="AD366" s="380"/>
      <c r="AE366" s="380"/>
      <c r="AF366" s="382"/>
      <c r="AG366" s="384"/>
      <c r="AH366" s="386"/>
      <c r="AI366" s="380"/>
      <c r="AJ366" s="431"/>
      <c r="AK366" s="372"/>
      <c r="AL366" s="374"/>
    </row>
    <row r="367" spans="1:38" ht="15" customHeight="1" x14ac:dyDescent="0.15">
      <c r="A367" s="454"/>
      <c r="B367" s="491"/>
      <c r="C367" s="432" t="str">
        <f>IFERROR(IF(VLOOKUP(A361,入力データ,14,FALSE)="","",VLOOKUP(A361,入力データ,14,FALSE)),"")</f>
        <v/>
      </c>
      <c r="D367" s="409"/>
      <c r="E367" s="396"/>
      <c r="F367" s="399"/>
      <c r="G367" s="402"/>
      <c r="H367" s="396"/>
      <c r="I367" s="396"/>
      <c r="J367" s="406"/>
      <c r="K367" s="409"/>
      <c r="L367" s="396"/>
      <c r="M367" s="494"/>
      <c r="N367" s="496"/>
      <c r="O367" s="498"/>
      <c r="P367" s="494"/>
      <c r="Q367" s="501"/>
      <c r="R367" s="504"/>
      <c r="S367" s="426"/>
      <c r="T367" s="426"/>
      <c r="U367" s="427"/>
      <c r="V367" s="150"/>
      <c r="W367" s="150"/>
      <c r="X367" s="150"/>
      <c r="Y367" s="1"/>
      <c r="Z367" s="62"/>
      <c r="AA367" s="151"/>
      <c r="AB367" s="369"/>
      <c r="AC367" s="377">
        <v>4</v>
      </c>
      <c r="AD367" s="413" t="str">
        <f>IFERROR(IF(VLOOKUP(A361,入力データ,38,FALSE)="","",VLOOKUP(A361,入力データ,38,FALSE)),"")</f>
        <v/>
      </c>
      <c r="AE367" s="379" t="str">
        <f>IF(AD367="","",IF(V368&gt;43585,5,4))</f>
        <v/>
      </c>
      <c r="AF367" s="381" t="str">
        <f>IF(AE367="","",V368)</f>
        <v/>
      </c>
      <c r="AG367" s="383" t="str">
        <f>IF(AE367="","",V368)</f>
        <v/>
      </c>
      <c r="AH367" s="385" t="str">
        <f>IF(AE367="","",V368)</f>
        <v/>
      </c>
      <c r="AI367" s="379"/>
      <c r="AJ367" s="418"/>
      <c r="AK367" s="58"/>
      <c r="AL367" s="86"/>
    </row>
    <row r="368" spans="1:38" ht="15" customHeight="1" x14ac:dyDescent="0.15">
      <c r="A368" s="455"/>
      <c r="B368" s="492"/>
      <c r="C368" s="433"/>
      <c r="D368" s="410"/>
      <c r="E368" s="397"/>
      <c r="F368" s="400"/>
      <c r="G368" s="403"/>
      <c r="H368" s="397"/>
      <c r="I368" s="397"/>
      <c r="J368" s="407"/>
      <c r="K368" s="410"/>
      <c r="L368" s="397"/>
      <c r="M368" s="495"/>
      <c r="N368" s="497"/>
      <c r="O368" s="499"/>
      <c r="P368" s="495"/>
      <c r="Q368" s="502"/>
      <c r="R368" s="505"/>
      <c r="S368" s="428"/>
      <c r="T368" s="428"/>
      <c r="U368" s="429"/>
      <c r="V368" s="420" t="str">
        <f>IFERROR(IF(VLOOKUP(A361,入力データ,27,FALSE)="","",VLOOKUP(A361,入力データ,27,FALSE)),"")</f>
        <v/>
      </c>
      <c r="W368" s="421"/>
      <c r="X368" s="421"/>
      <c r="Y368" s="421"/>
      <c r="Z368" s="421"/>
      <c r="AA368" s="422"/>
      <c r="AB368" s="370"/>
      <c r="AC368" s="412"/>
      <c r="AD368" s="414"/>
      <c r="AE368" s="414"/>
      <c r="AF368" s="415"/>
      <c r="AG368" s="416"/>
      <c r="AH368" s="417"/>
      <c r="AI368" s="414"/>
      <c r="AJ368" s="419"/>
      <c r="AK368" s="60"/>
      <c r="AL368" s="61"/>
    </row>
    <row r="369" spans="1:38" ht="15" customHeight="1" x14ac:dyDescent="0.15">
      <c r="A369" s="453">
        <v>45</v>
      </c>
      <c r="B369" s="456"/>
      <c r="C369" s="459" t="str">
        <f>IFERROR(IF(VLOOKUP(A369,入力データ,2,FALSE)="","",VLOOKUP(A369,入力データ,2,FALSE)),"")</f>
        <v/>
      </c>
      <c r="D369" s="461" t="str">
        <f>IFERROR(
IF(OR(VLOOKUP(A369,入力データ,34,FALSE)=1,
VLOOKUP(A369,入力データ,34,FALSE)=3,
VLOOKUP(A369,入力データ,34,FALSE)=4,
VLOOKUP(A369,入力データ,34,FALSE)=5),
IF(VLOOKUP(A369,入力データ,13,FALSE)="","",VLOOKUP(A369,入力データ,13,FALSE)),
IF(VLOOKUP(A369,入力データ,3,FALSE)="","",VLOOKUP(A369,入力データ,3,FALSE))),"")</f>
        <v/>
      </c>
      <c r="E369" s="464" t="str">
        <f>IFERROR(IF(VLOOKUP(A369,入力データ,5,FALSE)="","",IF(VLOOKUP(A369,入力データ,5,FALSE)&gt;43585,5,4)),"")</f>
        <v/>
      </c>
      <c r="F369" s="467" t="str">
        <f>IFERROR(IF(VLOOKUP(A369,入力データ,5,FALSE)="","",VLOOKUP(A369,入力データ,5,FALSE)),"")</f>
        <v/>
      </c>
      <c r="G369" s="470" t="str">
        <f>IFERROR(IF(VLOOKUP(A369,入力データ,5,FALSE)="","",VLOOKUP(A369,入力データ,5,FALSE)),"")</f>
        <v/>
      </c>
      <c r="H369" s="473" t="str">
        <f>IFERROR(IF(VLOOKUP(A369,入力データ,5,FALSE)&gt;0,1,""),"")</f>
        <v/>
      </c>
      <c r="I369" s="473" t="str">
        <f>IFERROR(IF(VLOOKUP(A369,入力データ,6,FALSE)="","",VLOOKUP(A369,入力データ,6,FALSE)),"")</f>
        <v/>
      </c>
      <c r="J369" s="475" t="str">
        <f>IFERROR(IF(VLOOKUP(A369,入力データ,7,FALSE)="","",
IF(VLOOKUP(A369,入力データ,7,FALSE)&gt;159,"G",
IF(VLOOKUP(A369,入力データ,7,FALSE)&gt;149,"F",
IF(VLOOKUP(A369,入力データ,7,FALSE)&gt;139,"E",
IF(VLOOKUP(A369,入力データ,7,FALSE)&gt;129,"D",
IF(VLOOKUP(A369,入力データ,7,FALSE)&gt;119,"C",
IF(VLOOKUP(A369,入力データ,7,FALSE)&gt;109,"B",
IF(VLOOKUP(A369,入力データ,7,FALSE)&gt;99,"A",
"")))))))),"")</f>
        <v/>
      </c>
      <c r="K369" s="478" t="str">
        <f>IFERROR(IF(VLOOKUP(A369,入力データ,7,FALSE)="","",
IF(VLOOKUP(A369,入力データ,7,FALSE)&gt;99,MOD(VLOOKUP(A369,入力データ,7,FALSE),10),VLOOKUP(A369,入力データ,7,FALSE))),"")</f>
        <v/>
      </c>
      <c r="L369" s="481" t="str">
        <f>IFERROR(IF(VLOOKUP(A369,入力データ,8,FALSE)="","",VLOOKUP(A369,入力データ,8,FALSE)),"")</f>
        <v/>
      </c>
      <c r="M369" s="483" t="str">
        <f>IFERROR(IF(VLOOKUP(A369,入力データ,9,FALSE)="","",IF(VLOOKUP(A369,入力データ,9,FALSE)&gt;43585,5,4)),"")</f>
        <v/>
      </c>
      <c r="N369" s="485" t="str">
        <f>IFERROR(IF(VLOOKUP(A369,入力データ,9,FALSE)="","",VLOOKUP(A369,入力データ,9,FALSE)),"")</f>
        <v/>
      </c>
      <c r="O369" s="470" t="str">
        <f>IFERROR(IF(VLOOKUP(A369,入力データ,9,FALSE)="","",VLOOKUP(A369,入力データ,9,FALSE)),"")</f>
        <v/>
      </c>
      <c r="P369" s="481" t="str">
        <f>IFERROR(IF(VLOOKUP(A369,入力データ,10,FALSE)="","",VLOOKUP(A369,入力データ,10,FALSE)),"")</f>
        <v/>
      </c>
      <c r="Q369" s="434"/>
      <c r="R369" s="487" t="str">
        <f>IFERROR(IF(VLOOKUP(A369,入力データ,8,FALSE)="","",VLOOKUP(A369,入力データ,8,FALSE)+VALUE(VLOOKUP(A369,入力データ,10,FALSE))),"")</f>
        <v/>
      </c>
      <c r="S369" s="434" t="str">
        <f>IF(R369="","",IF(VLOOKUP(A369,入力データ,11,FALSE)="育児休業","ｲｸｷｭｳ",IF(VLOOKUP(A369,入力データ,11,FALSE)="傷病休職","ﾑｷｭｳ",ROUNDDOWN(R369*10/1000,0))))</f>
        <v/>
      </c>
      <c r="T369" s="435"/>
      <c r="U369" s="436"/>
      <c r="V369" s="152"/>
      <c r="W369" s="149"/>
      <c r="X369" s="149"/>
      <c r="Y369" s="149" t="str">
        <f>IFERROR(IF(VLOOKUP(A369,入力データ,21,FALSE)="","",VLOOKUP(A369,入力データ,21,FALSE)),"")</f>
        <v/>
      </c>
      <c r="Z369" s="40"/>
      <c r="AA369" s="67"/>
      <c r="AB369" s="368" t="str">
        <f>IFERROR(IF(VLOOKUP(A369,入力データ,28,FALSE)&amp;"　"&amp;VLOOKUP(A369,入力データ,29,FALSE)="　","",VLOOKUP(A369,入力データ,28,FALSE)&amp;"　"&amp;VLOOKUP(A369,入力データ,29,FALSE)),"")</f>
        <v/>
      </c>
      <c r="AC369" s="443">
        <v>1</v>
      </c>
      <c r="AD369" s="444" t="str">
        <f>IFERROR(IF(VLOOKUP(A369,入力データ,34,FALSE)="","",VLOOKUP(A369,入力データ,34,FALSE)),"")</f>
        <v/>
      </c>
      <c r="AE369" s="444" t="str">
        <f>IF(AD369="","",IF(V376&gt;43585,5,4))</f>
        <v/>
      </c>
      <c r="AF369" s="445" t="str">
        <f>IF(AD369="","",V376)</f>
        <v/>
      </c>
      <c r="AG369" s="447" t="str">
        <f>IF(AD369="","",V376)</f>
        <v/>
      </c>
      <c r="AH369" s="449" t="str">
        <f>IF(AD369="","",V376)</f>
        <v/>
      </c>
      <c r="AI369" s="444">
        <v>5</v>
      </c>
      <c r="AJ369" s="451" t="str">
        <f>IFERROR(IF(OR(VLOOKUP(A369,入力データ,34,FALSE)=1,VLOOKUP(A369,入力データ,34,FALSE)=3,VLOOKUP(A369,入力データ,34,FALSE)=4,VLOOKUP(A369,入力データ,34,FALSE)=5),3,
IF(VLOOKUP(A369,入力データ,35,FALSE)="","",3)),"")</f>
        <v/>
      </c>
      <c r="AK369" s="371"/>
      <c r="AL369" s="373"/>
    </row>
    <row r="370" spans="1:38" ht="15" customHeight="1" x14ac:dyDescent="0.15">
      <c r="A370" s="454"/>
      <c r="B370" s="457"/>
      <c r="C370" s="460"/>
      <c r="D370" s="462"/>
      <c r="E370" s="465"/>
      <c r="F370" s="468"/>
      <c r="G370" s="471"/>
      <c r="H370" s="474"/>
      <c r="I370" s="474"/>
      <c r="J370" s="476"/>
      <c r="K370" s="479"/>
      <c r="L370" s="482"/>
      <c r="M370" s="484"/>
      <c r="N370" s="486"/>
      <c r="O370" s="471"/>
      <c r="P370" s="482"/>
      <c r="Q370" s="437"/>
      <c r="R370" s="488"/>
      <c r="S370" s="437"/>
      <c r="T370" s="438"/>
      <c r="U370" s="439"/>
      <c r="V370" s="41"/>
      <c r="W370" s="150"/>
      <c r="X370" s="150"/>
      <c r="Y370" s="150" t="str">
        <f>IFERROR(IF(VLOOKUP(A369,入力データ,22,FALSE)="","",VLOOKUP(A369,入力データ,22,FALSE)),"")</f>
        <v/>
      </c>
      <c r="Z370" s="150"/>
      <c r="AA370" s="151"/>
      <c r="AB370" s="369"/>
      <c r="AC370" s="378"/>
      <c r="AD370" s="380"/>
      <c r="AE370" s="380"/>
      <c r="AF370" s="446"/>
      <c r="AG370" s="448"/>
      <c r="AH370" s="450"/>
      <c r="AI370" s="380"/>
      <c r="AJ370" s="452"/>
      <c r="AK370" s="372"/>
      <c r="AL370" s="374"/>
    </row>
    <row r="371" spans="1:38" ht="15" customHeight="1" x14ac:dyDescent="0.15">
      <c r="A371" s="454"/>
      <c r="B371" s="457"/>
      <c r="C371" s="375" t="str">
        <f>IFERROR(IF(VLOOKUP(A369,入力データ,12,FALSE)="","",VLOOKUP(A369,入力データ,12,FALSE)),"")</f>
        <v/>
      </c>
      <c r="D371" s="462"/>
      <c r="E371" s="465"/>
      <c r="F371" s="468"/>
      <c r="G371" s="471"/>
      <c r="H371" s="474"/>
      <c r="I371" s="474"/>
      <c r="J371" s="476"/>
      <c r="K371" s="479"/>
      <c r="L371" s="482"/>
      <c r="M371" s="484"/>
      <c r="N371" s="486"/>
      <c r="O371" s="471"/>
      <c r="P371" s="482"/>
      <c r="Q371" s="437"/>
      <c r="R371" s="488"/>
      <c r="S371" s="437"/>
      <c r="T371" s="438"/>
      <c r="U371" s="439"/>
      <c r="V371" s="41"/>
      <c r="W371" s="150"/>
      <c r="X371" s="150"/>
      <c r="Y371" s="150" t="str">
        <f>IFERROR(IF(VLOOKUP(A369,入力データ,23,FALSE)="","",VLOOKUP(A369,入力データ,23,FALSE)),"")</f>
        <v/>
      </c>
      <c r="Z371" s="150"/>
      <c r="AA371" s="151"/>
      <c r="AB371" s="369"/>
      <c r="AC371" s="377">
        <v>2</v>
      </c>
      <c r="AD371" s="379" t="str">
        <f>IFERROR(IF(VLOOKUP(A369,入力データ,37,FALSE)="","",VLOOKUP(A369,入力データ,37,FALSE)),"")</f>
        <v/>
      </c>
      <c r="AE371" s="379" t="str">
        <f>IF(AD371="","",IF(V376&gt;43585,5,4))</f>
        <v/>
      </c>
      <c r="AF371" s="381" t="str">
        <f>IF(AD371="","",V376)</f>
        <v/>
      </c>
      <c r="AG371" s="383" t="str">
        <f>IF(AE371="","",V376)</f>
        <v/>
      </c>
      <c r="AH371" s="385" t="str">
        <f>IF(AF371="","",V376)</f>
        <v/>
      </c>
      <c r="AI371" s="387">
        <v>6</v>
      </c>
      <c r="AJ371" s="389" t="str">
        <f>IFERROR(IF(VLOOKUP(A369,入力データ,36,FALSE)="","",3),"")</f>
        <v/>
      </c>
      <c r="AK371" s="372"/>
      <c r="AL371" s="374"/>
    </row>
    <row r="372" spans="1:38" ht="15" customHeight="1" x14ac:dyDescent="0.15">
      <c r="A372" s="454"/>
      <c r="B372" s="458"/>
      <c r="C372" s="376"/>
      <c r="D372" s="463"/>
      <c r="E372" s="466"/>
      <c r="F372" s="469"/>
      <c r="G372" s="472"/>
      <c r="H372" s="466"/>
      <c r="I372" s="466"/>
      <c r="J372" s="477"/>
      <c r="K372" s="480"/>
      <c r="L372" s="466"/>
      <c r="M372" s="466"/>
      <c r="N372" s="469"/>
      <c r="O372" s="472"/>
      <c r="P372" s="466"/>
      <c r="Q372" s="477"/>
      <c r="R372" s="489"/>
      <c r="S372" s="440"/>
      <c r="T372" s="441"/>
      <c r="U372" s="442"/>
      <c r="V372" s="38"/>
      <c r="W372" s="36"/>
      <c r="X372" s="36"/>
      <c r="Y372" s="150" t="str">
        <f>IFERROR(IF(VLOOKUP(A369,入力データ,24,FALSE)="","",VLOOKUP(A369,入力データ,24,FALSE)),"")</f>
        <v/>
      </c>
      <c r="Z372" s="63"/>
      <c r="AA372" s="37"/>
      <c r="AB372" s="369"/>
      <c r="AC372" s="378"/>
      <c r="AD372" s="380"/>
      <c r="AE372" s="380"/>
      <c r="AF372" s="382"/>
      <c r="AG372" s="384"/>
      <c r="AH372" s="386"/>
      <c r="AI372" s="388"/>
      <c r="AJ372" s="390"/>
      <c r="AK372" s="372"/>
      <c r="AL372" s="374"/>
    </row>
    <row r="373" spans="1:38" ht="15" customHeight="1" x14ac:dyDescent="0.15">
      <c r="A373" s="454"/>
      <c r="B373" s="490" t="str">
        <f>IF(OR(C369&lt;&gt;"",C371&lt;&gt;""),"○","")</f>
        <v/>
      </c>
      <c r="C373" s="391" t="str">
        <f>IFERROR(IF(VLOOKUP(A369,入力データ,4,FALSE)="","",VLOOKUP(A369,入力データ,4,FALSE)),"")</f>
        <v/>
      </c>
      <c r="D373" s="392"/>
      <c r="E373" s="395" t="str">
        <f>IFERROR(IF(VLOOKUP(A369,入力データ,15,FALSE)="","",IF(VLOOKUP(A369,入力データ,15,FALSE)&gt;43585,5,4)),"")</f>
        <v/>
      </c>
      <c r="F373" s="398" t="str">
        <f>IFERROR(IF(VLOOKUP(A369,入力データ,15,FALSE)="","",VLOOKUP(A369,入力データ,15,FALSE)),"")</f>
        <v/>
      </c>
      <c r="G373" s="401" t="str">
        <f>IFERROR(IF(VLOOKUP(A369,入力データ,15,FALSE)="","",VLOOKUP(A369,入力データ,15,FALSE)),"")</f>
        <v/>
      </c>
      <c r="H373" s="404" t="str">
        <f>IFERROR(IF(VLOOKUP(A369,入力データ,15,FALSE)&gt;0,1,""),"")</f>
        <v/>
      </c>
      <c r="I373" s="404" t="str">
        <f>IFERROR(IF(VLOOKUP(A369,入力データ,16,FALSE)="","",VLOOKUP(A369,入力データ,16,FALSE)),"")</f>
        <v/>
      </c>
      <c r="J373" s="405" t="str">
        <f>IFERROR(IF(VLOOKUP(A369,入力データ,17,FALSE)="","",
IF(VLOOKUP(A369,入力データ,17,FALSE)&gt;159,"G",
IF(VLOOKUP(A369,入力データ,17,FALSE)&gt;149,"F",
IF(VLOOKUP(A369,入力データ,17,FALSE)&gt;139,"E",
IF(VLOOKUP(A369,入力データ,17,FALSE)&gt;129,"D",
IF(VLOOKUP(A369,入力データ,17,FALSE)&gt;119,"C",
IF(VLOOKUP(A369,入力データ,17,FALSE)&gt;109,"B",
IF(VLOOKUP(A369,入力データ,17,FALSE)&gt;99,"A",
"")))))))),"")</f>
        <v/>
      </c>
      <c r="K373" s="408" t="str">
        <f>IFERROR(IF(VLOOKUP(A369,入力データ,17,FALSE)="","",
IF(VLOOKUP(A369,入力データ,17,FALSE)&gt;99,MOD(VLOOKUP(A369,入力データ,17,FALSE),10),VLOOKUP(A369,入力データ,17,FALSE))),"")</f>
        <v/>
      </c>
      <c r="L373" s="411" t="str">
        <f>IFERROR(IF(VLOOKUP(A369,入力データ,18,FALSE)="","",VLOOKUP(A369,入力データ,18,FALSE)),"")</f>
        <v/>
      </c>
      <c r="M373" s="493" t="str">
        <f>IFERROR(IF(VLOOKUP(A369,入力データ,19,FALSE)="","",IF(VLOOKUP(A369,入力データ,19,FALSE)&gt;43585,5,4)),"")</f>
        <v/>
      </c>
      <c r="N373" s="398" t="str">
        <f>IFERROR(IF(VLOOKUP(A369,入力データ,19,FALSE)="","",VLOOKUP(A369,入力データ,19,FALSE)),"")</f>
        <v/>
      </c>
      <c r="O373" s="401" t="str">
        <f>IFERROR(IF(VLOOKUP(A369,入力データ,19,FALSE)="","",VLOOKUP(A369,入力データ,19,FALSE)),"")</f>
        <v/>
      </c>
      <c r="P373" s="411" t="str">
        <f>IFERROR(IF(VLOOKUP(A369,入力データ,20,FALSE)="","",VLOOKUP(A369,入力データ,20,FALSE)),"")</f>
        <v/>
      </c>
      <c r="Q373" s="500"/>
      <c r="R373" s="503" t="str">
        <f>IFERROR(IF(OR(S373="ｲｸｷｭｳ",S373="ﾑｷｭｳ",AND(L373="",P373="")),"",VLOOKUP(A369,入力データ,31,FALSE)),"")</f>
        <v/>
      </c>
      <c r="S373" s="423" t="str">
        <f>IFERROR(
IF(VLOOKUP(A369,入力データ,33,FALSE)=1,"ﾑｷｭｳ ",
IF(VLOOKUP(A369,入力データ,33,FALSE)=3,"ｲｸｷｭｳ",
IF(VLOOKUP(A369,入力データ,33,FALSE)=4,VLOOKUP(A369,入力データ,32,FALSE),
IF(VLOOKUP(A369,入力データ,33,FALSE)=5,VLOOKUP(A369,入力データ,32,FALSE),
IF(AND(VLOOKUP(A369,入力データ,38,FALSE)&gt;0,VLOOKUP(A369,入力データ,38,FALSE)&lt;9),0,
IF(AND(L373="",P373=""),"",VLOOKUP(A369,入力データ,32,FALSE))))))),"")</f>
        <v/>
      </c>
      <c r="T373" s="424"/>
      <c r="U373" s="425"/>
      <c r="V373" s="36"/>
      <c r="W373" s="36"/>
      <c r="X373" s="36"/>
      <c r="Y373" s="63" t="str">
        <f>IFERROR(IF(VLOOKUP(A369,入力データ,25,FALSE)="","",VLOOKUP(A369,入力データ,25,FALSE)),"")</f>
        <v/>
      </c>
      <c r="Z373" s="63"/>
      <c r="AA373" s="37"/>
      <c r="AB373" s="369"/>
      <c r="AC373" s="377">
        <v>3</v>
      </c>
      <c r="AD373" s="379" t="str">
        <f>IFERROR(IF(VLOOKUP(A369,入力データ,33,FALSE)="","",VLOOKUP(A369,入力データ,33,FALSE)),"")</f>
        <v/>
      </c>
      <c r="AE373" s="379" t="str">
        <f>IF(AD373="","",IF(V376&gt;43585,5,4))</f>
        <v/>
      </c>
      <c r="AF373" s="381" t="str">
        <f>IF(AD373="","",V376)</f>
        <v/>
      </c>
      <c r="AG373" s="383" t="str">
        <f>IF(AE373="","",V376)</f>
        <v/>
      </c>
      <c r="AH373" s="385" t="str">
        <f>IF(AF373="","",V376)</f>
        <v/>
      </c>
      <c r="AI373" s="379">
        <v>7</v>
      </c>
      <c r="AJ373" s="430"/>
      <c r="AK373" s="372"/>
      <c r="AL373" s="374"/>
    </row>
    <row r="374" spans="1:38" ht="15" customHeight="1" x14ac:dyDescent="0.15">
      <c r="A374" s="454"/>
      <c r="B374" s="491"/>
      <c r="C374" s="393"/>
      <c r="D374" s="394"/>
      <c r="E374" s="396"/>
      <c r="F374" s="399"/>
      <c r="G374" s="402"/>
      <c r="H374" s="396"/>
      <c r="I374" s="396"/>
      <c r="J374" s="406"/>
      <c r="K374" s="409"/>
      <c r="L374" s="396"/>
      <c r="M374" s="494"/>
      <c r="N374" s="496"/>
      <c r="O374" s="498"/>
      <c r="P374" s="494"/>
      <c r="Q374" s="501"/>
      <c r="R374" s="504"/>
      <c r="S374" s="426"/>
      <c r="T374" s="426"/>
      <c r="U374" s="427"/>
      <c r="V374" s="1"/>
      <c r="W374" s="1"/>
      <c r="X374" s="1"/>
      <c r="Y374" s="63" t="str">
        <f>IFERROR(IF(VLOOKUP(A369,入力データ,26,FALSE)="","",VLOOKUP(A369,入力データ,26,FALSE)),"")</f>
        <v/>
      </c>
      <c r="Z374" s="1"/>
      <c r="AA374" s="1"/>
      <c r="AB374" s="369"/>
      <c r="AC374" s="378"/>
      <c r="AD374" s="380"/>
      <c r="AE374" s="380"/>
      <c r="AF374" s="382"/>
      <c r="AG374" s="384"/>
      <c r="AH374" s="386"/>
      <c r="AI374" s="380"/>
      <c r="AJ374" s="431"/>
      <c r="AK374" s="372"/>
      <c r="AL374" s="374"/>
    </row>
    <row r="375" spans="1:38" ht="15" customHeight="1" x14ac:dyDescent="0.15">
      <c r="A375" s="454"/>
      <c r="B375" s="491"/>
      <c r="C375" s="432" t="str">
        <f>IFERROR(IF(VLOOKUP(A369,入力データ,14,FALSE)="","",VLOOKUP(A369,入力データ,14,FALSE)),"")</f>
        <v/>
      </c>
      <c r="D375" s="409"/>
      <c r="E375" s="396"/>
      <c r="F375" s="399"/>
      <c r="G375" s="402"/>
      <c r="H375" s="396"/>
      <c r="I375" s="396"/>
      <c r="J375" s="406"/>
      <c r="K375" s="409"/>
      <c r="L375" s="396"/>
      <c r="M375" s="494"/>
      <c r="N375" s="496"/>
      <c r="O375" s="498"/>
      <c r="P375" s="494"/>
      <c r="Q375" s="501"/>
      <c r="R375" s="504"/>
      <c r="S375" s="426"/>
      <c r="T375" s="426"/>
      <c r="U375" s="427"/>
      <c r="V375" s="150"/>
      <c r="W375" s="150"/>
      <c r="X375" s="150"/>
      <c r="Y375" s="1"/>
      <c r="Z375" s="62"/>
      <c r="AA375" s="151"/>
      <c r="AB375" s="369"/>
      <c r="AC375" s="377">
        <v>4</v>
      </c>
      <c r="AD375" s="413" t="str">
        <f>IFERROR(IF(VLOOKUP(A369,入力データ,38,FALSE)="","",VLOOKUP(A369,入力データ,38,FALSE)),"")</f>
        <v/>
      </c>
      <c r="AE375" s="379" t="str">
        <f>IF(AD375="","",IF(V376&gt;43585,5,4))</f>
        <v/>
      </c>
      <c r="AF375" s="381" t="str">
        <f>IF(AE375="","",V376)</f>
        <v/>
      </c>
      <c r="AG375" s="383" t="str">
        <f>IF(AE375="","",V376)</f>
        <v/>
      </c>
      <c r="AH375" s="385" t="str">
        <f>IF(AE375="","",V376)</f>
        <v/>
      </c>
      <c r="AI375" s="379"/>
      <c r="AJ375" s="418"/>
      <c r="AK375" s="58"/>
      <c r="AL375" s="86"/>
    </row>
    <row r="376" spans="1:38" ht="15" customHeight="1" x14ac:dyDescent="0.15">
      <c r="A376" s="455"/>
      <c r="B376" s="492"/>
      <c r="C376" s="433"/>
      <c r="D376" s="410"/>
      <c r="E376" s="397"/>
      <c r="F376" s="400"/>
      <c r="G376" s="403"/>
      <c r="H376" s="397"/>
      <c r="I376" s="397"/>
      <c r="J376" s="407"/>
      <c r="K376" s="410"/>
      <c r="L376" s="397"/>
      <c r="M376" s="495"/>
      <c r="N376" s="497"/>
      <c r="O376" s="499"/>
      <c r="P376" s="495"/>
      <c r="Q376" s="502"/>
      <c r="R376" s="505"/>
      <c r="S376" s="428"/>
      <c r="T376" s="428"/>
      <c r="U376" s="429"/>
      <c r="V376" s="420" t="str">
        <f>IFERROR(IF(VLOOKUP(A369,入力データ,27,FALSE)="","",VLOOKUP(A369,入力データ,27,FALSE)),"")</f>
        <v/>
      </c>
      <c r="W376" s="421"/>
      <c r="X376" s="421"/>
      <c r="Y376" s="421"/>
      <c r="Z376" s="421"/>
      <c r="AA376" s="422"/>
      <c r="AB376" s="370"/>
      <c r="AC376" s="412"/>
      <c r="AD376" s="414"/>
      <c r="AE376" s="414"/>
      <c r="AF376" s="415"/>
      <c r="AG376" s="416"/>
      <c r="AH376" s="417"/>
      <c r="AI376" s="414"/>
      <c r="AJ376" s="419"/>
      <c r="AK376" s="60"/>
      <c r="AL376" s="61"/>
    </row>
    <row r="377" spans="1:38" ht="15" customHeight="1" x14ac:dyDescent="0.15">
      <c r="A377" s="453">
        <v>46</v>
      </c>
      <c r="B377" s="456"/>
      <c r="C377" s="459" t="str">
        <f>IFERROR(IF(VLOOKUP(A377,入力データ,2,FALSE)="","",VLOOKUP(A377,入力データ,2,FALSE)),"")</f>
        <v/>
      </c>
      <c r="D377" s="461" t="str">
        <f>IFERROR(
IF(OR(VLOOKUP(A377,入力データ,34,FALSE)=1,
VLOOKUP(A377,入力データ,34,FALSE)=3,
VLOOKUP(A377,入力データ,34,FALSE)=4,
VLOOKUP(A377,入力データ,34,FALSE)=5),
IF(VLOOKUP(A377,入力データ,13,FALSE)="","",VLOOKUP(A377,入力データ,13,FALSE)),
IF(VLOOKUP(A377,入力データ,3,FALSE)="","",VLOOKUP(A377,入力データ,3,FALSE))),"")</f>
        <v/>
      </c>
      <c r="E377" s="464" t="str">
        <f>IFERROR(IF(VLOOKUP(A377,入力データ,5,FALSE)="","",IF(VLOOKUP(A377,入力データ,5,FALSE)&gt;43585,5,4)),"")</f>
        <v/>
      </c>
      <c r="F377" s="467" t="str">
        <f>IFERROR(IF(VLOOKUP(A377,入力データ,5,FALSE)="","",VLOOKUP(A377,入力データ,5,FALSE)),"")</f>
        <v/>
      </c>
      <c r="G377" s="470" t="str">
        <f>IFERROR(IF(VLOOKUP(A377,入力データ,5,FALSE)="","",VLOOKUP(A377,入力データ,5,FALSE)),"")</f>
        <v/>
      </c>
      <c r="H377" s="473" t="str">
        <f>IFERROR(IF(VLOOKUP(A377,入力データ,5,FALSE)&gt;0,1,""),"")</f>
        <v/>
      </c>
      <c r="I377" s="473" t="str">
        <f>IFERROR(IF(VLOOKUP(A377,入力データ,6,FALSE)="","",VLOOKUP(A377,入力データ,6,FALSE)),"")</f>
        <v/>
      </c>
      <c r="J377" s="475" t="str">
        <f>IFERROR(IF(VLOOKUP(A377,入力データ,7,FALSE)="","",
IF(VLOOKUP(A377,入力データ,7,FALSE)&gt;159,"G",
IF(VLOOKUP(A377,入力データ,7,FALSE)&gt;149,"F",
IF(VLOOKUP(A377,入力データ,7,FALSE)&gt;139,"E",
IF(VLOOKUP(A377,入力データ,7,FALSE)&gt;129,"D",
IF(VLOOKUP(A377,入力データ,7,FALSE)&gt;119,"C",
IF(VLOOKUP(A377,入力データ,7,FALSE)&gt;109,"B",
IF(VLOOKUP(A377,入力データ,7,FALSE)&gt;99,"A",
"")))))))),"")</f>
        <v/>
      </c>
      <c r="K377" s="478" t="str">
        <f>IFERROR(IF(VLOOKUP(A377,入力データ,7,FALSE)="","",
IF(VLOOKUP(A377,入力データ,7,FALSE)&gt;99,MOD(VLOOKUP(A377,入力データ,7,FALSE),10),VLOOKUP(A377,入力データ,7,FALSE))),"")</f>
        <v/>
      </c>
      <c r="L377" s="481" t="str">
        <f>IFERROR(IF(VLOOKUP(A377,入力データ,8,FALSE)="","",VLOOKUP(A377,入力データ,8,FALSE)),"")</f>
        <v/>
      </c>
      <c r="M377" s="483" t="str">
        <f>IFERROR(IF(VLOOKUP(A377,入力データ,9,FALSE)="","",IF(VLOOKUP(A377,入力データ,9,FALSE)&gt;43585,5,4)),"")</f>
        <v/>
      </c>
      <c r="N377" s="485" t="str">
        <f>IFERROR(IF(VLOOKUP(A377,入力データ,9,FALSE)="","",VLOOKUP(A377,入力データ,9,FALSE)),"")</f>
        <v/>
      </c>
      <c r="O377" s="470" t="str">
        <f>IFERROR(IF(VLOOKUP(A377,入力データ,9,FALSE)="","",VLOOKUP(A377,入力データ,9,FALSE)),"")</f>
        <v/>
      </c>
      <c r="P377" s="481" t="str">
        <f>IFERROR(IF(VLOOKUP(A377,入力データ,10,FALSE)="","",VLOOKUP(A377,入力データ,10,FALSE)),"")</f>
        <v/>
      </c>
      <c r="Q377" s="434"/>
      <c r="R377" s="487" t="str">
        <f>IFERROR(IF(VLOOKUP(A377,入力データ,8,FALSE)="","",VLOOKUP(A377,入力データ,8,FALSE)+VALUE(VLOOKUP(A377,入力データ,10,FALSE))),"")</f>
        <v/>
      </c>
      <c r="S377" s="434" t="str">
        <f>IF(R377="","",IF(VLOOKUP(A377,入力データ,11,FALSE)="育児休業","ｲｸｷｭｳ",IF(VLOOKUP(A377,入力データ,11,FALSE)="傷病休職","ﾑｷｭｳ",ROUNDDOWN(R377*10/1000,0))))</f>
        <v/>
      </c>
      <c r="T377" s="435"/>
      <c r="U377" s="436"/>
      <c r="V377" s="152"/>
      <c r="W377" s="149"/>
      <c r="X377" s="149"/>
      <c r="Y377" s="149" t="str">
        <f>IFERROR(IF(VLOOKUP(A377,入力データ,21,FALSE)="","",VLOOKUP(A377,入力データ,21,FALSE)),"")</f>
        <v/>
      </c>
      <c r="Z377" s="40"/>
      <c r="AA377" s="67"/>
      <c r="AB377" s="368" t="str">
        <f>IFERROR(IF(VLOOKUP(A377,入力データ,28,FALSE)&amp;"　"&amp;VLOOKUP(A377,入力データ,29,FALSE)="　","",VLOOKUP(A377,入力データ,28,FALSE)&amp;"　"&amp;VLOOKUP(A377,入力データ,29,FALSE)),"")</f>
        <v/>
      </c>
      <c r="AC377" s="443">
        <v>1</v>
      </c>
      <c r="AD377" s="444" t="str">
        <f>IFERROR(IF(VLOOKUP(A377,入力データ,34,FALSE)="","",VLOOKUP(A377,入力データ,34,FALSE)),"")</f>
        <v/>
      </c>
      <c r="AE377" s="444" t="str">
        <f>IF(AD377="","",IF(V384&gt;43585,5,4))</f>
        <v/>
      </c>
      <c r="AF377" s="445" t="str">
        <f>IF(AD377="","",V384)</f>
        <v/>
      </c>
      <c r="AG377" s="447" t="str">
        <f>IF(AD377="","",V384)</f>
        <v/>
      </c>
      <c r="AH377" s="449" t="str">
        <f>IF(AD377="","",V384)</f>
        <v/>
      </c>
      <c r="AI377" s="444">
        <v>5</v>
      </c>
      <c r="AJ377" s="451" t="str">
        <f>IFERROR(IF(OR(VLOOKUP(A377,入力データ,34,FALSE)=1,VLOOKUP(A377,入力データ,34,FALSE)=3,VLOOKUP(A377,入力データ,34,FALSE)=4,VLOOKUP(A377,入力データ,34,FALSE)=5),3,
IF(VLOOKUP(A377,入力データ,35,FALSE)="","",3)),"")</f>
        <v/>
      </c>
      <c r="AK377" s="371"/>
      <c r="AL377" s="373"/>
    </row>
    <row r="378" spans="1:38" ht="15" customHeight="1" x14ac:dyDescent="0.15">
      <c r="A378" s="454"/>
      <c r="B378" s="457"/>
      <c r="C378" s="460"/>
      <c r="D378" s="462"/>
      <c r="E378" s="465"/>
      <c r="F378" s="468"/>
      <c r="G378" s="471"/>
      <c r="H378" s="474"/>
      <c r="I378" s="474"/>
      <c r="J378" s="476"/>
      <c r="K378" s="479"/>
      <c r="L378" s="482"/>
      <c r="M378" s="484"/>
      <c r="N378" s="486"/>
      <c r="O378" s="471"/>
      <c r="P378" s="482"/>
      <c r="Q378" s="437"/>
      <c r="R378" s="488"/>
      <c r="S378" s="437"/>
      <c r="T378" s="438"/>
      <c r="U378" s="439"/>
      <c r="V378" s="41"/>
      <c r="W378" s="150"/>
      <c r="X378" s="150"/>
      <c r="Y378" s="150" t="str">
        <f>IFERROR(IF(VLOOKUP(A377,入力データ,22,FALSE)="","",VLOOKUP(A377,入力データ,22,FALSE)),"")</f>
        <v/>
      </c>
      <c r="Z378" s="150"/>
      <c r="AA378" s="151"/>
      <c r="AB378" s="369"/>
      <c r="AC378" s="378"/>
      <c r="AD378" s="380"/>
      <c r="AE378" s="380"/>
      <c r="AF378" s="446"/>
      <c r="AG378" s="448"/>
      <c r="AH378" s="450"/>
      <c r="AI378" s="380"/>
      <c r="AJ378" s="452"/>
      <c r="AK378" s="372"/>
      <c r="AL378" s="374"/>
    </row>
    <row r="379" spans="1:38" ht="15" customHeight="1" x14ac:dyDescent="0.15">
      <c r="A379" s="454"/>
      <c r="B379" s="457"/>
      <c r="C379" s="375" t="str">
        <f>IFERROR(IF(VLOOKUP(A377,入力データ,12,FALSE)="","",VLOOKUP(A377,入力データ,12,FALSE)),"")</f>
        <v/>
      </c>
      <c r="D379" s="462"/>
      <c r="E379" s="465"/>
      <c r="F379" s="468"/>
      <c r="G379" s="471"/>
      <c r="H379" s="474"/>
      <c r="I379" s="474"/>
      <c r="J379" s="476"/>
      <c r="K379" s="479"/>
      <c r="L379" s="482"/>
      <c r="M379" s="484"/>
      <c r="N379" s="486"/>
      <c r="O379" s="471"/>
      <c r="P379" s="482"/>
      <c r="Q379" s="437"/>
      <c r="R379" s="488"/>
      <c r="S379" s="437"/>
      <c r="T379" s="438"/>
      <c r="U379" s="439"/>
      <c r="V379" s="41"/>
      <c r="W379" s="150"/>
      <c r="X379" s="150"/>
      <c r="Y379" s="150" t="str">
        <f>IFERROR(IF(VLOOKUP(A377,入力データ,23,FALSE)="","",VLOOKUP(A377,入力データ,23,FALSE)),"")</f>
        <v/>
      </c>
      <c r="Z379" s="150"/>
      <c r="AA379" s="151"/>
      <c r="AB379" s="369"/>
      <c r="AC379" s="377">
        <v>2</v>
      </c>
      <c r="AD379" s="379" t="str">
        <f>IFERROR(IF(VLOOKUP(A377,入力データ,37,FALSE)="","",VLOOKUP(A377,入力データ,37,FALSE)),"")</f>
        <v/>
      </c>
      <c r="AE379" s="379" t="str">
        <f>IF(AD379="","",IF(V384&gt;43585,5,4))</f>
        <v/>
      </c>
      <c r="AF379" s="381" t="str">
        <f>IF(AD379="","",V384)</f>
        <v/>
      </c>
      <c r="AG379" s="383" t="str">
        <f>IF(AE379="","",V384)</f>
        <v/>
      </c>
      <c r="AH379" s="385" t="str">
        <f>IF(AF379="","",V384)</f>
        <v/>
      </c>
      <c r="AI379" s="387">
        <v>6</v>
      </c>
      <c r="AJ379" s="389" t="str">
        <f>IFERROR(IF(VLOOKUP(A377,入力データ,36,FALSE)="","",3),"")</f>
        <v/>
      </c>
      <c r="AK379" s="372"/>
      <c r="AL379" s="374"/>
    </row>
    <row r="380" spans="1:38" ht="15" customHeight="1" x14ac:dyDescent="0.15">
      <c r="A380" s="454"/>
      <c r="B380" s="458"/>
      <c r="C380" s="376"/>
      <c r="D380" s="463"/>
      <c r="E380" s="466"/>
      <c r="F380" s="469"/>
      <c r="G380" s="472"/>
      <c r="H380" s="466"/>
      <c r="I380" s="466"/>
      <c r="J380" s="477"/>
      <c r="K380" s="480"/>
      <c r="L380" s="466"/>
      <c r="M380" s="466"/>
      <c r="N380" s="469"/>
      <c r="O380" s="472"/>
      <c r="P380" s="466"/>
      <c r="Q380" s="477"/>
      <c r="R380" s="489"/>
      <c r="S380" s="440"/>
      <c r="T380" s="441"/>
      <c r="U380" s="442"/>
      <c r="V380" s="38"/>
      <c r="W380" s="36"/>
      <c r="X380" s="36"/>
      <c r="Y380" s="150" t="str">
        <f>IFERROR(IF(VLOOKUP(A377,入力データ,24,FALSE)="","",VLOOKUP(A377,入力データ,24,FALSE)),"")</f>
        <v/>
      </c>
      <c r="Z380" s="63"/>
      <c r="AA380" s="37"/>
      <c r="AB380" s="369"/>
      <c r="AC380" s="378"/>
      <c r="AD380" s="380"/>
      <c r="AE380" s="380"/>
      <c r="AF380" s="382"/>
      <c r="AG380" s="384"/>
      <c r="AH380" s="386"/>
      <c r="AI380" s="388"/>
      <c r="AJ380" s="390"/>
      <c r="AK380" s="372"/>
      <c r="AL380" s="374"/>
    </row>
    <row r="381" spans="1:38" ht="15" customHeight="1" x14ac:dyDescent="0.15">
      <c r="A381" s="454"/>
      <c r="B381" s="490" t="str">
        <f>IF(OR(C377&lt;&gt;"",C379&lt;&gt;""),"○","")</f>
        <v/>
      </c>
      <c r="C381" s="391" t="str">
        <f>IFERROR(IF(VLOOKUP(A377,入力データ,4,FALSE)="","",VLOOKUP(A377,入力データ,4,FALSE)),"")</f>
        <v/>
      </c>
      <c r="D381" s="392"/>
      <c r="E381" s="395" t="str">
        <f>IFERROR(IF(VLOOKUP(A377,入力データ,15,FALSE)="","",IF(VLOOKUP(A377,入力データ,15,FALSE)&gt;43585,5,4)),"")</f>
        <v/>
      </c>
      <c r="F381" s="398" t="str">
        <f>IFERROR(IF(VLOOKUP(A377,入力データ,15,FALSE)="","",VLOOKUP(A377,入力データ,15,FALSE)),"")</f>
        <v/>
      </c>
      <c r="G381" s="401" t="str">
        <f>IFERROR(IF(VLOOKUP(A377,入力データ,15,FALSE)="","",VLOOKUP(A377,入力データ,15,FALSE)),"")</f>
        <v/>
      </c>
      <c r="H381" s="404" t="str">
        <f>IFERROR(IF(VLOOKUP(A377,入力データ,15,FALSE)&gt;0,1,""),"")</f>
        <v/>
      </c>
      <c r="I381" s="404" t="str">
        <f>IFERROR(IF(VLOOKUP(A377,入力データ,16,FALSE)="","",VLOOKUP(A377,入力データ,16,FALSE)),"")</f>
        <v/>
      </c>
      <c r="J381" s="405" t="str">
        <f>IFERROR(IF(VLOOKUP(A377,入力データ,17,FALSE)="","",
IF(VLOOKUP(A377,入力データ,17,FALSE)&gt;159,"G",
IF(VLOOKUP(A377,入力データ,17,FALSE)&gt;149,"F",
IF(VLOOKUP(A377,入力データ,17,FALSE)&gt;139,"E",
IF(VLOOKUP(A377,入力データ,17,FALSE)&gt;129,"D",
IF(VLOOKUP(A377,入力データ,17,FALSE)&gt;119,"C",
IF(VLOOKUP(A377,入力データ,17,FALSE)&gt;109,"B",
IF(VLOOKUP(A377,入力データ,17,FALSE)&gt;99,"A",
"")))))))),"")</f>
        <v/>
      </c>
      <c r="K381" s="408" t="str">
        <f>IFERROR(IF(VLOOKUP(A377,入力データ,17,FALSE)="","",
IF(VLOOKUP(A377,入力データ,17,FALSE)&gt;99,MOD(VLOOKUP(A377,入力データ,17,FALSE),10),VLOOKUP(A377,入力データ,17,FALSE))),"")</f>
        <v/>
      </c>
      <c r="L381" s="411" t="str">
        <f>IFERROR(IF(VLOOKUP(A377,入力データ,18,FALSE)="","",VLOOKUP(A377,入力データ,18,FALSE)),"")</f>
        <v/>
      </c>
      <c r="M381" s="493" t="str">
        <f>IFERROR(IF(VLOOKUP(A377,入力データ,19,FALSE)="","",IF(VLOOKUP(A377,入力データ,19,FALSE)&gt;43585,5,4)),"")</f>
        <v/>
      </c>
      <c r="N381" s="398" t="str">
        <f>IFERROR(IF(VLOOKUP(A377,入力データ,19,FALSE)="","",VLOOKUP(A377,入力データ,19,FALSE)),"")</f>
        <v/>
      </c>
      <c r="O381" s="401" t="str">
        <f>IFERROR(IF(VLOOKUP(A377,入力データ,19,FALSE)="","",VLOOKUP(A377,入力データ,19,FALSE)),"")</f>
        <v/>
      </c>
      <c r="P381" s="411" t="str">
        <f>IFERROR(IF(VLOOKUP(A377,入力データ,20,FALSE)="","",VLOOKUP(A377,入力データ,20,FALSE)),"")</f>
        <v/>
      </c>
      <c r="Q381" s="500"/>
      <c r="R381" s="503" t="str">
        <f>IFERROR(IF(OR(S381="ｲｸｷｭｳ",S381="ﾑｷｭｳ",AND(L381="",P381="")),"",VLOOKUP(A377,入力データ,31,FALSE)),"")</f>
        <v/>
      </c>
      <c r="S381" s="423" t="str">
        <f>IFERROR(
IF(VLOOKUP(A377,入力データ,33,FALSE)=1,"ﾑｷｭｳ ",
IF(VLOOKUP(A377,入力データ,33,FALSE)=3,"ｲｸｷｭｳ",
IF(VLOOKUP(A377,入力データ,33,FALSE)=4,VLOOKUP(A377,入力データ,32,FALSE),
IF(VLOOKUP(A377,入力データ,33,FALSE)=5,VLOOKUP(A377,入力データ,32,FALSE),
IF(AND(VLOOKUP(A377,入力データ,38,FALSE)&gt;0,VLOOKUP(A377,入力データ,38,FALSE)&lt;9),0,
IF(AND(L381="",P381=""),"",VLOOKUP(A377,入力データ,32,FALSE))))))),"")</f>
        <v/>
      </c>
      <c r="T381" s="424"/>
      <c r="U381" s="425"/>
      <c r="V381" s="36"/>
      <c r="W381" s="36"/>
      <c r="X381" s="36"/>
      <c r="Y381" s="63" t="str">
        <f>IFERROR(IF(VLOOKUP(A377,入力データ,25,FALSE)="","",VLOOKUP(A377,入力データ,25,FALSE)),"")</f>
        <v/>
      </c>
      <c r="Z381" s="63"/>
      <c r="AA381" s="37"/>
      <c r="AB381" s="369"/>
      <c r="AC381" s="377">
        <v>3</v>
      </c>
      <c r="AD381" s="379" t="str">
        <f>IFERROR(IF(VLOOKUP(A377,入力データ,33,FALSE)="","",VLOOKUP(A377,入力データ,33,FALSE)),"")</f>
        <v/>
      </c>
      <c r="AE381" s="379" t="str">
        <f>IF(AD381="","",IF(V384&gt;43585,5,4))</f>
        <v/>
      </c>
      <c r="AF381" s="381" t="str">
        <f>IF(AD381="","",V384)</f>
        <v/>
      </c>
      <c r="AG381" s="383" t="str">
        <f>IF(AE381="","",V384)</f>
        <v/>
      </c>
      <c r="AH381" s="385" t="str">
        <f>IF(AF381="","",V384)</f>
        <v/>
      </c>
      <c r="AI381" s="379">
        <v>7</v>
      </c>
      <c r="AJ381" s="430"/>
      <c r="AK381" s="372"/>
      <c r="AL381" s="374"/>
    </row>
    <row r="382" spans="1:38" ht="15" customHeight="1" x14ac:dyDescent="0.15">
      <c r="A382" s="454"/>
      <c r="B382" s="491"/>
      <c r="C382" s="393"/>
      <c r="D382" s="394"/>
      <c r="E382" s="396"/>
      <c r="F382" s="399"/>
      <c r="G382" s="402"/>
      <c r="H382" s="396"/>
      <c r="I382" s="396"/>
      <c r="J382" s="406"/>
      <c r="K382" s="409"/>
      <c r="L382" s="396"/>
      <c r="M382" s="494"/>
      <c r="N382" s="496"/>
      <c r="O382" s="498"/>
      <c r="P382" s="494"/>
      <c r="Q382" s="501"/>
      <c r="R382" s="504"/>
      <c r="S382" s="426"/>
      <c r="T382" s="426"/>
      <c r="U382" s="427"/>
      <c r="V382" s="1"/>
      <c r="W382" s="1"/>
      <c r="X382" s="1"/>
      <c r="Y382" s="63" t="str">
        <f>IFERROR(IF(VLOOKUP(A377,入力データ,26,FALSE)="","",VLOOKUP(A377,入力データ,26,FALSE)),"")</f>
        <v/>
      </c>
      <c r="Z382" s="1"/>
      <c r="AA382" s="1"/>
      <c r="AB382" s="369"/>
      <c r="AC382" s="378"/>
      <c r="AD382" s="380"/>
      <c r="AE382" s="380"/>
      <c r="AF382" s="382"/>
      <c r="AG382" s="384"/>
      <c r="AH382" s="386"/>
      <c r="AI382" s="380"/>
      <c r="AJ382" s="431"/>
      <c r="AK382" s="372"/>
      <c r="AL382" s="374"/>
    </row>
    <row r="383" spans="1:38" ht="15" customHeight="1" x14ac:dyDescent="0.15">
      <c r="A383" s="454"/>
      <c r="B383" s="491"/>
      <c r="C383" s="432" t="str">
        <f>IFERROR(IF(VLOOKUP(A377,入力データ,14,FALSE)="","",VLOOKUP(A377,入力データ,14,FALSE)),"")</f>
        <v/>
      </c>
      <c r="D383" s="409"/>
      <c r="E383" s="396"/>
      <c r="F383" s="399"/>
      <c r="G383" s="402"/>
      <c r="H383" s="396"/>
      <c r="I383" s="396"/>
      <c r="J383" s="406"/>
      <c r="K383" s="409"/>
      <c r="L383" s="396"/>
      <c r="M383" s="494"/>
      <c r="N383" s="496"/>
      <c r="O383" s="498"/>
      <c r="P383" s="494"/>
      <c r="Q383" s="501"/>
      <c r="R383" s="504"/>
      <c r="S383" s="426"/>
      <c r="T383" s="426"/>
      <c r="U383" s="427"/>
      <c r="V383" s="150"/>
      <c r="W383" s="150"/>
      <c r="X383" s="150"/>
      <c r="Y383" s="1"/>
      <c r="Z383" s="62"/>
      <c r="AA383" s="151"/>
      <c r="AB383" s="369"/>
      <c r="AC383" s="377">
        <v>4</v>
      </c>
      <c r="AD383" s="413" t="str">
        <f>IFERROR(IF(VLOOKUP(A377,入力データ,38,FALSE)="","",VLOOKUP(A377,入力データ,38,FALSE)),"")</f>
        <v/>
      </c>
      <c r="AE383" s="379" t="str">
        <f>IF(AD383="","",IF(V384&gt;43585,5,4))</f>
        <v/>
      </c>
      <c r="AF383" s="381" t="str">
        <f>IF(AE383="","",V384)</f>
        <v/>
      </c>
      <c r="AG383" s="383" t="str">
        <f>IF(AE383="","",V384)</f>
        <v/>
      </c>
      <c r="AH383" s="385" t="str">
        <f>IF(AE383="","",V384)</f>
        <v/>
      </c>
      <c r="AI383" s="379"/>
      <c r="AJ383" s="418"/>
      <c r="AK383" s="58"/>
      <c r="AL383" s="86"/>
    </row>
    <row r="384" spans="1:38" ht="15" customHeight="1" x14ac:dyDescent="0.15">
      <c r="A384" s="455"/>
      <c r="B384" s="492"/>
      <c r="C384" s="433"/>
      <c r="D384" s="410"/>
      <c r="E384" s="397"/>
      <c r="F384" s="400"/>
      <c r="G384" s="403"/>
      <c r="H384" s="397"/>
      <c r="I384" s="397"/>
      <c r="J384" s="407"/>
      <c r="K384" s="410"/>
      <c r="L384" s="397"/>
      <c r="M384" s="495"/>
      <c r="N384" s="497"/>
      <c r="O384" s="499"/>
      <c r="P384" s="495"/>
      <c r="Q384" s="502"/>
      <c r="R384" s="505"/>
      <c r="S384" s="428"/>
      <c r="T384" s="428"/>
      <c r="U384" s="429"/>
      <c r="V384" s="420" t="str">
        <f>IFERROR(IF(VLOOKUP(A377,入力データ,27,FALSE)="","",VLOOKUP(A377,入力データ,27,FALSE)),"")</f>
        <v/>
      </c>
      <c r="W384" s="421"/>
      <c r="X384" s="421"/>
      <c r="Y384" s="421"/>
      <c r="Z384" s="421"/>
      <c r="AA384" s="422"/>
      <c r="AB384" s="370"/>
      <c r="AC384" s="412"/>
      <c r="AD384" s="414"/>
      <c r="AE384" s="414"/>
      <c r="AF384" s="415"/>
      <c r="AG384" s="416"/>
      <c r="AH384" s="417"/>
      <c r="AI384" s="414"/>
      <c r="AJ384" s="419"/>
      <c r="AK384" s="60"/>
      <c r="AL384" s="61"/>
    </row>
    <row r="385" spans="1:38" ht="15" customHeight="1" x14ac:dyDescent="0.15">
      <c r="A385" s="453">
        <v>47</v>
      </c>
      <c r="B385" s="456"/>
      <c r="C385" s="459" t="str">
        <f>IFERROR(IF(VLOOKUP(A385,入力データ,2,FALSE)="","",VLOOKUP(A385,入力データ,2,FALSE)),"")</f>
        <v/>
      </c>
      <c r="D385" s="461" t="str">
        <f>IFERROR(
IF(OR(VLOOKUP(A385,入力データ,34,FALSE)=1,
VLOOKUP(A385,入力データ,34,FALSE)=3,
VLOOKUP(A385,入力データ,34,FALSE)=4,
VLOOKUP(A385,入力データ,34,FALSE)=5),
IF(VLOOKUP(A385,入力データ,13,FALSE)="","",VLOOKUP(A385,入力データ,13,FALSE)),
IF(VLOOKUP(A385,入力データ,3,FALSE)="","",VLOOKUP(A385,入力データ,3,FALSE))),"")</f>
        <v/>
      </c>
      <c r="E385" s="464" t="str">
        <f>IFERROR(IF(VLOOKUP(A385,入力データ,5,FALSE)="","",IF(VLOOKUP(A385,入力データ,5,FALSE)&gt;43585,5,4)),"")</f>
        <v/>
      </c>
      <c r="F385" s="467" t="str">
        <f>IFERROR(IF(VLOOKUP(A385,入力データ,5,FALSE)="","",VLOOKUP(A385,入力データ,5,FALSE)),"")</f>
        <v/>
      </c>
      <c r="G385" s="470" t="str">
        <f>IFERROR(IF(VLOOKUP(A385,入力データ,5,FALSE)="","",VLOOKUP(A385,入力データ,5,FALSE)),"")</f>
        <v/>
      </c>
      <c r="H385" s="473" t="str">
        <f>IFERROR(IF(VLOOKUP(A385,入力データ,5,FALSE)&gt;0,1,""),"")</f>
        <v/>
      </c>
      <c r="I385" s="473" t="str">
        <f>IFERROR(IF(VLOOKUP(A385,入力データ,6,FALSE)="","",VLOOKUP(A385,入力データ,6,FALSE)),"")</f>
        <v/>
      </c>
      <c r="J385" s="475" t="str">
        <f>IFERROR(IF(VLOOKUP(A385,入力データ,7,FALSE)="","",
IF(VLOOKUP(A385,入力データ,7,FALSE)&gt;159,"G",
IF(VLOOKUP(A385,入力データ,7,FALSE)&gt;149,"F",
IF(VLOOKUP(A385,入力データ,7,FALSE)&gt;139,"E",
IF(VLOOKUP(A385,入力データ,7,FALSE)&gt;129,"D",
IF(VLOOKUP(A385,入力データ,7,FALSE)&gt;119,"C",
IF(VLOOKUP(A385,入力データ,7,FALSE)&gt;109,"B",
IF(VLOOKUP(A385,入力データ,7,FALSE)&gt;99,"A",
"")))))))),"")</f>
        <v/>
      </c>
      <c r="K385" s="478" t="str">
        <f>IFERROR(IF(VLOOKUP(A385,入力データ,7,FALSE)="","",
IF(VLOOKUP(A385,入力データ,7,FALSE)&gt;99,MOD(VLOOKUP(A385,入力データ,7,FALSE),10),VLOOKUP(A385,入力データ,7,FALSE))),"")</f>
        <v/>
      </c>
      <c r="L385" s="481" t="str">
        <f>IFERROR(IF(VLOOKUP(A385,入力データ,8,FALSE)="","",VLOOKUP(A385,入力データ,8,FALSE)),"")</f>
        <v/>
      </c>
      <c r="M385" s="483" t="str">
        <f>IFERROR(IF(VLOOKUP(A385,入力データ,9,FALSE)="","",IF(VLOOKUP(A385,入力データ,9,FALSE)&gt;43585,5,4)),"")</f>
        <v/>
      </c>
      <c r="N385" s="485" t="str">
        <f>IFERROR(IF(VLOOKUP(A385,入力データ,9,FALSE)="","",VLOOKUP(A385,入力データ,9,FALSE)),"")</f>
        <v/>
      </c>
      <c r="O385" s="470" t="str">
        <f>IFERROR(IF(VLOOKUP(A385,入力データ,9,FALSE)="","",VLOOKUP(A385,入力データ,9,FALSE)),"")</f>
        <v/>
      </c>
      <c r="P385" s="481" t="str">
        <f>IFERROR(IF(VLOOKUP(A385,入力データ,10,FALSE)="","",VLOOKUP(A385,入力データ,10,FALSE)),"")</f>
        <v/>
      </c>
      <c r="Q385" s="434"/>
      <c r="R385" s="487" t="str">
        <f>IFERROR(IF(VLOOKUP(A385,入力データ,8,FALSE)="","",VLOOKUP(A385,入力データ,8,FALSE)+VALUE(VLOOKUP(A385,入力データ,10,FALSE))),"")</f>
        <v/>
      </c>
      <c r="S385" s="434" t="str">
        <f>IF(R385="","",IF(VLOOKUP(A385,入力データ,11,FALSE)="育児休業","ｲｸｷｭｳ",IF(VLOOKUP(A385,入力データ,11,FALSE)="傷病休職","ﾑｷｭｳ",ROUNDDOWN(R385*10/1000,0))))</f>
        <v/>
      </c>
      <c r="T385" s="435"/>
      <c r="U385" s="436"/>
      <c r="V385" s="152"/>
      <c r="W385" s="149"/>
      <c r="X385" s="149"/>
      <c r="Y385" s="149" t="str">
        <f>IFERROR(IF(VLOOKUP(A385,入力データ,21,FALSE)="","",VLOOKUP(A385,入力データ,21,FALSE)),"")</f>
        <v/>
      </c>
      <c r="Z385" s="40"/>
      <c r="AA385" s="67"/>
      <c r="AB385" s="368" t="str">
        <f>IFERROR(IF(VLOOKUP(A385,入力データ,28,FALSE)&amp;"　"&amp;VLOOKUP(A385,入力データ,29,FALSE)="　","",VLOOKUP(A385,入力データ,28,FALSE)&amp;"　"&amp;VLOOKUP(A385,入力データ,29,FALSE)),"")</f>
        <v/>
      </c>
      <c r="AC385" s="443">
        <v>1</v>
      </c>
      <c r="AD385" s="444" t="str">
        <f>IFERROR(IF(VLOOKUP(A385,入力データ,34,FALSE)="","",VLOOKUP(A385,入力データ,34,FALSE)),"")</f>
        <v/>
      </c>
      <c r="AE385" s="444" t="str">
        <f>IF(AD385="","",IF(V392&gt;43585,5,4))</f>
        <v/>
      </c>
      <c r="AF385" s="445" t="str">
        <f>IF(AD385="","",V392)</f>
        <v/>
      </c>
      <c r="AG385" s="447" t="str">
        <f>IF(AD385="","",V392)</f>
        <v/>
      </c>
      <c r="AH385" s="449" t="str">
        <f>IF(AD385="","",V392)</f>
        <v/>
      </c>
      <c r="AI385" s="444">
        <v>5</v>
      </c>
      <c r="AJ385" s="451" t="str">
        <f>IFERROR(IF(OR(VLOOKUP(A385,入力データ,34,FALSE)=1,VLOOKUP(A385,入力データ,34,FALSE)=3,VLOOKUP(A385,入力データ,34,FALSE)=4,VLOOKUP(A385,入力データ,34,FALSE)=5),3,
IF(VLOOKUP(A385,入力データ,35,FALSE)="","",3)),"")</f>
        <v/>
      </c>
      <c r="AK385" s="371"/>
      <c r="AL385" s="373"/>
    </row>
    <row r="386" spans="1:38" ht="15" customHeight="1" x14ac:dyDescent="0.15">
      <c r="A386" s="454"/>
      <c r="B386" s="457"/>
      <c r="C386" s="460"/>
      <c r="D386" s="462"/>
      <c r="E386" s="465"/>
      <c r="F386" s="468"/>
      <c r="G386" s="471"/>
      <c r="H386" s="474"/>
      <c r="I386" s="474"/>
      <c r="J386" s="476"/>
      <c r="K386" s="479"/>
      <c r="L386" s="482"/>
      <c r="M386" s="484"/>
      <c r="N386" s="486"/>
      <c r="O386" s="471"/>
      <c r="P386" s="482"/>
      <c r="Q386" s="437"/>
      <c r="R386" s="488"/>
      <c r="S386" s="437"/>
      <c r="T386" s="438"/>
      <c r="U386" s="439"/>
      <c r="V386" s="41"/>
      <c r="W386" s="150"/>
      <c r="X386" s="150"/>
      <c r="Y386" s="150" t="str">
        <f>IFERROR(IF(VLOOKUP(A385,入力データ,22,FALSE)="","",VLOOKUP(A385,入力データ,22,FALSE)),"")</f>
        <v/>
      </c>
      <c r="Z386" s="150"/>
      <c r="AA386" s="151"/>
      <c r="AB386" s="369"/>
      <c r="AC386" s="378"/>
      <c r="AD386" s="380"/>
      <c r="AE386" s="380"/>
      <c r="AF386" s="446"/>
      <c r="AG386" s="448"/>
      <c r="AH386" s="450"/>
      <c r="AI386" s="380"/>
      <c r="AJ386" s="452"/>
      <c r="AK386" s="372"/>
      <c r="AL386" s="374"/>
    </row>
    <row r="387" spans="1:38" ht="15" customHeight="1" x14ac:dyDescent="0.15">
      <c r="A387" s="454"/>
      <c r="B387" s="457"/>
      <c r="C387" s="375" t="str">
        <f>IFERROR(IF(VLOOKUP(A385,入力データ,12,FALSE)="","",VLOOKUP(A385,入力データ,12,FALSE)),"")</f>
        <v/>
      </c>
      <c r="D387" s="462"/>
      <c r="E387" s="465"/>
      <c r="F387" s="468"/>
      <c r="G387" s="471"/>
      <c r="H387" s="474"/>
      <c r="I387" s="474"/>
      <c r="J387" s="476"/>
      <c r="K387" s="479"/>
      <c r="L387" s="482"/>
      <c r="M387" s="484"/>
      <c r="N387" s="486"/>
      <c r="O387" s="471"/>
      <c r="P387" s="482"/>
      <c r="Q387" s="437"/>
      <c r="R387" s="488"/>
      <c r="S387" s="437"/>
      <c r="T387" s="438"/>
      <c r="U387" s="439"/>
      <c r="V387" s="41"/>
      <c r="W387" s="150"/>
      <c r="X387" s="150"/>
      <c r="Y387" s="150" t="str">
        <f>IFERROR(IF(VLOOKUP(A385,入力データ,23,FALSE)="","",VLOOKUP(A385,入力データ,23,FALSE)),"")</f>
        <v/>
      </c>
      <c r="Z387" s="150"/>
      <c r="AA387" s="151"/>
      <c r="AB387" s="369"/>
      <c r="AC387" s="377">
        <v>2</v>
      </c>
      <c r="AD387" s="379" t="str">
        <f>IFERROR(IF(VLOOKUP(A385,入力データ,37,FALSE)="","",VLOOKUP(A385,入力データ,37,FALSE)),"")</f>
        <v/>
      </c>
      <c r="AE387" s="379" t="str">
        <f>IF(AD387="","",IF(V392&gt;43585,5,4))</f>
        <v/>
      </c>
      <c r="AF387" s="381" t="str">
        <f>IF(AD387="","",V392)</f>
        <v/>
      </c>
      <c r="AG387" s="383" t="str">
        <f>IF(AE387="","",V392)</f>
        <v/>
      </c>
      <c r="AH387" s="385" t="str">
        <f>IF(AF387="","",V392)</f>
        <v/>
      </c>
      <c r="AI387" s="387">
        <v>6</v>
      </c>
      <c r="AJ387" s="389" t="str">
        <f>IFERROR(IF(VLOOKUP(A385,入力データ,36,FALSE)="","",3),"")</f>
        <v/>
      </c>
      <c r="AK387" s="372"/>
      <c r="AL387" s="374"/>
    </row>
    <row r="388" spans="1:38" ht="15" customHeight="1" x14ac:dyDescent="0.15">
      <c r="A388" s="454"/>
      <c r="B388" s="458"/>
      <c r="C388" s="376"/>
      <c r="D388" s="463"/>
      <c r="E388" s="466"/>
      <c r="F388" s="469"/>
      <c r="G388" s="472"/>
      <c r="H388" s="466"/>
      <c r="I388" s="466"/>
      <c r="J388" s="477"/>
      <c r="K388" s="480"/>
      <c r="L388" s="466"/>
      <c r="M388" s="466"/>
      <c r="N388" s="469"/>
      <c r="O388" s="472"/>
      <c r="P388" s="466"/>
      <c r="Q388" s="477"/>
      <c r="R388" s="489"/>
      <c r="S388" s="440"/>
      <c r="T388" s="441"/>
      <c r="U388" s="442"/>
      <c r="V388" s="38"/>
      <c r="W388" s="36"/>
      <c r="X388" s="36"/>
      <c r="Y388" s="150" t="str">
        <f>IFERROR(IF(VLOOKUP(A385,入力データ,24,FALSE)="","",VLOOKUP(A385,入力データ,24,FALSE)),"")</f>
        <v/>
      </c>
      <c r="Z388" s="63"/>
      <c r="AA388" s="37"/>
      <c r="AB388" s="369"/>
      <c r="AC388" s="378"/>
      <c r="AD388" s="380"/>
      <c r="AE388" s="380"/>
      <c r="AF388" s="382"/>
      <c r="AG388" s="384"/>
      <c r="AH388" s="386"/>
      <c r="AI388" s="388"/>
      <c r="AJ388" s="390"/>
      <c r="AK388" s="372"/>
      <c r="AL388" s="374"/>
    </row>
    <row r="389" spans="1:38" ht="15" customHeight="1" x14ac:dyDescent="0.15">
      <c r="A389" s="454"/>
      <c r="B389" s="490" t="str">
        <f>IF(OR(C385&lt;&gt;"",C387&lt;&gt;""),"○","")</f>
        <v/>
      </c>
      <c r="C389" s="391" t="str">
        <f>IFERROR(IF(VLOOKUP(A385,入力データ,4,FALSE)="","",VLOOKUP(A385,入力データ,4,FALSE)),"")</f>
        <v/>
      </c>
      <c r="D389" s="392"/>
      <c r="E389" s="395" t="str">
        <f>IFERROR(IF(VLOOKUP(A385,入力データ,15,FALSE)="","",IF(VLOOKUP(A385,入力データ,15,FALSE)&gt;43585,5,4)),"")</f>
        <v/>
      </c>
      <c r="F389" s="398" t="str">
        <f>IFERROR(IF(VLOOKUP(A385,入力データ,15,FALSE)="","",VLOOKUP(A385,入力データ,15,FALSE)),"")</f>
        <v/>
      </c>
      <c r="G389" s="401" t="str">
        <f>IFERROR(IF(VLOOKUP(A385,入力データ,15,FALSE)="","",VLOOKUP(A385,入力データ,15,FALSE)),"")</f>
        <v/>
      </c>
      <c r="H389" s="404" t="str">
        <f>IFERROR(IF(VLOOKUP(A385,入力データ,15,FALSE)&gt;0,1,""),"")</f>
        <v/>
      </c>
      <c r="I389" s="404" t="str">
        <f>IFERROR(IF(VLOOKUP(A385,入力データ,16,FALSE)="","",VLOOKUP(A385,入力データ,16,FALSE)),"")</f>
        <v/>
      </c>
      <c r="J389" s="405" t="str">
        <f>IFERROR(IF(VLOOKUP(A385,入力データ,17,FALSE)="","",
IF(VLOOKUP(A385,入力データ,17,FALSE)&gt;159,"G",
IF(VLOOKUP(A385,入力データ,17,FALSE)&gt;149,"F",
IF(VLOOKUP(A385,入力データ,17,FALSE)&gt;139,"E",
IF(VLOOKUP(A385,入力データ,17,FALSE)&gt;129,"D",
IF(VLOOKUP(A385,入力データ,17,FALSE)&gt;119,"C",
IF(VLOOKUP(A385,入力データ,17,FALSE)&gt;109,"B",
IF(VLOOKUP(A385,入力データ,17,FALSE)&gt;99,"A",
"")))))))),"")</f>
        <v/>
      </c>
      <c r="K389" s="408" t="str">
        <f>IFERROR(IF(VLOOKUP(A385,入力データ,17,FALSE)="","",
IF(VLOOKUP(A385,入力データ,17,FALSE)&gt;99,MOD(VLOOKUP(A385,入力データ,17,FALSE),10),VLOOKUP(A385,入力データ,17,FALSE))),"")</f>
        <v/>
      </c>
      <c r="L389" s="411" t="str">
        <f>IFERROR(IF(VLOOKUP(A385,入力データ,18,FALSE)="","",VLOOKUP(A385,入力データ,18,FALSE)),"")</f>
        <v/>
      </c>
      <c r="M389" s="493" t="str">
        <f>IFERROR(IF(VLOOKUP(A385,入力データ,19,FALSE)="","",IF(VLOOKUP(A385,入力データ,19,FALSE)&gt;43585,5,4)),"")</f>
        <v/>
      </c>
      <c r="N389" s="398" t="str">
        <f>IFERROR(IF(VLOOKUP(A385,入力データ,19,FALSE)="","",VLOOKUP(A385,入力データ,19,FALSE)),"")</f>
        <v/>
      </c>
      <c r="O389" s="401" t="str">
        <f>IFERROR(IF(VLOOKUP(A385,入力データ,19,FALSE)="","",VLOOKUP(A385,入力データ,19,FALSE)),"")</f>
        <v/>
      </c>
      <c r="P389" s="411" t="str">
        <f>IFERROR(IF(VLOOKUP(A385,入力データ,20,FALSE)="","",VLOOKUP(A385,入力データ,20,FALSE)),"")</f>
        <v/>
      </c>
      <c r="Q389" s="500"/>
      <c r="R389" s="503" t="str">
        <f>IFERROR(IF(OR(S389="ｲｸｷｭｳ",S389="ﾑｷｭｳ",AND(L389="",P389="")),"",VLOOKUP(A385,入力データ,31,FALSE)),"")</f>
        <v/>
      </c>
      <c r="S389" s="423" t="str">
        <f>IFERROR(
IF(VLOOKUP(A385,入力データ,33,FALSE)=1,"ﾑｷｭｳ ",
IF(VLOOKUP(A385,入力データ,33,FALSE)=3,"ｲｸｷｭｳ",
IF(VLOOKUP(A385,入力データ,33,FALSE)=4,VLOOKUP(A385,入力データ,32,FALSE),
IF(VLOOKUP(A385,入力データ,33,FALSE)=5,VLOOKUP(A385,入力データ,32,FALSE),
IF(AND(VLOOKUP(A385,入力データ,38,FALSE)&gt;0,VLOOKUP(A385,入力データ,38,FALSE)&lt;9),0,
IF(AND(L389="",P389=""),"",VLOOKUP(A385,入力データ,32,FALSE))))))),"")</f>
        <v/>
      </c>
      <c r="T389" s="424"/>
      <c r="U389" s="425"/>
      <c r="V389" s="36"/>
      <c r="W389" s="36"/>
      <c r="X389" s="36"/>
      <c r="Y389" s="63" t="str">
        <f>IFERROR(IF(VLOOKUP(A385,入力データ,25,FALSE)="","",VLOOKUP(A385,入力データ,25,FALSE)),"")</f>
        <v/>
      </c>
      <c r="Z389" s="63"/>
      <c r="AA389" s="37"/>
      <c r="AB389" s="369"/>
      <c r="AC389" s="377">
        <v>3</v>
      </c>
      <c r="AD389" s="379" t="str">
        <f>IFERROR(IF(VLOOKUP(A385,入力データ,33,FALSE)="","",VLOOKUP(A385,入力データ,33,FALSE)),"")</f>
        <v/>
      </c>
      <c r="AE389" s="379" t="str">
        <f>IF(AD389="","",IF(V392&gt;43585,5,4))</f>
        <v/>
      </c>
      <c r="AF389" s="381" t="str">
        <f>IF(AD389="","",V392)</f>
        <v/>
      </c>
      <c r="AG389" s="383" t="str">
        <f>IF(AE389="","",V392)</f>
        <v/>
      </c>
      <c r="AH389" s="385" t="str">
        <f>IF(AF389="","",V392)</f>
        <v/>
      </c>
      <c r="AI389" s="379">
        <v>7</v>
      </c>
      <c r="AJ389" s="430"/>
      <c r="AK389" s="372"/>
      <c r="AL389" s="374"/>
    </row>
    <row r="390" spans="1:38" ht="15" customHeight="1" x14ac:dyDescent="0.15">
      <c r="A390" s="454"/>
      <c r="B390" s="491"/>
      <c r="C390" s="393"/>
      <c r="D390" s="394"/>
      <c r="E390" s="396"/>
      <c r="F390" s="399"/>
      <c r="G390" s="402"/>
      <c r="H390" s="396"/>
      <c r="I390" s="396"/>
      <c r="J390" s="406"/>
      <c r="K390" s="409"/>
      <c r="L390" s="396"/>
      <c r="M390" s="494"/>
      <c r="N390" s="496"/>
      <c r="O390" s="498"/>
      <c r="P390" s="494"/>
      <c r="Q390" s="501"/>
      <c r="R390" s="504"/>
      <c r="S390" s="426"/>
      <c r="T390" s="426"/>
      <c r="U390" s="427"/>
      <c r="V390" s="1"/>
      <c r="W390" s="1"/>
      <c r="X390" s="1"/>
      <c r="Y390" s="63" t="str">
        <f>IFERROR(IF(VLOOKUP(A385,入力データ,26,FALSE)="","",VLOOKUP(A385,入力データ,26,FALSE)),"")</f>
        <v/>
      </c>
      <c r="Z390" s="1"/>
      <c r="AA390" s="1"/>
      <c r="AB390" s="369"/>
      <c r="AC390" s="378"/>
      <c r="AD390" s="380"/>
      <c r="AE390" s="380"/>
      <c r="AF390" s="382"/>
      <c r="AG390" s="384"/>
      <c r="AH390" s="386"/>
      <c r="AI390" s="380"/>
      <c r="AJ390" s="431"/>
      <c r="AK390" s="372"/>
      <c r="AL390" s="374"/>
    </row>
    <row r="391" spans="1:38" ht="15" customHeight="1" x14ac:dyDescent="0.15">
      <c r="A391" s="454"/>
      <c r="B391" s="491"/>
      <c r="C391" s="432" t="str">
        <f>IFERROR(IF(VLOOKUP(A385,入力データ,14,FALSE)="","",VLOOKUP(A385,入力データ,14,FALSE)),"")</f>
        <v/>
      </c>
      <c r="D391" s="409"/>
      <c r="E391" s="396"/>
      <c r="F391" s="399"/>
      <c r="G391" s="402"/>
      <c r="H391" s="396"/>
      <c r="I391" s="396"/>
      <c r="J391" s="406"/>
      <c r="K391" s="409"/>
      <c r="L391" s="396"/>
      <c r="M391" s="494"/>
      <c r="N391" s="496"/>
      <c r="O391" s="498"/>
      <c r="P391" s="494"/>
      <c r="Q391" s="501"/>
      <c r="R391" s="504"/>
      <c r="S391" s="426"/>
      <c r="T391" s="426"/>
      <c r="U391" s="427"/>
      <c r="V391" s="150"/>
      <c r="W391" s="150"/>
      <c r="X391" s="150"/>
      <c r="Y391" s="1"/>
      <c r="Z391" s="62"/>
      <c r="AA391" s="151"/>
      <c r="AB391" s="369"/>
      <c r="AC391" s="377">
        <v>4</v>
      </c>
      <c r="AD391" s="413" t="str">
        <f>IFERROR(IF(VLOOKUP(A385,入力データ,38,FALSE)="","",VLOOKUP(A385,入力データ,38,FALSE)),"")</f>
        <v/>
      </c>
      <c r="AE391" s="379" t="str">
        <f>IF(AD391="","",IF(V392&gt;43585,5,4))</f>
        <v/>
      </c>
      <c r="AF391" s="381" t="str">
        <f>IF(AE391="","",V392)</f>
        <v/>
      </c>
      <c r="AG391" s="383" t="str">
        <f>IF(AE391="","",V392)</f>
        <v/>
      </c>
      <c r="AH391" s="385" t="str">
        <f>IF(AE391="","",V392)</f>
        <v/>
      </c>
      <c r="AI391" s="379"/>
      <c r="AJ391" s="418"/>
      <c r="AK391" s="58"/>
      <c r="AL391" s="86"/>
    </row>
    <row r="392" spans="1:38" ht="15" customHeight="1" x14ac:dyDescent="0.15">
      <c r="A392" s="455"/>
      <c r="B392" s="492"/>
      <c r="C392" s="433"/>
      <c r="D392" s="410"/>
      <c r="E392" s="397"/>
      <c r="F392" s="400"/>
      <c r="G392" s="403"/>
      <c r="H392" s="397"/>
      <c r="I392" s="397"/>
      <c r="J392" s="407"/>
      <c r="K392" s="410"/>
      <c r="L392" s="397"/>
      <c r="M392" s="495"/>
      <c r="N392" s="497"/>
      <c r="O392" s="499"/>
      <c r="P392" s="495"/>
      <c r="Q392" s="502"/>
      <c r="R392" s="505"/>
      <c r="S392" s="428"/>
      <c r="T392" s="428"/>
      <c r="U392" s="429"/>
      <c r="V392" s="420" t="str">
        <f>IFERROR(IF(VLOOKUP(A385,入力データ,27,FALSE)="","",VLOOKUP(A385,入力データ,27,FALSE)),"")</f>
        <v/>
      </c>
      <c r="W392" s="421"/>
      <c r="X392" s="421"/>
      <c r="Y392" s="421"/>
      <c r="Z392" s="421"/>
      <c r="AA392" s="422"/>
      <c r="AB392" s="370"/>
      <c r="AC392" s="412"/>
      <c r="AD392" s="414"/>
      <c r="AE392" s="414"/>
      <c r="AF392" s="415"/>
      <c r="AG392" s="416"/>
      <c r="AH392" s="417"/>
      <c r="AI392" s="414"/>
      <c r="AJ392" s="419"/>
      <c r="AK392" s="60"/>
      <c r="AL392" s="61"/>
    </row>
    <row r="393" spans="1:38" ht="15" customHeight="1" x14ac:dyDescent="0.15">
      <c r="A393" s="453">
        <v>48</v>
      </c>
      <c r="B393" s="456"/>
      <c r="C393" s="459" t="str">
        <f>IFERROR(IF(VLOOKUP(A393,入力データ,2,FALSE)="","",VLOOKUP(A393,入力データ,2,FALSE)),"")</f>
        <v/>
      </c>
      <c r="D393" s="461" t="str">
        <f>IFERROR(
IF(OR(VLOOKUP(A393,入力データ,34,FALSE)=1,
VLOOKUP(A393,入力データ,34,FALSE)=3,
VLOOKUP(A393,入力データ,34,FALSE)=4,
VLOOKUP(A393,入力データ,34,FALSE)=5),
IF(VLOOKUP(A393,入力データ,13,FALSE)="","",VLOOKUP(A393,入力データ,13,FALSE)),
IF(VLOOKUP(A393,入力データ,3,FALSE)="","",VLOOKUP(A393,入力データ,3,FALSE))),"")</f>
        <v/>
      </c>
      <c r="E393" s="464" t="str">
        <f>IFERROR(IF(VLOOKUP(A393,入力データ,5,FALSE)="","",IF(VLOOKUP(A393,入力データ,5,FALSE)&gt;43585,5,4)),"")</f>
        <v/>
      </c>
      <c r="F393" s="467" t="str">
        <f>IFERROR(IF(VLOOKUP(A393,入力データ,5,FALSE)="","",VLOOKUP(A393,入力データ,5,FALSE)),"")</f>
        <v/>
      </c>
      <c r="G393" s="470" t="str">
        <f>IFERROR(IF(VLOOKUP(A393,入力データ,5,FALSE)="","",VLOOKUP(A393,入力データ,5,FALSE)),"")</f>
        <v/>
      </c>
      <c r="H393" s="473" t="str">
        <f>IFERROR(IF(VLOOKUP(A393,入力データ,5,FALSE)&gt;0,1,""),"")</f>
        <v/>
      </c>
      <c r="I393" s="473" t="str">
        <f>IFERROR(IF(VLOOKUP(A393,入力データ,6,FALSE)="","",VLOOKUP(A393,入力データ,6,FALSE)),"")</f>
        <v/>
      </c>
      <c r="J393" s="475" t="str">
        <f>IFERROR(IF(VLOOKUP(A393,入力データ,7,FALSE)="","",
IF(VLOOKUP(A393,入力データ,7,FALSE)&gt;159,"G",
IF(VLOOKUP(A393,入力データ,7,FALSE)&gt;149,"F",
IF(VLOOKUP(A393,入力データ,7,FALSE)&gt;139,"E",
IF(VLOOKUP(A393,入力データ,7,FALSE)&gt;129,"D",
IF(VLOOKUP(A393,入力データ,7,FALSE)&gt;119,"C",
IF(VLOOKUP(A393,入力データ,7,FALSE)&gt;109,"B",
IF(VLOOKUP(A393,入力データ,7,FALSE)&gt;99,"A",
"")))))))),"")</f>
        <v/>
      </c>
      <c r="K393" s="478" t="str">
        <f>IFERROR(IF(VLOOKUP(A393,入力データ,7,FALSE)="","",
IF(VLOOKUP(A393,入力データ,7,FALSE)&gt;99,MOD(VLOOKUP(A393,入力データ,7,FALSE),10),VLOOKUP(A393,入力データ,7,FALSE))),"")</f>
        <v/>
      </c>
      <c r="L393" s="481" t="str">
        <f>IFERROR(IF(VLOOKUP(A393,入力データ,8,FALSE)="","",VLOOKUP(A393,入力データ,8,FALSE)),"")</f>
        <v/>
      </c>
      <c r="M393" s="483" t="str">
        <f>IFERROR(IF(VLOOKUP(A393,入力データ,9,FALSE)="","",IF(VLOOKUP(A393,入力データ,9,FALSE)&gt;43585,5,4)),"")</f>
        <v/>
      </c>
      <c r="N393" s="485" t="str">
        <f>IFERROR(IF(VLOOKUP(A393,入力データ,9,FALSE)="","",VLOOKUP(A393,入力データ,9,FALSE)),"")</f>
        <v/>
      </c>
      <c r="O393" s="470" t="str">
        <f>IFERROR(IF(VLOOKUP(A393,入力データ,9,FALSE)="","",VLOOKUP(A393,入力データ,9,FALSE)),"")</f>
        <v/>
      </c>
      <c r="P393" s="481" t="str">
        <f>IFERROR(IF(VLOOKUP(A393,入力データ,10,FALSE)="","",VLOOKUP(A393,入力データ,10,FALSE)),"")</f>
        <v/>
      </c>
      <c r="Q393" s="434"/>
      <c r="R393" s="487" t="str">
        <f>IFERROR(IF(VLOOKUP(A393,入力データ,8,FALSE)="","",VLOOKUP(A393,入力データ,8,FALSE)+VALUE(VLOOKUP(A393,入力データ,10,FALSE))),"")</f>
        <v/>
      </c>
      <c r="S393" s="434" t="str">
        <f>IF(R393="","",IF(VLOOKUP(A393,入力データ,11,FALSE)="育児休業","ｲｸｷｭｳ",IF(VLOOKUP(A393,入力データ,11,FALSE)="傷病休職","ﾑｷｭｳ",ROUNDDOWN(R393*10/1000,0))))</f>
        <v/>
      </c>
      <c r="T393" s="435"/>
      <c r="U393" s="436"/>
      <c r="V393" s="152"/>
      <c r="W393" s="149"/>
      <c r="X393" s="149"/>
      <c r="Y393" s="149" t="str">
        <f>IFERROR(IF(VLOOKUP(A393,入力データ,21,FALSE)="","",VLOOKUP(A393,入力データ,21,FALSE)),"")</f>
        <v/>
      </c>
      <c r="Z393" s="40"/>
      <c r="AA393" s="67"/>
      <c r="AB393" s="368" t="str">
        <f>IFERROR(IF(VLOOKUP(A393,入力データ,28,FALSE)&amp;"　"&amp;VLOOKUP(A393,入力データ,29,FALSE)="　","",VLOOKUP(A393,入力データ,28,FALSE)&amp;"　"&amp;VLOOKUP(A393,入力データ,29,FALSE)),"")</f>
        <v/>
      </c>
      <c r="AC393" s="443">
        <v>1</v>
      </c>
      <c r="AD393" s="444" t="str">
        <f>IFERROR(IF(VLOOKUP(A393,入力データ,34,FALSE)="","",VLOOKUP(A393,入力データ,34,FALSE)),"")</f>
        <v/>
      </c>
      <c r="AE393" s="444" t="str">
        <f>IF(AD393="","",IF(V400&gt;43585,5,4))</f>
        <v/>
      </c>
      <c r="AF393" s="445" t="str">
        <f>IF(AD393="","",V400)</f>
        <v/>
      </c>
      <c r="AG393" s="447" t="str">
        <f>IF(AD393="","",V400)</f>
        <v/>
      </c>
      <c r="AH393" s="449" t="str">
        <f>IF(AD393="","",V400)</f>
        <v/>
      </c>
      <c r="AI393" s="444">
        <v>5</v>
      </c>
      <c r="AJ393" s="451" t="str">
        <f>IFERROR(IF(OR(VLOOKUP(A393,入力データ,34,FALSE)=1,VLOOKUP(A393,入力データ,34,FALSE)=3,VLOOKUP(A393,入力データ,34,FALSE)=4,VLOOKUP(A393,入力データ,34,FALSE)=5),3,
IF(VLOOKUP(A393,入力データ,35,FALSE)="","",3)),"")</f>
        <v/>
      </c>
      <c r="AK393" s="371"/>
      <c r="AL393" s="373"/>
    </row>
    <row r="394" spans="1:38" ht="15" customHeight="1" x14ac:dyDescent="0.15">
      <c r="A394" s="454"/>
      <c r="B394" s="457"/>
      <c r="C394" s="460"/>
      <c r="D394" s="462"/>
      <c r="E394" s="465"/>
      <c r="F394" s="468"/>
      <c r="G394" s="471"/>
      <c r="H394" s="474"/>
      <c r="I394" s="474"/>
      <c r="J394" s="476"/>
      <c r="K394" s="479"/>
      <c r="L394" s="482"/>
      <c r="M394" s="484"/>
      <c r="N394" s="486"/>
      <c r="O394" s="471"/>
      <c r="P394" s="482"/>
      <c r="Q394" s="437"/>
      <c r="R394" s="488"/>
      <c r="S394" s="437"/>
      <c r="T394" s="438"/>
      <c r="U394" s="439"/>
      <c r="V394" s="41"/>
      <c r="W394" s="150"/>
      <c r="X394" s="150"/>
      <c r="Y394" s="150" t="str">
        <f>IFERROR(IF(VLOOKUP(A393,入力データ,22,FALSE)="","",VLOOKUP(A393,入力データ,22,FALSE)),"")</f>
        <v/>
      </c>
      <c r="Z394" s="150"/>
      <c r="AA394" s="151"/>
      <c r="AB394" s="369"/>
      <c r="AC394" s="378"/>
      <c r="AD394" s="380"/>
      <c r="AE394" s="380"/>
      <c r="AF394" s="446"/>
      <c r="AG394" s="448"/>
      <c r="AH394" s="450"/>
      <c r="AI394" s="380"/>
      <c r="AJ394" s="452"/>
      <c r="AK394" s="372"/>
      <c r="AL394" s="374"/>
    </row>
    <row r="395" spans="1:38" ht="15" customHeight="1" x14ac:dyDescent="0.15">
      <c r="A395" s="454"/>
      <c r="B395" s="457"/>
      <c r="C395" s="375" t="str">
        <f>IFERROR(IF(VLOOKUP(A393,入力データ,12,FALSE)="","",VLOOKUP(A393,入力データ,12,FALSE)),"")</f>
        <v/>
      </c>
      <c r="D395" s="462"/>
      <c r="E395" s="465"/>
      <c r="F395" s="468"/>
      <c r="G395" s="471"/>
      <c r="H395" s="474"/>
      <c r="I395" s="474"/>
      <c r="J395" s="476"/>
      <c r="K395" s="479"/>
      <c r="L395" s="482"/>
      <c r="M395" s="484"/>
      <c r="N395" s="486"/>
      <c r="O395" s="471"/>
      <c r="P395" s="482"/>
      <c r="Q395" s="437"/>
      <c r="R395" s="488"/>
      <c r="S395" s="437"/>
      <c r="T395" s="438"/>
      <c r="U395" s="439"/>
      <c r="V395" s="41"/>
      <c r="W395" s="150"/>
      <c r="X395" s="150"/>
      <c r="Y395" s="150" t="str">
        <f>IFERROR(IF(VLOOKUP(A393,入力データ,23,FALSE)="","",VLOOKUP(A393,入力データ,23,FALSE)),"")</f>
        <v/>
      </c>
      <c r="Z395" s="150"/>
      <c r="AA395" s="151"/>
      <c r="AB395" s="369"/>
      <c r="AC395" s="377">
        <v>2</v>
      </c>
      <c r="AD395" s="379" t="str">
        <f>IFERROR(IF(VLOOKUP(A393,入力データ,37,FALSE)="","",VLOOKUP(A393,入力データ,37,FALSE)),"")</f>
        <v/>
      </c>
      <c r="AE395" s="379" t="str">
        <f>IF(AD395="","",IF(V400&gt;43585,5,4))</f>
        <v/>
      </c>
      <c r="AF395" s="381" t="str">
        <f>IF(AD395="","",V400)</f>
        <v/>
      </c>
      <c r="AG395" s="383" t="str">
        <f>IF(AE395="","",V400)</f>
        <v/>
      </c>
      <c r="AH395" s="385" t="str">
        <f>IF(AF395="","",V400)</f>
        <v/>
      </c>
      <c r="AI395" s="387">
        <v>6</v>
      </c>
      <c r="AJ395" s="389" t="str">
        <f>IFERROR(IF(VLOOKUP(A393,入力データ,36,FALSE)="","",3),"")</f>
        <v/>
      </c>
      <c r="AK395" s="372"/>
      <c r="AL395" s="374"/>
    </row>
    <row r="396" spans="1:38" ht="15" customHeight="1" x14ac:dyDescent="0.15">
      <c r="A396" s="454"/>
      <c r="B396" s="458"/>
      <c r="C396" s="376"/>
      <c r="D396" s="463"/>
      <c r="E396" s="466"/>
      <c r="F396" s="469"/>
      <c r="G396" s="472"/>
      <c r="H396" s="466"/>
      <c r="I396" s="466"/>
      <c r="J396" s="477"/>
      <c r="K396" s="480"/>
      <c r="L396" s="466"/>
      <c r="M396" s="466"/>
      <c r="N396" s="469"/>
      <c r="O396" s="472"/>
      <c r="P396" s="466"/>
      <c r="Q396" s="477"/>
      <c r="R396" s="489"/>
      <c r="S396" s="440"/>
      <c r="T396" s="441"/>
      <c r="U396" s="442"/>
      <c r="V396" s="38"/>
      <c r="W396" s="36"/>
      <c r="X396" s="36"/>
      <c r="Y396" s="150" t="str">
        <f>IFERROR(IF(VLOOKUP(A393,入力データ,24,FALSE)="","",VLOOKUP(A393,入力データ,24,FALSE)),"")</f>
        <v/>
      </c>
      <c r="Z396" s="63"/>
      <c r="AA396" s="37"/>
      <c r="AB396" s="369"/>
      <c r="AC396" s="378"/>
      <c r="AD396" s="380"/>
      <c r="AE396" s="380"/>
      <c r="AF396" s="382"/>
      <c r="AG396" s="384"/>
      <c r="AH396" s="386"/>
      <c r="AI396" s="388"/>
      <c r="AJ396" s="390"/>
      <c r="AK396" s="372"/>
      <c r="AL396" s="374"/>
    </row>
    <row r="397" spans="1:38" ht="15" customHeight="1" x14ac:dyDescent="0.15">
      <c r="A397" s="454"/>
      <c r="B397" s="490" t="str">
        <f>IF(OR(C393&lt;&gt;"",C395&lt;&gt;""),"○","")</f>
        <v/>
      </c>
      <c r="C397" s="391" t="str">
        <f>IFERROR(IF(VLOOKUP(A393,入力データ,4,FALSE)="","",VLOOKUP(A393,入力データ,4,FALSE)),"")</f>
        <v/>
      </c>
      <c r="D397" s="392"/>
      <c r="E397" s="395" t="str">
        <f>IFERROR(IF(VLOOKUP(A393,入力データ,15,FALSE)="","",IF(VLOOKUP(A393,入力データ,15,FALSE)&gt;43585,5,4)),"")</f>
        <v/>
      </c>
      <c r="F397" s="398" t="str">
        <f>IFERROR(IF(VLOOKUP(A393,入力データ,15,FALSE)="","",VLOOKUP(A393,入力データ,15,FALSE)),"")</f>
        <v/>
      </c>
      <c r="G397" s="401" t="str">
        <f>IFERROR(IF(VLOOKUP(A393,入力データ,15,FALSE)="","",VLOOKUP(A393,入力データ,15,FALSE)),"")</f>
        <v/>
      </c>
      <c r="H397" s="404" t="str">
        <f>IFERROR(IF(VLOOKUP(A393,入力データ,15,FALSE)&gt;0,1,""),"")</f>
        <v/>
      </c>
      <c r="I397" s="404" t="str">
        <f>IFERROR(IF(VLOOKUP(A393,入力データ,16,FALSE)="","",VLOOKUP(A393,入力データ,16,FALSE)),"")</f>
        <v/>
      </c>
      <c r="J397" s="405" t="str">
        <f>IFERROR(IF(VLOOKUP(A393,入力データ,17,FALSE)="","",
IF(VLOOKUP(A393,入力データ,17,FALSE)&gt;159,"G",
IF(VLOOKUP(A393,入力データ,17,FALSE)&gt;149,"F",
IF(VLOOKUP(A393,入力データ,17,FALSE)&gt;139,"E",
IF(VLOOKUP(A393,入力データ,17,FALSE)&gt;129,"D",
IF(VLOOKUP(A393,入力データ,17,FALSE)&gt;119,"C",
IF(VLOOKUP(A393,入力データ,17,FALSE)&gt;109,"B",
IF(VLOOKUP(A393,入力データ,17,FALSE)&gt;99,"A",
"")))))))),"")</f>
        <v/>
      </c>
      <c r="K397" s="408" t="str">
        <f>IFERROR(IF(VLOOKUP(A393,入力データ,17,FALSE)="","",
IF(VLOOKUP(A393,入力データ,17,FALSE)&gt;99,MOD(VLOOKUP(A393,入力データ,17,FALSE),10),VLOOKUP(A393,入力データ,17,FALSE))),"")</f>
        <v/>
      </c>
      <c r="L397" s="411" t="str">
        <f>IFERROR(IF(VLOOKUP(A393,入力データ,18,FALSE)="","",VLOOKUP(A393,入力データ,18,FALSE)),"")</f>
        <v/>
      </c>
      <c r="M397" s="493" t="str">
        <f>IFERROR(IF(VLOOKUP(A393,入力データ,19,FALSE)="","",IF(VLOOKUP(A393,入力データ,19,FALSE)&gt;43585,5,4)),"")</f>
        <v/>
      </c>
      <c r="N397" s="398" t="str">
        <f>IFERROR(IF(VLOOKUP(A393,入力データ,19,FALSE)="","",VLOOKUP(A393,入力データ,19,FALSE)),"")</f>
        <v/>
      </c>
      <c r="O397" s="401" t="str">
        <f>IFERROR(IF(VLOOKUP(A393,入力データ,19,FALSE)="","",VLOOKUP(A393,入力データ,19,FALSE)),"")</f>
        <v/>
      </c>
      <c r="P397" s="411" t="str">
        <f>IFERROR(IF(VLOOKUP(A393,入力データ,20,FALSE)="","",VLOOKUP(A393,入力データ,20,FALSE)),"")</f>
        <v/>
      </c>
      <c r="Q397" s="500"/>
      <c r="R397" s="503" t="str">
        <f>IFERROR(IF(OR(S397="ｲｸｷｭｳ",S397="ﾑｷｭｳ",AND(L397="",P397="")),"",VLOOKUP(A393,入力データ,31,FALSE)),"")</f>
        <v/>
      </c>
      <c r="S397" s="423" t="str">
        <f>IFERROR(
IF(VLOOKUP(A393,入力データ,33,FALSE)=1,"ﾑｷｭｳ ",
IF(VLOOKUP(A393,入力データ,33,FALSE)=3,"ｲｸｷｭｳ",
IF(VLOOKUP(A393,入力データ,33,FALSE)=4,VLOOKUP(A393,入力データ,32,FALSE),
IF(VLOOKUP(A393,入力データ,33,FALSE)=5,VLOOKUP(A393,入力データ,32,FALSE),
IF(AND(VLOOKUP(A393,入力データ,38,FALSE)&gt;0,VLOOKUP(A393,入力データ,38,FALSE)&lt;9),0,
IF(AND(L397="",P397=""),"",VLOOKUP(A393,入力データ,32,FALSE))))))),"")</f>
        <v/>
      </c>
      <c r="T397" s="424"/>
      <c r="U397" s="425"/>
      <c r="V397" s="36"/>
      <c r="W397" s="36"/>
      <c r="X397" s="36"/>
      <c r="Y397" s="63" t="str">
        <f>IFERROR(IF(VLOOKUP(A393,入力データ,25,FALSE)="","",VLOOKUP(A393,入力データ,25,FALSE)),"")</f>
        <v/>
      </c>
      <c r="Z397" s="63"/>
      <c r="AA397" s="37"/>
      <c r="AB397" s="369"/>
      <c r="AC397" s="377">
        <v>3</v>
      </c>
      <c r="AD397" s="379" t="str">
        <f>IFERROR(IF(VLOOKUP(A393,入力データ,33,FALSE)="","",VLOOKUP(A393,入力データ,33,FALSE)),"")</f>
        <v/>
      </c>
      <c r="AE397" s="379" t="str">
        <f>IF(AD397="","",IF(V400&gt;43585,5,4))</f>
        <v/>
      </c>
      <c r="AF397" s="381" t="str">
        <f>IF(AD397="","",V400)</f>
        <v/>
      </c>
      <c r="AG397" s="383" t="str">
        <f>IF(AE397="","",V400)</f>
        <v/>
      </c>
      <c r="AH397" s="385" t="str">
        <f>IF(AF397="","",V400)</f>
        <v/>
      </c>
      <c r="AI397" s="379">
        <v>7</v>
      </c>
      <c r="AJ397" s="430"/>
      <c r="AK397" s="372"/>
      <c r="AL397" s="374"/>
    </row>
    <row r="398" spans="1:38" ht="15" customHeight="1" x14ac:dyDescent="0.15">
      <c r="A398" s="454"/>
      <c r="B398" s="491"/>
      <c r="C398" s="393"/>
      <c r="D398" s="394"/>
      <c r="E398" s="396"/>
      <c r="F398" s="399"/>
      <c r="G398" s="402"/>
      <c r="H398" s="396"/>
      <c r="I398" s="396"/>
      <c r="J398" s="406"/>
      <c r="K398" s="409"/>
      <c r="L398" s="396"/>
      <c r="M398" s="494"/>
      <c r="N398" s="496"/>
      <c r="O398" s="498"/>
      <c r="P398" s="494"/>
      <c r="Q398" s="501"/>
      <c r="R398" s="504"/>
      <c r="S398" s="426"/>
      <c r="T398" s="426"/>
      <c r="U398" s="427"/>
      <c r="V398" s="1"/>
      <c r="W398" s="1"/>
      <c r="X398" s="1"/>
      <c r="Y398" s="63" t="str">
        <f>IFERROR(IF(VLOOKUP(A393,入力データ,26,FALSE)="","",VLOOKUP(A393,入力データ,26,FALSE)),"")</f>
        <v/>
      </c>
      <c r="Z398" s="1"/>
      <c r="AA398" s="1"/>
      <c r="AB398" s="369"/>
      <c r="AC398" s="378"/>
      <c r="AD398" s="380"/>
      <c r="AE398" s="380"/>
      <c r="AF398" s="382"/>
      <c r="AG398" s="384"/>
      <c r="AH398" s="386"/>
      <c r="AI398" s="380"/>
      <c r="AJ398" s="431"/>
      <c r="AK398" s="372"/>
      <c r="AL398" s="374"/>
    </row>
    <row r="399" spans="1:38" ht="15" customHeight="1" x14ac:dyDescent="0.15">
      <c r="A399" s="454"/>
      <c r="B399" s="491"/>
      <c r="C399" s="432" t="str">
        <f>IFERROR(IF(VLOOKUP(A393,入力データ,14,FALSE)="","",VLOOKUP(A393,入力データ,14,FALSE)),"")</f>
        <v/>
      </c>
      <c r="D399" s="409"/>
      <c r="E399" s="396"/>
      <c r="F399" s="399"/>
      <c r="G399" s="402"/>
      <c r="H399" s="396"/>
      <c r="I399" s="396"/>
      <c r="J399" s="406"/>
      <c r="K399" s="409"/>
      <c r="L399" s="396"/>
      <c r="M399" s="494"/>
      <c r="N399" s="496"/>
      <c r="O399" s="498"/>
      <c r="P399" s="494"/>
      <c r="Q399" s="501"/>
      <c r="R399" s="504"/>
      <c r="S399" s="426"/>
      <c r="T399" s="426"/>
      <c r="U399" s="427"/>
      <c r="V399" s="150"/>
      <c r="W399" s="150"/>
      <c r="X399" s="150"/>
      <c r="Y399" s="1"/>
      <c r="Z399" s="62"/>
      <c r="AA399" s="151"/>
      <c r="AB399" s="369"/>
      <c r="AC399" s="377">
        <v>4</v>
      </c>
      <c r="AD399" s="413" t="str">
        <f>IFERROR(IF(VLOOKUP(A393,入力データ,38,FALSE)="","",VLOOKUP(A393,入力データ,38,FALSE)),"")</f>
        <v/>
      </c>
      <c r="AE399" s="379" t="str">
        <f>IF(AD399="","",IF(V400&gt;43585,5,4))</f>
        <v/>
      </c>
      <c r="AF399" s="381" t="str">
        <f>IF(AE399="","",V400)</f>
        <v/>
      </c>
      <c r="AG399" s="383" t="str">
        <f>IF(AE399="","",V400)</f>
        <v/>
      </c>
      <c r="AH399" s="385" t="str">
        <f>IF(AE399="","",V400)</f>
        <v/>
      </c>
      <c r="AI399" s="379"/>
      <c r="AJ399" s="418"/>
      <c r="AK399" s="58"/>
      <c r="AL399" s="86"/>
    </row>
    <row r="400" spans="1:38" ht="15" customHeight="1" x14ac:dyDescent="0.15">
      <c r="A400" s="455"/>
      <c r="B400" s="492"/>
      <c r="C400" s="433"/>
      <c r="D400" s="410"/>
      <c r="E400" s="397"/>
      <c r="F400" s="400"/>
      <c r="G400" s="403"/>
      <c r="H400" s="397"/>
      <c r="I400" s="397"/>
      <c r="J400" s="407"/>
      <c r="K400" s="410"/>
      <c r="L400" s="397"/>
      <c r="M400" s="495"/>
      <c r="N400" s="497"/>
      <c r="O400" s="499"/>
      <c r="P400" s="495"/>
      <c r="Q400" s="502"/>
      <c r="R400" s="505"/>
      <c r="S400" s="428"/>
      <c r="T400" s="428"/>
      <c r="U400" s="429"/>
      <c r="V400" s="420" t="str">
        <f>IFERROR(IF(VLOOKUP(A393,入力データ,27,FALSE)="","",VLOOKUP(A393,入力データ,27,FALSE)),"")</f>
        <v/>
      </c>
      <c r="W400" s="421"/>
      <c r="X400" s="421"/>
      <c r="Y400" s="421"/>
      <c r="Z400" s="421"/>
      <c r="AA400" s="422"/>
      <c r="AB400" s="370"/>
      <c r="AC400" s="412"/>
      <c r="AD400" s="414"/>
      <c r="AE400" s="414"/>
      <c r="AF400" s="415"/>
      <c r="AG400" s="416"/>
      <c r="AH400" s="417"/>
      <c r="AI400" s="414"/>
      <c r="AJ400" s="419"/>
      <c r="AK400" s="60"/>
      <c r="AL400" s="61"/>
    </row>
    <row r="401" spans="1:38" ht="15" customHeight="1" x14ac:dyDescent="0.15">
      <c r="A401" s="453">
        <v>49</v>
      </c>
      <c r="B401" s="456"/>
      <c r="C401" s="459" t="str">
        <f>IFERROR(IF(VLOOKUP(A401,入力データ,2,FALSE)="","",VLOOKUP(A401,入力データ,2,FALSE)),"")</f>
        <v/>
      </c>
      <c r="D401" s="461" t="str">
        <f>IFERROR(
IF(OR(VLOOKUP(A401,入力データ,34,FALSE)=1,
VLOOKUP(A401,入力データ,34,FALSE)=3,
VLOOKUP(A401,入力データ,34,FALSE)=4,
VLOOKUP(A401,入力データ,34,FALSE)=5),
IF(VLOOKUP(A401,入力データ,13,FALSE)="","",VLOOKUP(A401,入力データ,13,FALSE)),
IF(VLOOKUP(A401,入力データ,3,FALSE)="","",VLOOKUP(A401,入力データ,3,FALSE))),"")</f>
        <v/>
      </c>
      <c r="E401" s="464" t="str">
        <f>IFERROR(IF(VLOOKUP(A401,入力データ,5,FALSE)="","",IF(VLOOKUP(A401,入力データ,5,FALSE)&gt;43585,5,4)),"")</f>
        <v/>
      </c>
      <c r="F401" s="467" t="str">
        <f>IFERROR(IF(VLOOKUP(A401,入力データ,5,FALSE)="","",VLOOKUP(A401,入力データ,5,FALSE)),"")</f>
        <v/>
      </c>
      <c r="G401" s="470" t="str">
        <f>IFERROR(IF(VLOOKUP(A401,入力データ,5,FALSE)="","",VLOOKUP(A401,入力データ,5,FALSE)),"")</f>
        <v/>
      </c>
      <c r="H401" s="473" t="str">
        <f>IFERROR(IF(VLOOKUP(A401,入力データ,5,FALSE)&gt;0,1,""),"")</f>
        <v/>
      </c>
      <c r="I401" s="473" t="str">
        <f>IFERROR(IF(VLOOKUP(A401,入力データ,6,FALSE)="","",VLOOKUP(A401,入力データ,6,FALSE)),"")</f>
        <v/>
      </c>
      <c r="J401" s="475" t="str">
        <f>IFERROR(IF(VLOOKUP(A401,入力データ,7,FALSE)="","",
IF(VLOOKUP(A401,入力データ,7,FALSE)&gt;159,"G",
IF(VLOOKUP(A401,入力データ,7,FALSE)&gt;149,"F",
IF(VLOOKUP(A401,入力データ,7,FALSE)&gt;139,"E",
IF(VLOOKUP(A401,入力データ,7,FALSE)&gt;129,"D",
IF(VLOOKUP(A401,入力データ,7,FALSE)&gt;119,"C",
IF(VLOOKUP(A401,入力データ,7,FALSE)&gt;109,"B",
IF(VLOOKUP(A401,入力データ,7,FALSE)&gt;99,"A",
"")))))))),"")</f>
        <v/>
      </c>
      <c r="K401" s="478" t="str">
        <f>IFERROR(IF(VLOOKUP(A401,入力データ,7,FALSE)="","",
IF(VLOOKUP(A401,入力データ,7,FALSE)&gt;99,MOD(VLOOKUP(A401,入力データ,7,FALSE),10),VLOOKUP(A401,入力データ,7,FALSE))),"")</f>
        <v/>
      </c>
      <c r="L401" s="481" t="str">
        <f>IFERROR(IF(VLOOKUP(A401,入力データ,8,FALSE)="","",VLOOKUP(A401,入力データ,8,FALSE)),"")</f>
        <v/>
      </c>
      <c r="M401" s="483" t="str">
        <f>IFERROR(IF(VLOOKUP(A401,入力データ,9,FALSE)="","",IF(VLOOKUP(A401,入力データ,9,FALSE)&gt;43585,5,4)),"")</f>
        <v/>
      </c>
      <c r="N401" s="485" t="str">
        <f>IFERROR(IF(VLOOKUP(A401,入力データ,9,FALSE)="","",VLOOKUP(A401,入力データ,9,FALSE)),"")</f>
        <v/>
      </c>
      <c r="O401" s="470" t="str">
        <f>IFERROR(IF(VLOOKUP(A401,入力データ,9,FALSE)="","",VLOOKUP(A401,入力データ,9,FALSE)),"")</f>
        <v/>
      </c>
      <c r="P401" s="481" t="str">
        <f>IFERROR(IF(VLOOKUP(A401,入力データ,10,FALSE)="","",VLOOKUP(A401,入力データ,10,FALSE)),"")</f>
        <v/>
      </c>
      <c r="Q401" s="434"/>
      <c r="R401" s="487" t="str">
        <f>IFERROR(IF(VLOOKUP(A401,入力データ,8,FALSE)="","",VLOOKUP(A401,入力データ,8,FALSE)+VALUE(VLOOKUP(A401,入力データ,10,FALSE))),"")</f>
        <v/>
      </c>
      <c r="S401" s="434" t="str">
        <f>IF(R401="","",IF(VLOOKUP(A401,入力データ,11,FALSE)="育児休業","ｲｸｷｭｳ",IF(VLOOKUP(A401,入力データ,11,FALSE)="傷病休職","ﾑｷｭｳ",ROUNDDOWN(R401*10/1000,0))))</f>
        <v/>
      </c>
      <c r="T401" s="435"/>
      <c r="U401" s="436"/>
      <c r="V401" s="152"/>
      <c r="W401" s="149"/>
      <c r="X401" s="149"/>
      <c r="Y401" s="149" t="str">
        <f>IFERROR(IF(VLOOKUP(A401,入力データ,21,FALSE)="","",VLOOKUP(A401,入力データ,21,FALSE)),"")</f>
        <v/>
      </c>
      <c r="Z401" s="40"/>
      <c r="AA401" s="67"/>
      <c r="AB401" s="368" t="str">
        <f>IFERROR(IF(VLOOKUP(A401,入力データ,28,FALSE)&amp;"　"&amp;VLOOKUP(A401,入力データ,29,FALSE)="　","",VLOOKUP(A401,入力データ,28,FALSE)&amp;"　"&amp;VLOOKUP(A401,入力データ,29,FALSE)),"")</f>
        <v/>
      </c>
      <c r="AC401" s="443">
        <v>1</v>
      </c>
      <c r="AD401" s="444" t="str">
        <f>IFERROR(IF(VLOOKUP(A401,入力データ,34,FALSE)="","",VLOOKUP(A401,入力データ,34,FALSE)),"")</f>
        <v/>
      </c>
      <c r="AE401" s="444" t="str">
        <f>IF(AD401="","",IF(V408&gt;43585,5,4))</f>
        <v/>
      </c>
      <c r="AF401" s="445" t="str">
        <f>IF(AD401="","",V408)</f>
        <v/>
      </c>
      <c r="AG401" s="447" t="str">
        <f>IF(AD401="","",V408)</f>
        <v/>
      </c>
      <c r="AH401" s="449" t="str">
        <f>IF(AD401="","",V408)</f>
        <v/>
      </c>
      <c r="AI401" s="444">
        <v>5</v>
      </c>
      <c r="AJ401" s="451" t="str">
        <f>IFERROR(IF(OR(VLOOKUP(A401,入力データ,34,FALSE)=1,VLOOKUP(A401,入力データ,34,FALSE)=3,VLOOKUP(A401,入力データ,34,FALSE)=4,VLOOKUP(A401,入力データ,34,FALSE)=5),3,
IF(VLOOKUP(A401,入力データ,35,FALSE)="","",3)),"")</f>
        <v/>
      </c>
      <c r="AK401" s="371"/>
      <c r="AL401" s="373"/>
    </row>
    <row r="402" spans="1:38" ht="15" customHeight="1" x14ac:dyDescent="0.15">
      <c r="A402" s="454"/>
      <c r="B402" s="457"/>
      <c r="C402" s="460"/>
      <c r="D402" s="462"/>
      <c r="E402" s="465"/>
      <c r="F402" s="468"/>
      <c r="G402" s="471"/>
      <c r="H402" s="474"/>
      <c r="I402" s="474"/>
      <c r="J402" s="476"/>
      <c r="K402" s="479"/>
      <c r="L402" s="482"/>
      <c r="M402" s="484"/>
      <c r="N402" s="486"/>
      <c r="O402" s="471"/>
      <c r="P402" s="482"/>
      <c r="Q402" s="437"/>
      <c r="R402" s="488"/>
      <c r="S402" s="437"/>
      <c r="T402" s="438"/>
      <c r="U402" s="439"/>
      <c r="V402" s="41"/>
      <c r="W402" s="150"/>
      <c r="X402" s="150"/>
      <c r="Y402" s="150" t="str">
        <f>IFERROR(IF(VLOOKUP(A401,入力データ,22,FALSE)="","",VLOOKUP(A401,入力データ,22,FALSE)),"")</f>
        <v/>
      </c>
      <c r="Z402" s="150"/>
      <c r="AA402" s="151"/>
      <c r="AB402" s="369"/>
      <c r="AC402" s="378"/>
      <c r="AD402" s="380"/>
      <c r="AE402" s="380"/>
      <c r="AF402" s="446"/>
      <c r="AG402" s="448"/>
      <c r="AH402" s="450"/>
      <c r="AI402" s="380"/>
      <c r="AJ402" s="452"/>
      <c r="AK402" s="372"/>
      <c r="AL402" s="374"/>
    </row>
    <row r="403" spans="1:38" ht="15" customHeight="1" x14ac:dyDescent="0.15">
      <c r="A403" s="454"/>
      <c r="B403" s="457"/>
      <c r="C403" s="375" t="str">
        <f>IFERROR(IF(VLOOKUP(A401,入力データ,12,FALSE)="","",VLOOKUP(A401,入力データ,12,FALSE)),"")</f>
        <v/>
      </c>
      <c r="D403" s="462"/>
      <c r="E403" s="465"/>
      <c r="F403" s="468"/>
      <c r="G403" s="471"/>
      <c r="H403" s="474"/>
      <c r="I403" s="474"/>
      <c r="J403" s="476"/>
      <c r="K403" s="479"/>
      <c r="L403" s="482"/>
      <c r="M403" s="484"/>
      <c r="N403" s="486"/>
      <c r="O403" s="471"/>
      <c r="P403" s="482"/>
      <c r="Q403" s="437"/>
      <c r="R403" s="488"/>
      <c r="S403" s="437"/>
      <c r="T403" s="438"/>
      <c r="U403" s="439"/>
      <c r="V403" s="41"/>
      <c r="W403" s="150"/>
      <c r="X403" s="150"/>
      <c r="Y403" s="150" t="str">
        <f>IFERROR(IF(VLOOKUP(A401,入力データ,23,FALSE)="","",VLOOKUP(A401,入力データ,23,FALSE)),"")</f>
        <v/>
      </c>
      <c r="Z403" s="150"/>
      <c r="AA403" s="151"/>
      <c r="AB403" s="369"/>
      <c r="AC403" s="377">
        <v>2</v>
      </c>
      <c r="AD403" s="379" t="str">
        <f>IFERROR(IF(VLOOKUP(A401,入力データ,37,FALSE)="","",VLOOKUP(A401,入力データ,37,FALSE)),"")</f>
        <v/>
      </c>
      <c r="AE403" s="379" t="str">
        <f>IF(AD403="","",IF(V408&gt;43585,5,4))</f>
        <v/>
      </c>
      <c r="AF403" s="381" t="str">
        <f>IF(AD403="","",V408)</f>
        <v/>
      </c>
      <c r="AG403" s="383" t="str">
        <f>IF(AE403="","",V408)</f>
        <v/>
      </c>
      <c r="AH403" s="385" t="str">
        <f>IF(AF403="","",V408)</f>
        <v/>
      </c>
      <c r="AI403" s="387">
        <v>6</v>
      </c>
      <c r="AJ403" s="389" t="str">
        <f>IFERROR(IF(VLOOKUP(A401,入力データ,36,FALSE)="","",3),"")</f>
        <v/>
      </c>
      <c r="AK403" s="372"/>
      <c r="AL403" s="374"/>
    </row>
    <row r="404" spans="1:38" ht="15" customHeight="1" x14ac:dyDescent="0.15">
      <c r="A404" s="454"/>
      <c r="B404" s="458"/>
      <c r="C404" s="376"/>
      <c r="D404" s="463"/>
      <c r="E404" s="466"/>
      <c r="F404" s="469"/>
      <c r="G404" s="472"/>
      <c r="H404" s="466"/>
      <c r="I404" s="466"/>
      <c r="J404" s="477"/>
      <c r="K404" s="480"/>
      <c r="L404" s="466"/>
      <c r="M404" s="466"/>
      <c r="N404" s="469"/>
      <c r="O404" s="472"/>
      <c r="P404" s="466"/>
      <c r="Q404" s="477"/>
      <c r="R404" s="489"/>
      <c r="S404" s="440"/>
      <c r="T404" s="441"/>
      <c r="U404" s="442"/>
      <c r="V404" s="38"/>
      <c r="W404" s="36"/>
      <c r="X404" s="36"/>
      <c r="Y404" s="150" t="str">
        <f>IFERROR(IF(VLOOKUP(A401,入力データ,24,FALSE)="","",VLOOKUP(A401,入力データ,24,FALSE)),"")</f>
        <v/>
      </c>
      <c r="Z404" s="63"/>
      <c r="AA404" s="37"/>
      <c r="AB404" s="369"/>
      <c r="AC404" s="378"/>
      <c r="AD404" s="380"/>
      <c r="AE404" s="380"/>
      <c r="AF404" s="382"/>
      <c r="AG404" s="384"/>
      <c r="AH404" s="386"/>
      <c r="AI404" s="388"/>
      <c r="AJ404" s="390"/>
      <c r="AK404" s="372"/>
      <c r="AL404" s="374"/>
    </row>
    <row r="405" spans="1:38" ht="15" customHeight="1" x14ac:dyDescent="0.15">
      <c r="A405" s="454"/>
      <c r="B405" s="490" t="str">
        <f>IF(OR(C401&lt;&gt;"",C403&lt;&gt;""),"○","")</f>
        <v/>
      </c>
      <c r="C405" s="391" t="str">
        <f>IFERROR(IF(VLOOKUP(A401,入力データ,4,FALSE)="","",VLOOKUP(A401,入力データ,4,FALSE)),"")</f>
        <v/>
      </c>
      <c r="D405" s="392"/>
      <c r="E405" s="395" t="str">
        <f>IFERROR(IF(VLOOKUP(A401,入力データ,15,FALSE)="","",IF(VLOOKUP(A401,入力データ,15,FALSE)&gt;43585,5,4)),"")</f>
        <v/>
      </c>
      <c r="F405" s="398" t="str">
        <f>IFERROR(IF(VLOOKUP(A401,入力データ,15,FALSE)="","",VLOOKUP(A401,入力データ,15,FALSE)),"")</f>
        <v/>
      </c>
      <c r="G405" s="401" t="str">
        <f>IFERROR(IF(VLOOKUP(A401,入力データ,15,FALSE)="","",VLOOKUP(A401,入力データ,15,FALSE)),"")</f>
        <v/>
      </c>
      <c r="H405" s="404" t="str">
        <f>IFERROR(IF(VLOOKUP(A401,入力データ,15,FALSE)&gt;0,1,""),"")</f>
        <v/>
      </c>
      <c r="I405" s="404" t="str">
        <f>IFERROR(IF(VLOOKUP(A401,入力データ,16,FALSE)="","",VLOOKUP(A401,入力データ,16,FALSE)),"")</f>
        <v/>
      </c>
      <c r="J405" s="405" t="str">
        <f>IFERROR(IF(VLOOKUP(A401,入力データ,17,FALSE)="","",
IF(VLOOKUP(A401,入力データ,17,FALSE)&gt;159,"G",
IF(VLOOKUP(A401,入力データ,17,FALSE)&gt;149,"F",
IF(VLOOKUP(A401,入力データ,17,FALSE)&gt;139,"E",
IF(VLOOKUP(A401,入力データ,17,FALSE)&gt;129,"D",
IF(VLOOKUP(A401,入力データ,17,FALSE)&gt;119,"C",
IF(VLOOKUP(A401,入力データ,17,FALSE)&gt;109,"B",
IF(VLOOKUP(A401,入力データ,17,FALSE)&gt;99,"A",
"")))))))),"")</f>
        <v/>
      </c>
      <c r="K405" s="408" t="str">
        <f>IFERROR(IF(VLOOKUP(A401,入力データ,17,FALSE)="","",
IF(VLOOKUP(A401,入力データ,17,FALSE)&gt;99,MOD(VLOOKUP(A401,入力データ,17,FALSE),10),VLOOKUP(A401,入力データ,17,FALSE))),"")</f>
        <v/>
      </c>
      <c r="L405" s="411" t="str">
        <f>IFERROR(IF(VLOOKUP(A401,入力データ,18,FALSE)="","",VLOOKUP(A401,入力データ,18,FALSE)),"")</f>
        <v/>
      </c>
      <c r="M405" s="493" t="str">
        <f>IFERROR(IF(VLOOKUP(A401,入力データ,19,FALSE)="","",IF(VLOOKUP(A401,入力データ,19,FALSE)&gt;43585,5,4)),"")</f>
        <v/>
      </c>
      <c r="N405" s="398" t="str">
        <f>IFERROR(IF(VLOOKUP(A401,入力データ,19,FALSE)="","",VLOOKUP(A401,入力データ,19,FALSE)),"")</f>
        <v/>
      </c>
      <c r="O405" s="401" t="str">
        <f>IFERROR(IF(VLOOKUP(A401,入力データ,19,FALSE)="","",VLOOKUP(A401,入力データ,19,FALSE)),"")</f>
        <v/>
      </c>
      <c r="P405" s="411" t="str">
        <f>IFERROR(IF(VLOOKUP(A401,入力データ,20,FALSE)="","",VLOOKUP(A401,入力データ,20,FALSE)),"")</f>
        <v/>
      </c>
      <c r="Q405" s="500"/>
      <c r="R405" s="503" t="str">
        <f>IFERROR(IF(OR(S405="ｲｸｷｭｳ",S405="ﾑｷｭｳ",AND(L405="",P405="")),"",VLOOKUP(A401,入力データ,31,FALSE)),"")</f>
        <v/>
      </c>
      <c r="S405" s="423" t="str">
        <f>IFERROR(
IF(VLOOKUP(A401,入力データ,33,FALSE)=1,"ﾑｷｭｳ ",
IF(VLOOKUP(A401,入力データ,33,FALSE)=3,"ｲｸｷｭｳ",
IF(VLOOKUP(A401,入力データ,33,FALSE)=4,VLOOKUP(A401,入力データ,32,FALSE),
IF(VLOOKUP(A401,入力データ,33,FALSE)=5,VLOOKUP(A401,入力データ,32,FALSE),
IF(AND(VLOOKUP(A401,入力データ,38,FALSE)&gt;0,VLOOKUP(A401,入力データ,38,FALSE)&lt;9),0,
IF(AND(L405="",P405=""),"",VLOOKUP(A401,入力データ,32,FALSE))))))),"")</f>
        <v/>
      </c>
      <c r="T405" s="424"/>
      <c r="U405" s="425"/>
      <c r="V405" s="36"/>
      <c r="W405" s="36"/>
      <c r="X405" s="36"/>
      <c r="Y405" s="63" t="str">
        <f>IFERROR(IF(VLOOKUP(A401,入力データ,25,FALSE)="","",VLOOKUP(A401,入力データ,25,FALSE)),"")</f>
        <v/>
      </c>
      <c r="Z405" s="63"/>
      <c r="AA405" s="37"/>
      <c r="AB405" s="369"/>
      <c r="AC405" s="377">
        <v>3</v>
      </c>
      <c r="AD405" s="379" t="str">
        <f>IFERROR(IF(VLOOKUP(A401,入力データ,33,FALSE)="","",VLOOKUP(A401,入力データ,33,FALSE)),"")</f>
        <v/>
      </c>
      <c r="AE405" s="379" t="str">
        <f>IF(AD405="","",IF(V408&gt;43585,5,4))</f>
        <v/>
      </c>
      <c r="AF405" s="381" t="str">
        <f>IF(AD405="","",V408)</f>
        <v/>
      </c>
      <c r="AG405" s="383" t="str">
        <f>IF(AE405="","",V408)</f>
        <v/>
      </c>
      <c r="AH405" s="385" t="str">
        <f>IF(AF405="","",V408)</f>
        <v/>
      </c>
      <c r="AI405" s="379">
        <v>7</v>
      </c>
      <c r="AJ405" s="430"/>
      <c r="AK405" s="372"/>
      <c r="AL405" s="374"/>
    </row>
    <row r="406" spans="1:38" ht="15" customHeight="1" x14ac:dyDescent="0.15">
      <c r="A406" s="454"/>
      <c r="B406" s="491"/>
      <c r="C406" s="393"/>
      <c r="D406" s="394"/>
      <c r="E406" s="396"/>
      <c r="F406" s="399"/>
      <c r="G406" s="402"/>
      <c r="H406" s="396"/>
      <c r="I406" s="396"/>
      <c r="J406" s="406"/>
      <c r="K406" s="409"/>
      <c r="L406" s="396"/>
      <c r="M406" s="494"/>
      <c r="N406" s="496"/>
      <c r="O406" s="498"/>
      <c r="P406" s="494"/>
      <c r="Q406" s="501"/>
      <c r="R406" s="504"/>
      <c r="S406" s="426"/>
      <c r="T406" s="426"/>
      <c r="U406" s="427"/>
      <c r="V406" s="1"/>
      <c r="W406" s="1"/>
      <c r="X406" s="1"/>
      <c r="Y406" s="63" t="str">
        <f>IFERROR(IF(VLOOKUP(A401,入力データ,26,FALSE)="","",VLOOKUP(A401,入力データ,26,FALSE)),"")</f>
        <v/>
      </c>
      <c r="Z406" s="1"/>
      <c r="AA406" s="1"/>
      <c r="AB406" s="369"/>
      <c r="AC406" s="378"/>
      <c r="AD406" s="380"/>
      <c r="AE406" s="380"/>
      <c r="AF406" s="382"/>
      <c r="AG406" s="384"/>
      <c r="AH406" s="386"/>
      <c r="AI406" s="380"/>
      <c r="AJ406" s="431"/>
      <c r="AK406" s="372"/>
      <c r="AL406" s="374"/>
    </row>
    <row r="407" spans="1:38" ht="15" customHeight="1" x14ac:dyDescent="0.15">
      <c r="A407" s="454"/>
      <c r="B407" s="491"/>
      <c r="C407" s="432" t="str">
        <f>IFERROR(IF(VLOOKUP(A401,入力データ,14,FALSE)="","",VLOOKUP(A401,入力データ,14,FALSE)),"")</f>
        <v/>
      </c>
      <c r="D407" s="409"/>
      <c r="E407" s="396"/>
      <c r="F407" s="399"/>
      <c r="G407" s="402"/>
      <c r="H407" s="396"/>
      <c r="I407" s="396"/>
      <c r="J407" s="406"/>
      <c r="K407" s="409"/>
      <c r="L407" s="396"/>
      <c r="M407" s="494"/>
      <c r="N407" s="496"/>
      <c r="O407" s="498"/>
      <c r="P407" s="494"/>
      <c r="Q407" s="501"/>
      <c r="R407" s="504"/>
      <c r="S407" s="426"/>
      <c r="T407" s="426"/>
      <c r="U407" s="427"/>
      <c r="V407" s="150"/>
      <c r="W407" s="150"/>
      <c r="X407" s="150"/>
      <c r="Y407" s="1"/>
      <c r="Z407" s="62"/>
      <c r="AA407" s="151"/>
      <c r="AB407" s="369"/>
      <c r="AC407" s="377">
        <v>4</v>
      </c>
      <c r="AD407" s="413" t="str">
        <f>IFERROR(IF(VLOOKUP(A401,入力データ,38,FALSE)="","",VLOOKUP(A401,入力データ,38,FALSE)),"")</f>
        <v/>
      </c>
      <c r="AE407" s="379" t="str">
        <f>IF(AD407="","",IF(V408&gt;43585,5,4))</f>
        <v/>
      </c>
      <c r="AF407" s="381" t="str">
        <f>IF(AE407="","",V408)</f>
        <v/>
      </c>
      <c r="AG407" s="383" t="str">
        <f>IF(AE407="","",V408)</f>
        <v/>
      </c>
      <c r="AH407" s="385" t="str">
        <f>IF(AE407="","",V408)</f>
        <v/>
      </c>
      <c r="AI407" s="379"/>
      <c r="AJ407" s="418"/>
      <c r="AK407" s="58"/>
      <c r="AL407" s="86"/>
    </row>
    <row r="408" spans="1:38" ht="15" customHeight="1" x14ac:dyDescent="0.15">
      <c r="A408" s="455"/>
      <c r="B408" s="492"/>
      <c r="C408" s="433"/>
      <c r="D408" s="410"/>
      <c r="E408" s="397"/>
      <c r="F408" s="400"/>
      <c r="G408" s="403"/>
      <c r="H408" s="397"/>
      <c r="I408" s="397"/>
      <c r="J408" s="407"/>
      <c r="K408" s="410"/>
      <c r="L408" s="397"/>
      <c r="M408" s="495"/>
      <c r="N408" s="497"/>
      <c r="O408" s="499"/>
      <c r="P408" s="495"/>
      <c r="Q408" s="502"/>
      <c r="R408" s="505"/>
      <c r="S408" s="428"/>
      <c r="T408" s="428"/>
      <c r="U408" s="429"/>
      <c r="V408" s="420" t="str">
        <f>IFERROR(IF(VLOOKUP(A401,入力データ,27,FALSE)="","",VLOOKUP(A401,入力データ,27,FALSE)),"")</f>
        <v/>
      </c>
      <c r="W408" s="421"/>
      <c r="X408" s="421"/>
      <c r="Y408" s="421"/>
      <c r="Z408" s="421"/>
      <c r="AA408" s="422"/>
      <c r="AB408" s="370"/>
      <c r="AC408" s="412"/>
      <c r="AD408" s="414"/>
      <c r="AE408" s="414"/>
      <c r="AF408" s="415"/>
      <c r="AG408" s="416"/>
      <c r="AH408" s="417"/>
      <c r="AI408" s="414"/>
      <c r="AJ408" s="419"/>
      <c r="AK408" s="60"/>
      <c r="AL408" s="61"/>
    </row>
    <row r="409" spans="1:38" ht="15" customHeight="1" x14ac:dyDescent="0.15">
      <c r="A409" s="453">
        <v>50</v>
      </c>
      <c r="B409" s="456"/>
      <c r="C409" s="459" t="str">
        <f>IFERROR(IF(VLOOKUP(A409,入力データ,2,FALSE)="","",VLOOKUP(A409,入力データ,2,FALSE)),"")</f>
        <v/>
      </c>
      <c r="D409" s="461" t="str">
        <f>IFERROR(
IF(OR(VLOOKUP(A409,入力データ,34,FALSE)=1,
VLOOKUP(A409,入力データ,34,FALSE)=3,
VLOOKUP(A409,入力データ,34,FALSE)=4,
VLOOKUP(A409,入力データ,34,FALSE)=5),
IF(VLOOKUP(A409,入力データ,13,FALSE)="","",VLOOKUP(A409,入力データ,13,FALSE)),
IF(VLOOKUP(A409,入力データ,3,FALSE)="","",VLOOKUP(A409,入力データ,3,FALSE))),"")</f>
        <v/>
      </c>
      <c r="E409" s="464" t="str">
        <f>IFERROR(IF(VLOOKUP(A409,入力データ,5,FALSE)="","",IF(VLOOKUP(A409,入力データ,5,FALSE)&gt;43585,5,4)),"")</f>
        <v/>
      </c>
      <c r="F409" s="467" t="str">
        <f>IFERROR(IF(VLOOKUP(A409,入力データ,5,FALSE)="","",VLOOKUP(A409,入力データ,5,FALSE)),"")</f>
        <v/>
      </c>
      <c r="G409" s="470" t="str">
        <f>IFERROR(IF(VLOOKUP(A409,入力データ,5,FALSE)="","",VLOOKUP(A409,入力データ,5,FALSE)),"")</f>
        <v/>
      </c>
      <c r="H409" s="473" t="str">
        <f>IFERROR(IF(VLOOKUP(A409,入力データ,5,FALSE)&gt;0,1,""),"")</f>
        <v/>
      </c>
      <c r="I409" s="473" t="str">
        <f>IFERROR(IF(VLOOKUP(A409,入力データ,6,FALSE)="","",VLOOKUP(A409,入力データ,6,FALSE)),"")</f>
        <v/>
      </c>
      <c r="J409" s="475" t="str">
        <f>IFERROR(IF(VLOOKUP(A409,入力データ,7,FALSE)="","",
IF(VLOOKUP(A409,入力データ,7,FALSE)&gt;159,"G",
IF(VLOOKUP(A409,入力データ,7,FALSE)&gt;149,"F",
IF(VLOOKUP(A409,入力データ,7,FALSE)&gt;139,"E",
IF(VLOOKUP(A409,入力データ,7,FALSE)&gt;129,"D",
IF(VLOOKUP(A409,入力データ,7,FALSE)&gt;119,"C",
IF(VLOOKUP(A409,入力データ,7,FALSE)&gt;109,"B",
IF(VLOOKUP(A409,入力データ,7,FALSE)&gt;99,"A",
"")))))))),"")</f>
        <v/>
      </c>
      <c r="K409" s="478" t="str">
        <f>IFERROR(IF(VLOOKUP(A409,入力データ,7,FALSE)="","",
IF(VLOOKUP(A409,入力データ,7,FALSE)&gt;99,MOD(VLOOKUP(A409,入力データ,7,FALSE),10),VLOOKUP(A409,入力データ,7,FALSE))),"")</f>
        <v/>
      </c>
      <c r="L409" s="481" t="str">
        <f>IFERROR(IF(VLOOKUP(A409,入力データ,8,FALSE)="","",VLOOKUP(A409,入力データ,8,FALSE)),"")</f>
        <v/>
      </c>
      <c r="M409" s="483" t="str">
        <f>IFERROR(IF(VLOOKUP(A409,入力データ,9,FALSE)="","",IF(VLOOKUP(A409,入力データ,9,FALSE)&gt;43585,5,4)),"")</f>
        <v/>
      </c>
      <c r="N409" s="485" t="str">
        <f>IFERROR(IF(VLOOKUP(A409,入力データ,9,FALSE)="","",VLOOKUP(A409,入力データ,9,FALSE)),"")</f>
        <v/>
      </c>
      <c r="O409" s="470" t="str">
        <f>IFERROR(IF(VLOOKUP(A409,入力データ,9,FALSE)="","",VLOOKUP(A409,入力データ,9,FALSE)),"")</f>
        <v/>
      </c>
      <c r="P409" s="481" t="str">
        <f>IFERROR(IF(VLOOKUP(A409,入力データ,10,FALSE)="","",VLOOKUP(A409,入力データ,10,FALSE)),"")</f>
        <v/>
      </c>
      <c r="Q409" s="434"/>
      <c r="R409" s="487" t="str">
        <f>IFERROR(IF(VLOOKUP(A409,入力データ,8,FALSE)="","",VLOOKUP(A409,入力データ,8,FALSE)+VALUE(VLOOKUP(A409,入力データ,10,FALSE))),"")</f>
        <v/>
      </c>
      <c r="S409" s="434" t="str">
        <f>IF(R409="","",IF(VLOOKUP(A409,入力データ,11,FALSE)="育児休業","ｲｸｷｭｳ",IF(VLOOKUP(A409,入力データ,11,FALSE)="傷病休職","ﾑｷｭｳ",ROUNDDOWN(R409*10/1000,0))))</f>
        <v/>
      </c>
      <c r="T409" s="435"/>
      <c r="U409" s="436"/>
      <c r="V409" s="152"/>
      <c r="W409" s="149"/>
      <c r="X409" s="149"/>
      <c r="Y409" s="149" t="str">
        <f>IFERROR(IF(VLOOKUP(A409,入力データ,21,FALSE)="","",VLOOKUP(A409,入力データ,21,FALSE)),"")</f>
        <v/>
      </c>
      <c r="Z409" s="40"/>
      <c r="AA409" s="67"/>
      <c r="AB409" s="368" t="str">
        <f>IFERROR(IF(VLOOKUP(A409,入力データ,28,FALSE)&amp;"　"&amp;VLOOKUP(A409,入力データ,29,FALSE)="　","",VLOOKUP(A409,入力データ,28,FALSE)&amp;"　"&amp;VLOOKUP(A409,入力データ,29,FALSE)),"")</f>
        <v/>
      </c>
      <c r="AC409" s="443">
        <v>1</v>
      </c>
      <c r="AD409" s="444" t="str">
        <f>IFERROR(IF(VLOOKUP(A409,入力データ,34,FALSE)="","",VLOOKUP(A409,入力データ,34,FALSE)),"")</f>
        <v/>
      </c>
      <c r="AE409" s="444" t="str">
        <f>IF(AD409="","",IF(V416&gt;43585,5,4))</f>
        <v/>
      </c>
      <c r="AF409" s="445" t="str">
        <f>IF(AD409="","",V416)</f>
        <v/>
      </c>
      <c r="AG409" s="447" t="str">
        <f>IF(AD409="","",V416)</f>
        <v/>
      </c>
      <c r="AH409" s="449" t="str">
        <f>IF(AD409="","",V416)</f>
        <v/>
      </c>
      <c r="AI409" s="444">
        <v>5</v>
      </c>
      <c r="AJ409" s="451" t="str">
        <f>IFERROR(IF(OR(VLOOKUP(A409,入力データ,34,FALSE)=1,VLOOKUP(A409,入力データ,34,FALSE)=3,VLOOKUP(A409,入力データ,34,FALSE)=4,VLOOKUP(A409,入力データ,34,FALSE)=5),3,
IF(VLOOKUP(A409,入力データ,35,FALSE)="","",3)),"")</f>
        <v/>
      </c>
      <c r="AK409" s="371"/>
      <c r="AL409" s="373"/>
    </row>
    <row r="410" spans="1:38" ht="15" customHeight="1" x14ac:dyDescent="0.15">
      <c r="A410" s="454"/>
      <c r="B410" s="457"/>
      <c r="C410" s="460"/>
      <c r="D410" s="462"/>
      <c r="E410" s="465"/>
      <c r="F410" s="468"/>
      <c r="G410" s="471"/>
      <c r="H410" s="474"/>
      <c r="I410" s="474"/>
      <c r="J410" s="476"/>
      <c r="K410" s="479"/>
      <c r="L410" s="482"/>
      <c r="M410" s="484"/>
      <c r="N410" s="486"/>
      <c r="O410" s="471"/>
      <c r="P410" s="482"/>
      <c r="Q410" s="437"/>
      <c r="R410" s="488"/>
      <c r="S410" s="437"/>
      <c r="T410" s="438"/>
      <c r="U410" s="439"/>
      <c r="V410" s="41"/>
      <c r="W410" s="150"/>
      <c r="X410" s="150"/>
      <c r="Y410" s="150" t="str">
        <f>IFERROR(IF(VLOOKUP(A409,入力データ,22,FALSE)="","",VLOOKUP(A409,入力データ,22,FALSE)),"")</f>
        <v/>
      </c>
      <c r="Z410" s="150"/>
      <c r="AA410" s="151"/>
      <c r="AB410" s="369"/>
      <c r="AC410" s="378"/>
      <c r="AD410" s="380"/>
      <c r="AE410" s="380"/>
      <c r="AF410" s="446"/>
      <c r="AG410" s="448"/>
      <c r="AH410" s="450"/>
      <c r="AI410" s="380"/>
      <c r="AJ410" s="452"/>
      <c r="AK410" s="372"/>
      <c r="AL410" s="374"/>
    </row>
    <row r="411" spans="1:38" ht="15" customHeight="1" x14ac:dyDescent="0.15">
      <c r="A411" s="454"/>
      <c r="B411" s="457"/>
      <c r="C411" s="375" t="str">
        <f>IFERROR(IF(VLOOKUP(A409,入力データ,12,FALSE)="","",VLOOKUP(A409,入力データ,12,FALSE)),"")</f>
        <v/>
      </c>
      <c r="D411" s="462"/>
      <c r="E411" s="465"/>
      <c r="F411" s="468"/>
      <c r="G411" s="471"/>
      <c r="H411" s="474"/>
      <c r="I411" s="474"/>
      <c r="J411" s="476"/>
      <c r="K411" s="479"/>
      <c r="L411" s="482"/>
      <c r="M411" s="484"/>
      <c r="N411" s="486"/>
      <c r="O411" s="471"/>
      <c r="P411" s="482"/>
      <c r="Q411" s="437"/>
      <c r="R411" s="488"/>
      <c r="S411" s="437"/>
      <c r="T411" s="438"/>
      <c r="U411" s="439"/>
      <c r="V411" s="41"/>
      <c r="W411" s="150"/>
      <c r="X411" s="150"/>
      <c r="Y411" s="150" t="str">
        <f>IFERROR(IF(VLOOKUP(A409,入力データ,23,FALSE)="","",VLOOKUP(A409,入力データ,23,FALSE)),"")</f>
        <v/>
      </c>
      <c r="Z411" s="150"/>
      <c r="AA411" s="151"/>
      <c r="AB411" s="369"/>
      <c r="AC411" s="377">
        <v>2</v>
      </c>
      <c r="AD411" s="379" t="str">
        <f>IFERROR(IF(VLOOKUP(A409,入力データ,37,FALSE)="","",VLOOKUP(A409,入力データ,37,FALSE)),"")</f>
        <v/>
      </c>
      <c r="AE411" s="379" t="str">
        <f>IF(AD411="","",IF(V416&gt;43585,5,4))</f>
        <v/>
      </c>
      <c r="AF411" s="381" t="str">
        <f>IF(AD411="","",V416)</f>
        <v/>
      </c>
      <c r="AG411" s="383" t="str">
        <f>IF(AE411="","",V416)</f>
        <v/>
      </c>
      <c r="AH411" s="385" t="str">
        <f>IF(AF411="","",V416)</f>
        <v/>
      </c>
      <c r="AI411" s="387">
        <v>6</v>
      </c>
      <c r="AJ411" s="389" t="str">
        <f>IFERROR(IF(VLOOKUP(A409,入力データ,36,FALSE)="","",3),"")</f>
        <v/>
      </c>
      <c r="AK411" s="372"/>
      <c r="AL411" s="374"/>
    </row>
    <row r="412" spans="1:38" ht="15" customHeight="1" x14ac:dyDescent="0.15">
      <c r="A412" s="454"/>
      <c r="B412" s="458"/>
      <c r="C412" s="376"/>
      <c r="D412" s="463"/>
      <c r="E412" s="466"/>
      <c r="F412" s="469"/>
      <c r="G412" s="472"/>
      <c r="H412" s="466"/>
      <c r="I412" s="466"/>
      <c r="J412" s="477"/>
      <c r="K412" s="480"/>
      <c r="L412" s="466"/>
      <c r="M412" s="466"/>
      <c r="N412" s="469"/>
      <c r="O412" s="472"/>
      <c r="P412" s="466"/>
      <c r="Q412" s="477"/>
      <c r="R412" s="489"/>
      <c r="S412" s="440"/>
      <c r="T412" s="441"/>
      <c r="U412" s="442"/>
      <c r="V412" s="38"/>
      <c r="W412" s="36"/>
      <c r="X412" s="36"/>
      <c r="Y412" s="150" t="str">
        <f>IFERROR(IF(VLOOKUP(A409,入力データ,24,FALSE)="","",VLOOKUP(A409,入力データ,24,FALSE)),"")</f>
        <v/>
      </c>
      <c r="Z412" s="63"/>
      <c r="AA412" s="37"/>
      <c r="AB412" s="369"/>
      <c r="AC412" s="378"/>
      <c r="AD412" s="380"/>
      <c r="AE412" s="380"/>
      <c r="AF412" s="382"/>
      <c r="AG412" s="384"/>
      <c r="AH412" s="386"/>
      <c r="AI412" s="388"/>
      <c r="AJ412" s="390"/>
      <c r="AK412" s="372"/>
      <c r="AL412" s="374"/>
    </row>
    <row r="413" spans="1:38" ht="15" customHeight="1" x14ac:dyDescent="0.15">
      <c r="A413" s="454"/>
      <c r="B413" s="490" t="str">
        <f>IF(OR(C409&lt;&gt;"",C411&lt;&gt;""),"○","")</f>
        <v/>
      </c>
      <c r="C413" s="391" t="str">
        <f>IFERROR(IF(VLOOKUP(A409,入力データ,4,FALSE)="","",VLOOKUP(A409,入力データ,4,FALSE)),"")</f>
        <v/>
      </c>
      <c r="D413" s="392"/>
      <c r="E413" s="395" t="str">
        <f>IFERROR(IF(VLOOKUP(A409,入力データ,15,FALSE)="","",IF(VLOOKUP(A409,入力データ,15,FALSE)&gt;43585,5,4)),"")</f>
        <v/>
      </c>
      <c r="F413" s="398" t="str">
        <f>IFERROR(IF(VLOOKUP(A409,入力データ,15,FALSE)="","",VLOOKUP(A409,入力データ,15,FALSE)),"")</f>
        <v/>
      </c>
      <c r="G413" s="401" t="str">
        <f>IFERROR(IF(VLOOKUP(A409,入力データ,15,FALSE)="","",VLOOKUP(A409,入力データ,15,FALSE)),"")</f>
        <v/>
      </c>
      <c r="H413" s="404" t="str">
        <f>IFERROR(IF(VLOOKUP(A409,入力データ,15,FALSE)&gt;0,1,""),"")</f>
        <v/>
      </c>
      <c r="I413" s="404" t="str">
        <f>IFERROR(IF(VLOOKUP(A409,入力データ,16,FALSE)="","",VLOOKUP(A409,入力データ,16,FALSE)),"")</f>
        <v/>
      </c>
      <c r="J413" s="405" t="str">
        <f>IFERROR(IF(VLOOKUP(A409,入力データ,17,FALSE)="","",
IF(VLOOKUP(A409,入力データ,17,FALSE)&gt;159,"G",
IF(VLOOKUP(A409,入力データ,17,FALSE)&gt;149,"F",
IF(VLOOKUP(A409,入力データ,17,FALSE)&gt;139,"E",
IF(VLOOKUP(A409,入力データ,17,FALSE)&gt;129,"D",
IF(VLOOKUP(A409,入力データ,17,FALSE)&gt;119,"C",
IF(VLOOKUP(A409,入力データ,17,FALSE)&gt;109,"B",
IF(VLOOKUP(A409,入力データ,17,FALSE)&gt;99,"A",
"")))))))),"")</f>
        <v/>
      </c>
      <c r="K413" s="408" t="str">
        <f>IFERROR(IF(VLOOKUP(A409,入力データ,17,FALSE)="","",
IF(VLOOKUP(A409,入力データ,17,FALSE)&gt;99,MOD(VLOOKUP(A409,入力データ,17,FALSE),10),VLOOKUP(A409,入力データ,17,FALSE))),"")</f>
        <v/>
      </c>
      <c r="L413" s="411" t="str">
        <f>IFERROR(IF(VLOOKUP(A409,入力データ,18,FALSE)="","",VLOOKUP(A409,入力データ,18,FALSE)),"")</f>
        <v/>
      </c>
      <c r="M413" s="493" t="str">
        <f>IFERROR(IF(VLOOKUP(A409,入力データ,19,FALSE)="","",IF(VLOOKUP(A409,入力データ,19,FALSE)&gt;43585,5,4)),"")</f>
        <v/>
      </c>
      <c r="N413" s="398" t="str">
        <f>IFERROR(IF(VLOOKUP(A409,入力データ,19,FALSE)="","",VLOOKUP(A409,入力データ,19,FALSE)),"")</f>
        <v/>
      </c>
      <c r="O413" s="401" t="str">
        <f>IFERROR(IF(VLOOKUP(A409,入力データ,19,FALSE)="","",VLOOKUP(A409,入力データ,19,FALSE)),"")</f>
        <v/>
      </c>
      <c r="P413" s="411" t="str">
        <f>IFERROR(IF(VLOOKUP(A409,入力データ,20,FALSE)="","",VLOOKUP(A409,入力データ,20,FALSE)),"")</f>
        <v/>
      </c>
      <c r="Q413" s="500"/>
      <c r="R413" s="503" t="str">
        <f>IFERROR(IF(OR(S413="ｲｸｷｭｳ",S413="ﾑｷｭｳ",AND(L413="",P413="")),"",VLOOKUP(A409,入力データ,31,FALSE)),"")</f>
        <v/>
      </c>
      <c r="S413" s="423" t="str">
        <f>IFERROR(
IF(VLOOKUP(A409,入力データ,33,FALSE)=1,"ﾑｷｭｳ ",
IF(VLOOKUP(A409,入力データ,33,FALSE)=3,"ｲｸｷｭｳ",
IF(VLOOKUP(A409,入力データ,33,FALSE)=4,VLOOKUP(A409,入力データ,32,FALSE),
IF(VLOOKUP(A409,入力データ,33,FALSE)=5,VLOOKUP(A409,入力データ,32,FALSE),
IF(AND(VLOOKUP(A409,入力データ,38,FALSE)&gt;0,VLOOKUP(A409,入力データ,38,FALSE)&lt;9),0,
IF(AND(L413="",P413=""),"",VLOOKUP(A409,入力データ,32,FALSE))))))),"")</f>
        <v/>
      </c>
      <c r="T413" s="424"/>
      <c r="U413" s="425"/>
      <c r="V413" s="36"/>
      <c r="W413" s="36"/>
      <c r="X413" s="36"/>
      <c r="Y413" s="63" t="str">
        <f>IFERROR(IF(VLOOKUP(A409,入力データ,25,FALSE)="","",VLOOKUP(A409,入力データ,25,FALSE)),"")</f>
        <v/>
      </c>
      <c r="Z413" s="63"/>
      <c r="AA413" s="37"/>
      <c r="AB413" s="369"/>
      <c r="AC413" s="377">
        <v>3</v>
      </c>
      <c r="AD413" s="379" t="str">
        <f>IFERROR(IF(VLOOKUP(A409,入力データ,33,FALSE)="","",VLOOKUP(A409,入力データ,33,FALSE)),"")</f>
        <v/>
      </c>
      <c r="AE413" s="379" t="str">
        <f>IF(AD413="","",IF(V416&gt;43585,5,4))</f>
        <v/>
      </c>
      <c r="AF413" s="381" t="str">
        <f>IF(AD413="","",V416)</f>
        <v/>
      </c>
      <c r="AG413" s="383" t="str">
        <f>IF(AE413="","",V416)</f>
        <v/>
      </c>
      <c r="AH413" s="385" t="str">
        <f>IF(AF413="","",V416)</f>
        <v/>
      </c>
      <c r="AI413" s="379">
        <v>7</v>
      </c>
      <c r="AJ413" s="430"/>
      <c r="AK413" s="372"/>
      <c r="AL413" s="374"/>
    </row>
    <row r="414" spans="1:38" ht="15" customHeight="1" x14ac:dyDescent="0.15">
      <c r="A414" s="454"/>
      <c r="B414" s="491"/>
      <c r="C414" s="393"/>
      <c r="D414" s="394"/>
      <c r="E414" s="396"/>
      <c r="F414" s="399"/>
      <c r="G414" s="402"/>
      <c r="H414" s="396"/>
      <c r="I414" s="396"/>
      <c r="J414" s="406"/>
      <c r="K414" s="409"/>
      <c r="L414" s="396"/>
      <c r="M414" s="494"/>
      <c r="N414" s="496"/>
      <c r="O414" s="498"/>
      <c r="P414" s="494"/>
      <c r="Q414" s="501"/>
      <c r="R414" s="504"/>
      <c r="S414" s="426"/>
      <c r="T414" s="426"/>
      <c r="U414" s="427"/>
      <c r="V414" s="1"/>
      <c r="W414" s="1"/>
      <c r="X414" s="1"/>
      <c r="Y414" s="63" t="str">
        <f>IFERROR(IF(VLOOKUP(A409,入力データ,26,FALSE)="","",VLOOKUP(A409,入力データ,26,FALSE)),"")</f>
        <v/>
      </c>
      <c r="Z414" s="1"/>
      <c r="AA414" s="1"/>
      <c r="AB414" s="369"/>
      <c r="AC414" s="378"/>
      <c r="AD414" s="380"/>
      <c r="AE414" s="380"/>
      <c r="AF414" s="382"/>
      <c r="AG414" s="384"/>
      <c r="AH414" s="386"/>
      <c r="AI414" s="380"/>
      <c r="AJ414" s="431"/>
      <c r="AK414" s="372"/>
      <c r="AL414" s="374"/>
    </row>
    <row r="415" spans="1:38" ht="15" customHeight="1" x14ac:dyDescent="0.15">
      <c r="A415" s="454"/>
      <c r="B415" s="491"/>
      <c r="C415" s="432" t="str">
        <f>IFERROR(IF(VLOOKUP(A409,入力データ,14,FALSE)="","",VLOOKUP(A409,入力データ,14,FALSE)),"")</f>
        <v/>
      </c>
      <c r="D415" s="409"/>
      <c r="E415" s="396"/>
      <c r="F415" s="399"/>
      <c r="G415" s="402"/>
      <c r="H415" s="396"/>
      <c r="I415" s="396"/>
      <c r="J415" s="406"/>
      <c r="K415" s="409"/>
      <c r="L415" s="396"/>
      <c r="M415" s="494"/>
      <c r="N415" s="496"/>
      <c r="O415" s="498"/>
      <c r="P415" s="494"/>
      <c r="Q415" s="501"/>
      <c r="R415" s="504"/>
      <c r="S415" s="426"/>
      <c r="T415" s="426"/>
      <c r="U415" s="427"/>
      <c r="V415" s="150"/>
      <c r="W415" s="150"/>
      <c r="X415" s="150"/>
      <c r="Y415" s="1"/>
      <c r="Z415" s="62"/>
      <c r="AA415" s="151"/>
      <c r="AB415" s="369"/>
      <c r="AC415" s="377">
        <v>4</v>
      </c>
      <c r="AD415" s="413" t="str">
        <f>IFERROR(IF(VLOOKUP(A409,入力データ,38,FALSE)="","",VLOOKUP(A409,入力データ,38,FALSE)),"")</f>
        <v/>
      </c>
      <c r="AE415" s="379" t="str">
        <f>IF(AD415="","",IF(V416&gt;43585,5,4))</f>
        <v/>
      </c>
      <c r="AF415" s="381" t="str">
        <f>IF(AE415="","",V416)</f>
        <v/>
      </c>
      <c r="AG415" s="383" t="str">
        <f>IF(AE415="","",V416)</f>
        <v/>
      </c>
      <c r="AH415" s="385" t="str">
        <f>IF(AE415="","",V416)</f>
        <v/>
      </c>
      <c r="AI415" s="379"/>
      <c r="AJ415" s="418"/>
      <c r="AK415" s="58"/>
      <c r="AL415" s="86"/>
    </row>
    <row r="416" spans="1:38" ht="15" customHeight="1" x14ac:dyDescent="0.15">
      <c r="A416" s="455"/>
      <c r="B416" s="492"/>
      <c r="C416" s="433"/>
      <c r="D416" s="410"/>
      <c r="E416" s="397"/>
      <c r="F416" s="400"/>
      <c r="G416" s="403"/>
      <c r="H416" s="397"/>
      <c r="I416" s="397"/>
      <c r="J416" s="407"/>
      <c r="K416" s="410"/>
      <c r="L416" s="397"/>
      <c r="M416" s="495"/>
      <c r="N416" s="497"/>
      <c r="O416" s="499"/>
      <c r="P416" s="495"/>
      <c r="Q416" s="502"/>
      <c r="R416" s="505"/>
      <c r="S416" s="428"/>
      <c r="T416" s="428"/>
      <c r="U416" s="429"/>
      <c r="V416" s="420" t="str">
        <f>IFERROR(IF(VLOOKUP(A409,入力データ,27,FALSE)="","",VLOOKUP(A409,入力データ,27,FALSE)),"")</f>
        <v/>
      </c>
      <c r="W416" s="421"/>
      <c r="X416" s="421"/>
      <c r="Y416" s="421"/>
      <c r="Z416" s="421"/>
      <c r="AA416" s="422"/>
      <c r="AB416" s="370"/>
      <c r="AC416" s="412"/>
      <c r="AD416" s="414"/>
      <c r="AE416" s="414"/>
      <c r="AF416" s="415"/>
      <c r="AG416" s="416"/>
      <c r="AH416" s="417"/>
      <c r="AI416" s="414"/>
      <c r="AJ416" s="419"/>
      <c r="AK416" s="60"/>
      <c r="AL416" s="61"/>
    </row>
    <row r="417" spans="1:38" ht="15" customHeight="1" x14ac:dyDescent="0.15">
      <c r="A417" s="453">
        <v>51</v>
      </c>
      <c r="B417" s="456"/>
      <c r="C417" s="459" t="str">
        <f>IFERROR(IF(VLOOKUP(A417,入力データ,2,FALSE)="","",VLOOKUP(A417,入力データ,2,FALSE)),"")</f>
        <v/>
      </c>
      <c r="D417" s="461" t="str">
        <f>IFERROR(
IF(OR(VLOOKUP(A417,入力データ,34,FALSE)=1,
VLOOKUP(A417,入力データ,34,FALSE)=3,
VLOOKUP(A417,入力データ,34,FALSE)=4,
VLOOKUP(A417,入力データ,34,FALSE)=5),
IF(VLOOKUP(A417,入力データ,13,FALSE)="","",VLOOKUP(A417,入力データ,13,FALSE)),
IF(VLOOKUP(A417,入力データ,3,FALSE)="","",VLOOKUP(A417,入力データ,3,FALSE))),"")</f>
        <v/>
      </c>
      <c r="E417" s="464" t="str">
        <f>IFERROR(IF(VLOOKUP(A417,入力データ,5,FALSE)="","",IF(VLOOKUP(A417,入力データ,5,FALSE)&gt;43585,5,4)),"")</f>
        <v/>
      </c>
      <c r="F417" s="467" t="str">
        <f>IFERROR(IF(VLOOKUP(A417,入力データ,5,FALSE)="","",VLOOKUP(A417,入力データ,5,FALSE)),"")</f>
        <v/>
      </c>
      <c r="G417" s="470" t="str">
        <f>IFERROR(IF(VLOOKUP(A417,入力データ,5,FALSE)="","",VLOOKUP(A417,入力データ,5,FALSE)),"")</f>
        <v/>
      </c>
      <c r="H417" s="473" t="str">
        <f>IFERROR(IF(VLOOKUP(A417,入力データ,5,FALSE)&gt;0,1,""),"")</f>
        <v/>
      </c>
      <c r="I417" s="473" t="str">
        <f>IFERROR(IF(VLOOKUP(A417,入力データ,6,FALSE)="","",VLOOKUP(A417,入力データ,6,FALSE)),"")</f>
        <v/>
      </c>
      <c r="J417" s="475" t="str">
        <f>IFERROR(IF(VLOOKUP(A417,入力データ,7,FALSE)="","",
IF(VLOOKUP(A417,入力データ,7,FALSE)&gt;159,"G",
IF(VLOOKUP(A417,入力データ,7,FALSE)&gt;149,"F",
IF(VLOOKUP(A417,入力データ,7,FALSE)&gt;139,"E",
IF(VLOOKUP(A417,入力データ,7,FALSE)&gt;129,"D",
IF(VLOOKUP(A417,入力データ,7,FALSE)&gt;119,"C",
IF(VLOOKUP(A417,入力データ,7,FALSE)&gt;109,"B",
IF(VLOOKUP(A417,入力データ,7,FALSE)&gt;99,"A",
"")))))))),"")</f>
        <v/>
      </c>
      <c r="K417" s="478" t="str">
        <f>IFERROR(IF(VLOOKUP(A417,入力データ,7,FALSE)="","",
IF(VLOOKUP(A417,入力データ,7,FALSE)&gt;99,MOD(VLOOKUP(A417,入力データ,7,FALSE),10),VLOOKUP(A417,入力データ,7,FALSE))),"")</f>
        <v/>
      </c>
      <c r="L417" s="481" t="str">
        <f>IFERROR(IF(VLOOKUP(A417,入力データ,8,FALSE)="","",VLOOKUP(A417,入力データ,8,FALSE)),"")</f>
        <v/>
      </c>
      <c r="M417" s="483" t="str">
        <f>IFERROR(IF(VLOOKUP(A417,入力データ,9,FALSE)="","",IF(VLOOKUP(A417,入力データ,9,FALSE)&gt;43585,5,4)),"")</f>
        <v/>
      </c>
      <c r="N417" s="485" t="str">
        <f>IFERROR(IF(VLOOKUP(A417,入力データ,9,FALSE)="","",VLOOKUP(A417,入力データ,9,FALSE)),"")</f>
        <v/>
      </c>
      <c r="O417" s="470" t="str">
        <f>IFERROR(IF(VLOOKUP(A417,入力データ,9,FALSE)="","",VLOOKUP(A417,入力データ,9,FALSE)),"")</f>
        <v/>
      </c>
      <c r="P417" s="481" t="str">
        <f>IFERROR(IF(VLOOKUP(A417,入力データ,10,FALSE)="","",VLOOKUP(A417,入力データ,10,FALSE)),"")</f>
        <v/>
      </c>
      <c r="Q417" s="434"/>
      <c r="R417" s="487" t="str">
        <f>IFERROR(IF(VLOOKUP(A417,入力データ,8,FALSE)="","",VLOOKUP(A417,入力データ,8,FALSE)+VALUE(VLOOKUP(A417,入力データ,10,FALSE))),"")</f>
        <v/>
      </c>
      <c r="S417" s="434" t="str">
        <f>IF(R417="","",IF(VLOOKUP(A417,入力データ,11,FALSE)="育児休業","ｲｸｷｭｳ",IF(VLOOKUP(A417,入力データ,11,FALSE)="傷病休職","ﾑｷｭｳ",ROUNDDOWN(R417*10/1000,0))))</f>
        <v/>
      </c>
      <c r="T417" s="435"/>
      <c r="U417" s="436"/>
      <c r="V417" s="152"/>
      <c r="W417" s="149"/>
      <c r="X417" s="149"/>
      <c r="Y417" s="149" t="str">
        <f>IFERROR(IF(VLOOKUP(A417,入力データ,21,FALSE)="","",VLOOKUP(A417,入力データ,21,FALSE)),"")</f>
        <v/>
      </c>
      <c r="Z417" s="40"/>
      <c r="AA417" s="67"/>
      <c r="AB417" s="368" t="str">
        <f>IFERROR(IF(VLOOKUP(A417,入力データ,28,FALSE)&amp;"　"&amp;VLOOKUP(A417,入力データ,29,FALSE)="　","",VLOOKUP(A417,入力データ,28,FALSE)&amp;"　"&amp;VLOOKUP(A417,入力データ,29,FALSE)),"")</f>
        <v/>
      </c>
      <c r="AC417" s="443">
        <v>1</v>
      </c>
      <c r="AD417" s="444" t="str">
        <f>IFERROR(IF(VLOOKUP(A417,入力データ,34,FALSE)="","",VLOOKUP(A417,入力データ,34,FALSE)),"")</f>
        <v/>
      </c>
      <c r="AE417" s="444" t="str">
        <f>IF(AD417="","",IF(V424&gt;43585,5,4))</f>
        <v/>
      </c>
      <c r="AF417" s="445" t="str">
        <f>IF(AD417="","",V424)</f>
        <v/>
      </c>
      <c r="AG417" s="447" t="str">
        <f>IF(AD417="","",V424)</f>
        <v/>
      </c>
      <c r="AH417" s="449" t="str">
        <f>IF(AD417="","",V424)</f>
        <v/>
      </c>
      <c r="AI417" s="444">
        <v>5</v>
      </c>
      <c r="AJ417" s="451" t="str">
        <f>IFERROR(IF(OR(VLOOKUP(A417,入力データ,34,FALSE)=1,VLOOKUP(A417,入力データ,34,FALSE)=3,VLOOKUP(A417,入力データ,34,FALSE)=4,VLOOKUP(A417,入力データ,34,FALSE)=5),3,
IF(VLOOKUP(A417,入力データ,35,FALSE)="","",3)),"")</f>
        <v/>
      </c>
      <c r="AK417" s="371"/>
      <c r="AL417" s="373"/>
    </row>
    <row r="418" spans="1:38" ht="15" customHeight="1" x14ac:dyDescent="0.15">
      <c r="A418" s="454"/>
      <c r="B418" s="457"/>
      <c r="C418" s="460"/>
      <c r="D418" s="462"/>
      <c r="E418" s="465"/>
      <c r="F418" s="468"/>
      <c r="G418" s="471"/>
      <c r="H418" s="474"/>
      <c r="I418" s="474"/>
      <c r="J418" s="476"/>
      <c r="K418" s="479"/>
      <c r="L418" s="482"/>
      <c r="M418" s="484"/>
      <c r="N418" s="486"/>
      <c r="O418" s="471"/>
      <c r="P418" s="482"/>
      <c r="Q418" s="437"/>
      <c r="R418" s="488"/>
      <c r="S418" s="437"/>
      <c r="T418" s="438"/>
      <c r="U418" s="439"/>
      <c r="V418" s="41"/>
      <c r="W418" s="150"/>
      <c r="X418" s="150"/>
      <c r="Y418" s="150" t="str">
        <f>IFERROR(IF(VLOOKUP(A417,入力データ,22,FALSE)="","",VLOOKUP(A417,入力データ,22,FALSE)),"")</f>
        <v/>
      </c>
      <c r="Z418" s="150"/>
      <c r="AA418" s="151"/>
      <c r="AB418" s="369"/>
      <c r="AC418" s="378"/>
      <c r="AD418" s="380"/>
      <c r="AE418" s="380"/>
      <c r="AF418" s="446"/>
      <c r="AG418" s="448"/>
      <c r="AH418" s="450"/>
      <c r="AI418" s="380"/>
      <c r="AJ418" s="452"/>
      <c r="AK418" s="372"/>
      <c r="AL418" s="374"/>
    </row>
    <row r="419" spans="1:38" ht="15" customHeight="1" x14ac:dyDescent="0.15">
      <c r="A419" s="454"/>
      <c r="B419" s="457"/>
      <c r="C419" s="375" t="str">
        <f>IFERROR(IF(VLOOKUP(A417,入力データ,12,FALSE)="","",VLOOKUP(A417,入力データ,12,FALSE)),"")</f>
        <v/>
      </c>
      <c r="D419" s="462"/>
      <c r="E419" s="465"/>
      <c r="F419" s="468"/>
      <c r="G419" s="471"/>
      <c r="H419" s="474"/>
      <c r="I419" s="474"/>
      <c r="J419" s="476"/>
      <c r="K419" s="479"/>
      <c r="L419" s="482"/>
      <c r="M419" s="484"/>
      <c r="N419" s="486"/>
      <c r="O419" s="471"/>
      <c r="P419" s="482"/>
      <c r="Q419" s="437"/>
      <c r="R419" s="488"/>
      <c r="S419" s="437"/>
      <c r="T419" s="438"/>
      <c r="U419" s="439"/>
      <c r="V419" s="41"/>
      <c r="W419" s="150"/>
      <c r="X419" s="150"/>
      <c r="Y419" s="150" t="str">
        <f>IFERROR(IF(VLOOKUP(A417,入力データ,23,FALSE)="","",VLOOKUP(A417,入力データ,23,FALSE)),"")</f>
        <v/>
      </c>
      <c r="Z419" s="150"/>
      <c r="AA419" s="151"/>
      <c r="AB419" s="369"/>
      <c r="AC419" s="377">
        <v>2</v>
      </c>
      <c r="AD419" s="379" t="str">
        <f>IFERROR(IF(VLOOKUP(A417,入力データ,37,FALSE)="","",VLOOKUP(A417,入力データ,37,FALSE)),"")</f>
        <v/>
      </c>
      <c r="AE419" s="379" t="str">
        <f>IF(AD419="","",IF(V424&gt;43585,5,4))</f>
        <v/>
      </c>
      <c r="AF419" s="381" t="str">
        <f>IF(AD419="","",V424)</f>
        <v/>
      </c>
      <c r="AG419" s="383" t="str">
        <f>IF(AE419="","",V424)</f>
        <v/>
      </c>
      <c r="AH419" s="385" t="str">
        <f>IF(AF419="","",V424)</f>
        <v/>
      </c>
      <c r="AI419" s="387">
        <v>6</v>
      </c>
      <c r="AJ419" s="389" t="str">
        <f>IFERROR(IF(VLOOKUP(A417,入力データ,36,FALSE)="","",3),"")</f>
        <v/>
      </c>
      <c r="AK419" s="372"/>
      <c r="AL419" s="374"/>
    </row>
    <row r="420" spans="1:38" ht="15" customHeight="1" x14ac:dyDescent="0.15">
      <c r="A420" s="454"/>
      <c r="B420" s="458"/>
      <c r="C420" s="376"/>
      <c r="D420" s="463"/>
      <c r="E420" s="466"/>
      <c r="F420" s="469"/>
      <c r="G420" s="472"/>
      <c r="H420" s="466"/>
      <c r="I420" s="466"/>
      <c r="J420" s="477"/>
      <c r="K420" s="480"/>
      <c r="L420" s="466"/>
      <c r="M420" s="466"/>
      <c r="N420" s="469"/>
      <c r="O420" s="472"/>
      <c r="P420" s="466"/>
      <c r="Q420" s="477"/>
      <c r="R420" s="489"/>
      <c r="S420" s="440"/>
      <c r="T420" s="441"/>
      <c r="U420" s="442"/>
      <c r="V420" s="38"/>
      <c r="W420" s="36"/>
      <c r="X420" s="36"/>
      <c r="Y420" s="150" t="str">
        <f>IFERROR(IF(VLOOKUP(A417,入力データ,24,FALSE)="","",VLOOKUP(A417,入力データ,24,FALSE)),"")</f>
        <v/>
      </c>
      <c r="Z420" s="63"/>
      <c r="AA420" s="37"/>
      <c r="AB420" s="369"/>
      <c r="AC420" s="378"/>
      <c r="AD420" s="380"/>
      <c r="AE420" s="380"/>
      <c r="AF420" s="382"/>
      <c r="AG420" s="384"/>
      <c r="AH420" s="386"/>
      <c r="AI420" s="388"/>
      <c r="AJ420" s="390"/>
      <c r="AK420" s="372"/>
      <c r="AL420" s="374"/>
    </row>
    <row r="421" spans="1:38" ht="15" customHeight="1" x14ac:dyDescent="0.15">
      <c r="A421" s="454"/>
      <c r="B421" s="490" t="str">
        <f>IF(OR(C417&lt;&gt;"",C419&lt;&gt;""),"○","")</f>
        <v/>
      </c>
      <c r="C421" s="391" t="str">
        <f>IFERROR(IF(VLOOKUP(A417,入力データ,4,FALSE)="","",VLOOKUP(A417,入力データ,4,FALSE)),"")</f>
        <v/>
      </c>
      <c r="D421" s="392"/>
      <c r="E421" s="395" t="str">
        <f>IFERROR(IF(VLOOKUP(A417,入力データ,15,FALSE)="","",IF(VLOOKUP(A417,入力データ,15,FALSE)&gt;43585,5,4)),"")</f>
        <v/>
      </c>
      <c r="F421" s="398" t="str">
        <f>IFERROR(IF(VLOOKUP(A417,入力データ,15,FALSE)="","",VLOOKUP(A417,入力データ,15,FALSE)),"")</f>
        <v/>
      </c>
      <c r="G421" s="401" t="str">
        <f>IFERROR(IF(VLOOKUP(A417,入力データ,15,FALSE)="","",VLOOKUP(A417,入力データ,15,FALSE)),"")</f>
        <v/>
      </c>
      <c r="H421" s="404" t="str">
        <f>IFERROR(IF(VLOOKUP(A417,入力データ,15,FALSE)&gt;0,1,""),"")</f>
        <v/>
      </c>
      <c r="I421" s="404" t="str">
        <f>IFERROR(IF(VLOOKUP(A417,入力データ,16,FALSE)="","",VLOOKUP(A417,入力データ,16,FALSE)),"")</f>
        <v/>
      </c>
      <c r="J421" s="405" t="str">
        <f>IFERROR(IF(VLOOKUP(A417,入力データ,17,FALSE)="","",
IF(VLOOKUP(A417,入力データ,17,FALSE)&gt;159,"G",
IF(VLOOKUP(A417,入力データ,17,FALSE)&gt;149,"F",
IF(VLOOKUP(A417,入力データ,17,FALSE)&gt;139,"E",
IF(VLOOKUP(A417,入力データ,17,FALSE)&gt;129,"D",
IF(VLOOKUP(A417,入力データ,17,FALSE)&gt;119,"C",
IF(VLOOKUP(A417,入力データ,17,FALSE)&gt;109,"B",
IF(VLOOKUP(A417,入力データ,17,FALSE)&gt;99,"A",
"")))))))),"")</f>
        <v/>
      </c>
      <c r="K421" s="408" t="str">
        <f>IFERROR(IF(VLOOKUP(A417,入力データ,17,FALSE)="","",
IF(VLOOKUP(A417,入力データ,17,FALSE)&gt;99,MOD(VLOOKUP(A417,入力データ,17,FALSE),10),VLOOKUP(A417,入力データ,17,FALSE))),"")</f>
        <v/>
      </c>
      <c r="L421" s="411" t="str">
        <f>IFERROR(IF(VLOOKUP(A417,入力データ,18,FALSE)="","",VLOOKUP(A417,入力データ,18,FALSE)),"")</f>
        <v/>
      </c>
      <c r="M421" s="493" t="str">
        <f>IFERROR(IF(VLOOKUP(A417,入力データ,19,FALSE)="","",IF(VLOOKUP(A417,入力データ,19,FALSE)&gt;43585,5,4)),"")</f>
        <v/>
      </c>
      <c r="N421" s="398" t="str">
        <f>IFERROR(IF(VLOOKUP(A417,入力データ,19,FALSE)="","",VLOOKUP(A417,入力データ,19,FALSE)),"")</f>
        <v/>
      </c>
      <c r="O421" s="401" t="str">
        <f>IFERROR(IF(VLOOKUP(A417,入力データ,19,FALSE)="","",VLOOKUP(A417,入力データ,19,FALSE)),"")</f>
        <v/>
      </c>
      <c r="P421" s="411" t="str">
        <f>IFERROR(IF(VLOOKUP(A417,入力データ,20,FALSE)="","",VLOOKUP(A417,入力データ,20,FALSE)),"")</f>
        <v/>
      </c>
      <c r="Q421" s="500"/>
      <c r="R421" s="503" t="str">
        <f>IFERROR(IF(OR(S421="ｲｸｷｭｳ",S421="ﾑｷｭｳ",AND(L421="",P421="")),"",VLOOKUP(A417,入力データ,31,FALSE)),"")</f>
        <v/>
      </c>
      <c r="S421" s="423" t="str">
        <f>IFERROR(
IF(VLOOKUP(A417,入力データ,33,FALSE)=1,"ﾑｷｭｳ ",
IF(VLOOKUP(A417,入力データ,33,FALSE)=3,"ｲｸｷｭｳ",
IF(VLOOKUP(A417,入力データ,33,FALSE)=4,VLOOKUP(A417,入力データ,32,FALSE),
IF(VLOOKUP(A417,入力データ,33,FALSE)=5,VLOOKUP(A417,入力データ,32,FALSE),
IF(AND(VLOOKUP(A417,入力データ,38,FALSE)&gt;0,VLOOKUP(A417,入力データ,38,FALSE)&lt;9),0,
IF(AND(L421="",P421=""),"",VLOOKUP(A417,入力データ,32,FALSE))))))),"")</f>
        <v/>
      </c>
      <c r="T421" s="424"/>
      <c r="U421" s="425"/>
      <c r="V421" s="36"/>
      <c r="W421" s="36"/>
      <c r="X421" s="36"/>
      <c r="Y421" s="63" t="str">
        <f>IFERROR(IF(VLOOKUP(A417,入力データ,25,FALSE)="","",VLOOKUP(A417,入力データ,25,FALSE)),"")</f>
        <v/>
      </c>
      <c r="Z421" s="63"/>
      <c r="AA421" s="37"/>
      <c r="AB421" s="369"/>
      <c r="AC421" s="377">
        <v>3</v>
      </c>
      <c r="AD421" s="379" t="str">
        <f>IFERROR(IF(VLOOKUP(A417,入力データ,33,FALSE)="","",VLOOKUP(A417,入力データ,33,FALSE)),"")</f>
        <v/>
      </c>
      <c r="AE421" s="379" t="str">
        <f>IF(AD421="","",IF(V424&gt;43585,5,4))</f>
        <v/>
      </c>
      <c r="AF421" s="381" t="str">
        <f>IF(AD421="","",V424)</f>
        <v/>
      </c>
      <c r="AG421" s="383" t="str">
        <f>IF(AE421="","",V424)</f>
        <v/>
      </c>
      <c r="AH421" s="385" t="str">
        <f>IF(AF421="","",V424)</f>
        <v/>
      </c>
      <c r="AI421" s="379">
        <v>7</v>
      </c>
      <c r="AJ421" s="430"/>
      <c r="AK421" s="372"/>
      <c r="AL421" s="374"/>
    </row>
    <row r="422" spans="1:38" ht="15" customHeight="1" x14ac:dyDescent="0.15">
      <c r="A422" s="454"/>
      <c r="B422" s="491"/>
      <c r="C422" s="393"/>
      <c r="D422" s="394"/>
      <c r="E422" s="396"/>
      <c r="F422" s="399"/>
      <c r="G422" s="402"/>
      <c r="H422" s="396"/>
      <c r="I422" s="396"/>
      <c r="J422" s="406"/>
      <c r="K422" s="409"/>
      <c r="L422" s="396"/>
      <c r="M422" s="494"/>
      <c r="N422" s="496"/>
      <c r="O422" s="498"/>
      <c r="P422" s="494"/>
      <c r="Q422" s="501"/>
      <c r="R422" s="504"/>
      <c r="S422" s="426"/>
      <c r="T422" s="426"/>
      <c r="U422" s="427"/>
      <c r="V422" s="1"/>
      <c r="W422" s="1"/>
      <c r="X422" s="1"/>
      <c r="Y422" s="63" t="str">
        <f>IFERROR(IF(VLOOKUP(A417,入力データ,26,FALSE)="","",VLOOKUP(A417,入力データ,26,FALSE)),"")</f>
        <v/>
      </c>
      <c r="Z422" s="1"/>
      <c r="AA422" s="1"/>
      <c r="AB422" s="369"/>
      <c r="AC422" s="378"/>
      <c r="AD422" s="380"/>
      <c r="AE422" s="380"/>
      <c r="AF422" s="382"/>
      <c r="AG422" s="384"/>
      <c r="AH422" s="386"/>
      <c r="AI422" s="380"/>
      <c r="AJ422" s="431"/>
      <c r="AK422" s="372"/>
      <c r="AL422" s="374"/>
    </row>
    <row r="423" spans="1:38" ht="15" customHeight="1" x14ac:dyDescent="0.15">
      <c r="A423" s="454"/>
      <c r="B423" s="491"/>
      <c r="C423" s="432" t="str">
        <f>IFERROR(IF(VLOOKUP(A417,入力データ,14,FALSE)="","",VLOOKUP(A417,入力データ,14,FALSE)),"")</f>
        <v/>
      </c>
      <c r="D423" s="409"/>
      <c r="E423" s="396"/>
      <c r="F423" s="399"/>
      <c r="G423" s="402"/>
      <c r="H423" s="396"/>
      <c r="I423" s="396"/>
      <c r="J423" s="406"/>
      <c r="K423" s="409"/>
      <c r="L423" s="396"/>
      <c r="M423" s="494"/>
      <c r="N423" s="496"/>
      <c r="O423" s="498"/>
      <c r="P423" s="494"/>
      <c r="Q423" s="501"/>
      <c r="R423" s="504"/>
      <c r="S423" s="426"/>
      <c r="T423" s="426"/>
      <c r="U423" s="427"/>
      <c r="V423" s="150"/>
      <c r="W423" s="150"/>
      <c r="X423" s="150"/>
      <c r="Y423" s="1"/>
      <c r="Z423" s="62"/>
      <c r="AA423" s="151"/>
      <c r="AB423" s="369"/>
      <c r="AC423" s="377">
        <v>4</v>
      </c>
      <c r="AD423" s="413" t="str">
        <f>IFERROR(IF(VLOOKUP(A417,入力データ,38,FALSE)="","",VLOOKUP(A417,入力データ,38,FALSE)),"")</f>
        <v/>
      </c>
      <c r="AE423" s="379" t="str">
        <f>IF(AD423="","",IF(V424&gt;43585,5,4))</f>
        <v/>
      </c>
      <c r="AF423" s="381" t="str">
        <f>IF(AE423="","",V424)</f>
        <v/>
      </c>
      <c r="AG423" s="383" t="str">
        <f>IF(AE423="","",V424)</f>
        <v/>
      </c>
      <c r="AH423" s="385" t="str">
        <f>IF(AE423="","",V424)</f>
        <v/>
      </c>
      <c r="AI423" s="379"/>
      <c r="AJ423" s="418"/>
      <c r="AK423" s="58"/>
      <c r="AL423" s="86"/>
    </row>
    <row r="424" spans="1:38" ht="15" customHeight="1" x14ac:dyDescent="0.15">
      <c r="A424" s="455"/>
      <c r="B424" s="492"/>
      <c r="C424" s="433"/>
      <c r="D424" s="410"/>
      <c r="E424" s="397"/>
      <c r="F424" s="400"/>
      <c r="G424" s="403"/>
      <c r="H424" s="397"/>
      <c r="I424" s="397"/>
      <c r="J424" s="407"/>
      <c r="K424" s="410"/>
      <c r="L424" s="397"/>
      <c r="M424" s="495"/>
      <c r="N424" s="497"/>
      <c r="O424" s="499"/>
      <c r="P424" s="495"/>
      <c r="Q424" s="502"/>
      <c r="R424" s="505"/>
      <c r="S424" s="428"/>
      <c r="T424" s="428"/>
      <c r="U424" s="429"/>
      <c r="V424" s="420" t="str">
        <f>IFERROR(IF(VLOOKUP(A417,入力データ,27,FALSE)="","",VLOOKUP(A417,入力データ,27,FALSE)),"")</f>
        <v/>
      </c>
      <c r="W424" s="421"/>
      <c r="X424" s="421"/>
      <c r="Y424" s="421"/>
      <c r="Z424" s="421"/>
      <c r="AA424" s="422"/>
      <c r="AB424" s="370"/>
      <c r="AC424" s="412"/>
      <c r="AD424" s="414"/>
      <c r="AE424" s="414"/>
      <c r="AF424" s="415"/>
      <c r="AG424" s="416"/>
      <c r="AH424" s="417"/>
      <c r="AI424" s="414"/>
      <c r="AJ424" s="419"/>
      <c r="AK424" s="60"/>
      <c r="AL424" s="61"/>
    </row>
    <row r="425" spans="1:38" ht="15" customHeight="1" x14ac:dyDescent="0.15">
      <c r="A425" s="453">
        <v>52</v>
      </c>
      <c r="B425" s="456"/>
      <c r="C425" s="459" t="str">
        <f>IFERROR(IF(VLOOKUP(A425,入力データ,2,FALSE)="","",VLOOKUP(A425,入力データ,2,FALSE)),"")</f>
        <v/>
      </c>
      <c r="D425" s="461" t="str">
        <f>IFERROR(
IF(OR(VLOOKUP(A425,入力データ,34,FALSE)=1,
VLOOKUP(A425,入力データ,34,FALSE)=3,
VLOOKUP(A425,入力データ,34,FALSE)=4,
VLOOKUP(A425,入力データ,34,FALSE)=5),
IF(VLOOKUP(A425,入力データ,13,FALSE)="","",VLOOKUP(A425,入力データ,13,FALSE)),
IF(VLOOKUP(A425,入力データ,3,FALSE)="","",VLOOKUP(A425,入力データ,3,FALSE))),"")</f>
        <v/>
      </c>
      <c r="E425" s="464" t="str">
        <f>IFERROR(IF(VLOOKUP(A425,入力データ,5,FALSE)="","",IF(VLOOKUP(A425,入力データ,5,FALSE)&gt;43585,5,4)),"")</f>
        <v/>
      </c>
      <c r="F425" s="467" t="str">
        <f>IFERROR(IF(VLOOKUP(A425,入力データ,5,FALSE)="","",VLOOKUP(A425,入力データ,5,FALSE)),"")</f>
        <v/>
      </c>
      <c r="G425" s="470" t="str">
        <f>IFERROR(IF(VLOOKUP(A425,入力データ,5,FALSE)="","",VLOOKUP(A425,入力データ,5,FALSE)),"")</f>
        <v/>
      </c>
      <c r="H425" s="473" t="str">
        <f>IFERROR(IF(VLOOKUP(A425,入力データ,5,FALSE)&gt;0,1,""),"")</f>
        <v/>
      </c>
      <c r="I425" s="473" t="str">
        <f>IFERROR(IF(VLOOKUP(A425,入力データ,6,FALSE)="","",VLOOKUP(A425,入力データ,6,FALSE)),"")</f>
        <v/>
      </c>
      <c r="J425" s="475" t="str">
        <f>IFERROR(IF(VLOOKUP(A425,入力データ,7,FALSE)="","",
IF(VLOOKUP(A425,入力データ,7,FALSE)&gt;159,"G",
IF(VLOOKUP(A425,入力データ,7,FALSE)&gt;149,"F",
IF(VLOOKUP(A425,入力データ,7,FALSE)&gt;139,"E",
IF(VLOOKUP(A425,入力データ,7,FALSE)&gt;129,"D",
IF(VLOOKUP(A425,入力データ,7,FALSE)&gt;119,"C",
IF(VLOOKUP(A425,入力データ,7,FALSE)&gt;109,"B",
IF(VLOOKUP(A425,入力データ,7,FALSE)&gt;99,"A",
"")))))))),"")</f>
        <v/>
      </c>
      <c r="K425" s="478" t="str">
        <f>IFERROR(IF(VLOOKUP(A425,入力データ,7,FALSE)="","",
IF(VLOOKUP(A425,入力データ,7,FALSE)&gt;99,MOD(VLOOKUP(A425,入力データ,7,FALSE),10),VLOOKUP(A425,入力データ,7,FALSE))),"")</f>
        <v/>
      </c>
      <c r="L425" s="481" t="str">
        <f>IFERROR(IF(VLOOKUP(A425,入力データ,8,FALSE)="","",VLOOKUP(A425,入力データ,8,FALSE)),"")</f>
        <v/>
      </c>
      <c r="M425" s="483" t="str">
        <f>IFERROR(IF(VLOOKUP(A425,入力データ,9,FALSE)="","",IF(VLOOKUP(A425,入力データ,9,FALSE)&gt;43585,5,4)),"")</f>
        <v/>
      </c>
      <c r="N425" s="485" t="str">
        <f>IFERROR(IF(VLOOKUP(A425,入力データ,9,FALSE)="","",VLOOKUP(A425,入力データ,9,FALSE)),"")</f>
        <v/>
      </c>
      <c r="O425" s="470" t="str">
        <f>IFERROR(IF(VLOOKUP(A425,入力データ,9,FALSE)="","",VLOOKUP(A425,入力データ,9,FALSE)),"")</f>
        <v/>
      </c>
      <c r="P425" s="481" t="str">
        <f>IFERROR(IF(VLOOKUP(A425,入力データ,10,FALSE)="","",VLOOKUP(A425,入力データ,10,FALSE)),"")</f>
        <v/>
      </c>
      <c r="Q425" s="434"/>
      <c r="R425" s="487" t="str">
        <f>IFERROR(IF(VLOOKUP(A425,入力データ,8,FALSE)="","",VLOOKUP(A425,入力データ,8,FALSE)+VALUE(VLOOKUP(A425,入力データ,10,FALSE))),"")</f>
        <v/>
      </c>
      <c r="S425" s="434" t="str">
        <f>IF(R425="","",IF(VLOOKUP(A425,入力データ,11,FALSE)="育児休業","ｲｸｷｭｳ",IF(VLOOKUP(A425,入力データ,11,FALSE)="傷病休職","ﾑｷｭｳ",ROUNDDOWN(R425*10/1000,0))))</f>
        <v/>
      </c>
      <c r="T425" s="435"/>
      <c r="U425" s="436"/>
      <c r="V425" s="152"/>
      <c r="W425" s="149"/>
      <c r="X425" s="149"/>
      <c r="Y425" s="149" t="str">
        <f>IFERROR(IF(VLOOKUP(A425,入力データ,21,FALSE)="","",VLOOKUP(A425,入力データ,21,FALSE)),"")</f>
        <v/>
      </c>
      <c r="Z425" s="40"/>
      <c r="AA425" s="67"/>
      <c r="AB425" s="368" t="str">
        <f>IFERROR(IF(VLOOKUP(A425,入力データ,28,FALSE)&amp;"　"&amp;VLOOKUP(A425,入力データ,29,FALSE)="　","",VLOOKUP(A425,入力データ,28,FALSE)&amp;"　"&amp;VLOOKUP(A425,入力データ,29,FALSE)),"")</f>
        <v/>
      </c>
      <c r="AC425" s="443">
        <v>1</v>
      </c>
      <c r="AD425" s="444" t="str">
        <f>IFERROR(IF(VLOOKUP(A425,入力データ,34,FALSE)="","",VLOOKUP(A425,入力データ,34,FALSE)),"")</f>
        <v/>
      </c>
      <c r="AE425" s="444" t="str">
        <f>IF(AD425="","",IF(V432&gt;43585,5,4))</f>
        <v/>
      </c>
      <c r="AF425" s="445" t="str">
        <f>IF(AD425="","",V432)</f>
        <v/>
      </c>
      <c r="AG425" s="447" t="str">
        <f>IF(AD425="","",V432)</f>
        <v/>
      </c>
      <c r="AH425" s="449" t="str">
        <f>IF(AD425="","",V432)</f>
        <v/>
      </c>
      <c r="AI425" s="444">
        <v>5</v>
      </c>
      <c r="AJ425" s="451" t="str">
        <f>IFERROR(IF(OR(VLOOKUP(A425,入力データ,34,FALSE)=1,VLOOKUP(A425,入力データ,34,FALSE)=3,VLOOKUP(A425,入力データ,34,FALSE)=4,VLOOKUP(A425,入力データ,34,FALSE)=5),3,
IF(VLOOKUP(A425,入力データ,35,FALSE)="","",3)),"")</f>
        <v/>
      </c>
      <c r="AK425" s="371"/>
      <c r="AL425" s="373"/>
    </row>
    <row r="426" spans="1:38" ht="15" customHeight="1" x14ac:dyDescent="0.15">
      <c r="A426" s="454"/>
      <c r="B426" s="457"/>
      <c r="C426" s="460"/>
      <c r="D426" s="462"/>
      <c r="E426" s="465"/>
      <c r="F426" s="468"/>
      <c r="G426" s="471"/>
      <c r="H426" s="474"/>
      <c r="I426" s="474"/>
      <c r="J426" s="476"/>
      <c r="K426" s="479"/>
      <c r="L426" s="482"/>
      <c r="M426" s="484"/>
      <c r="N426" s="486"/>
      <c r="O426" s="471"/>
      <c r="P426" s="482"/>
      <c r="Q426" s="437"/>
      <c r="R426" s="488"/>
      <c r="S426" s="437"/>
      <c r="T426" s="438"/>
      <c r="U426" s="439"/>
      <c r="V426" s="41"/>
      <c r="W426" s="150"/>
      <c r="X426" s="150"/>
      <c r="Y426" s="150" t="str">
        <f>IFERROR(IF(VLOOKUP(A425,入力データ,22,FALSE)="","",VLOOKUP(A425,入力データ,22,FALSE)),"")</f>
        <v/>
      </c>
      <c r="Z426" s="150"/>
      <c r="AA426" s="151"/>
      <c r="AB426" s="369"/>
      <c r="AC426" s="378"/>
      <c r="AD426" s="380"/>
      <c r="AE426" s="380"/>
      <c r="AF426" s="446"/>
      <c r="AG426" s="448"/>
      <c r="AH426" s="450"/>
      <c r="AI426" s="380"/>
      <c r="AJ426" s="452"/>
      <c r="AK426" s="372"/>
      <c r="AL426" s="374"/>
    </row>
    <row r="427" spans="1:38" ht="15" customHeight="1" x14ac:dyDescent="0.15">
      <c r="A427" s="454"/>
      <c r="B427" s="457"/>
      <c r="C427" s="375" t="str">
        <f>IFERROR(IF(VLOOKUP(A425,入力データ,12,FALSE)="","",VLOOKUP(A425,入力データ,12,FALSE)),"")</f>
        <v/>
      </c>
      <c r="D427" s="462"/>
      <c r="E427" s="465"/>
      <c r="F427" s="468"/>
      <c r="G427" s="471"/>
      <c r="H427" s="474"/>
      <c r="I427" s="474"/>
      <c r="J427" s="476"/>
      <c r="K427" s="479"/>
      <c r="L427" s="482"/>
      <c r="M427" s="484"/>
      <c r="N427" s="486"/>
      <c r="O427" s="471"/>
      <c r="P427" s="482"/>
      <c r="Q427" s="437"/>
      <c r="R427" s="488"/>
      <c r="S427" s="437"/>
      <c r="T427" s="438"/>
      <c r="U427" s="439"/>
      <c r="V427" s="41"/>
      <c r="W427" s="150"/>
      <c r="X427" s="150"/>
      <c r="Y427" s="150" t="str">
        <f>IFERROR(IF(VLOOKUP(A425,入力データ,23,FALSE)="","",VLOOKUP(A425,入力データ,23,FALSE)),"")</f>
        <v/>
      </c>
      <c r="Z427" s="150"/>
      <c r="AA427" s="151"/>
      <c r="AB427" s="369"/>
      <c r="AC427" s="377">
        <v>2</v>
      </c>
      <c r="AD427" s="379" t="str">
        <f>IFERROR(IF(VLOOKUP(A425,入力データ,37,FALSE)="","",VLOOKUP(A425,入力データ,37,FALSE)),"")</f>
        <v/>
      </c>
      <c r="AE427" s="379" t="str">
        <f>IF(AD427="","",IF(V432&gt;43585,5,4))</f>
        <v/>
      </c>
      <c r="AF427" s="381" t="str">
        <f>IF(AD427="","",V432)</f>
        <v/>
      </c>
      <c r="AG427" s="383" t="str">
        <f>IF(AE427="","",V432)</f>
        <v/>
      </c>
      <c r="AH427" s="385" t="str">
        <f>IF(AF427="","",V432)</f>
        <v/>
      </c>
      <c r="AI427" s="387">
        <v>6</v>
      </c>
      <c r="AJ427" s="389" t="str">
        <f>IFERROR(IF(VLOOKUP(A425,入力データ,36,FALSE)="","",3),"")</f>
        <v/>
      </c>
      <c r="AK427" s="372"/>
      <c r="AL427" s="374"/>
    </row>
    <row r="428" spans="1:38" ht="15" customHeight="1" x14ac:dyDescent="0.15">
      <c r="A428" s="454"/>
      <c r="B428" s="458"/>
      <c r="C428" s="376"/>
      <c r="D428" s="463"/>
      <c r="E428" s="466"/>
      <c r="F428" s="469"/>
      <c r="G428" s="472"/>
      <c r="H428" s="466"/>
      <c r="I428" s="466"/>
      <c r="J428" s="477"/>
      <c r="K428" s="480"/>
      <c r="L428" s="466"/>
      <c r="M428" s="466"/>
      <c r="N428" s="469"/>
      <c r="O428" s="472"/>
      <c r="P428" s="466"/>
      <c r="Q428" s="477"/>
      <c r="R428" s="489"/>
      <c r="S428" s="440"/>
      <c r="T428" s="441"/>
      <c r="U428" s="442"/>
      <c r="V428" s="38"/>
      <c r="W428" s="36"/>
      <c r="X428" s="36"/>
      <c r="Y428" s="150" t="str">
        <f>IFERROR(IF(VLOOKUP(A425,入力データ,24,FALSE)="","",VLOOKUP(A425,入力データ,24,FALSE)),"")</f>
        <v/>
      </c>
      <c r="Z428" s="63"/>
      <c r="AA428" s="37"/>
      <c r="AB428" s="369"/>
      <c r="AC428" s="378"/>
      <c r="AD428" s="380"/>
      <c r="AE428" s="380"/>
      <c r="AF428" s="382"/>
      <c r="AG428" s="384"/>
      <c r="AH428" s="386"/>
      <c r="AI428" s="388"/>
      <c r="AJ428" s="390"/>
      <c r="AK428" s="372"/>
      <c r="AL428" s="374"/>
    </row>
    <row r="429" spans="1:38" ht="15" customHeight="1" x14ac:dyDescent="0.15">
      <c r="A429" s="454"/>
      <c r="B429" s="490" t="str">
        <f>IF(OR(C425&lt;&gt;"",C427&lt;&gt;""),"○","")</f>
        <v/>
      </c>
      <c r="C429" s="391" t="str">
        <f>IFERROR(IF(VLOOKUP(A425,入力データ,4,FALSE)="","",VLOOKUP(A425,入力データ,4,FALSE)),"")</f>
        <v/>
      </c>
      <c r="D429" s="392"/>
      <c r="E429" s="395" t="str">
        <f>IFERROR(IF(VLOOKUP(A425,入力データ,15,FALSE)="","",IF(VLOOKUP(A425,入力データ,15,FALSE)&gt;43585,5,4)),"")</f>
        <v/>
      </c>
      <c r="F429" s="398" t="str">
        <f>IFERROR(IF(VLOOKUP(A425,入力データ,15,FALSE)="","",VLOOKUP(A425,入力データ,15,FALSE)),"")</f>
        <v/>
      </c>
      <c r="G429" s="401" t="str">
        <f>IFERROR(IF(VLOOKUP(A425,入力データ,15,FALSE)="","",VLOOKUP(A425,入力データ,15,FALSE)),"")</f>
        <v/>
      </c>
      <c r="H429" s="404" t="str">
        <f>IFERROR(IF(VLOOKUP(A425,入力データ,15,FALSE)&gt;0,1,""),"")</f>
        <v/>
      </c>
      <c r="I429" s="404" t="str">
        <f>IFERROR(IF(VLOOKUP(A425,入力データ,16,FALSE)="","",VLOOKUP(A425,入力データ,16,FALSE)),"")</f>
        <v/>
      </c>
      <c r="J429" s="405" t="str">
        <f>IFERROR(IF(VLOOKUP(A425,入力データ,17,FALSE)="","",
IF(VLOOKUP(A425,入力データ,17,FALSE)&gt;159,"G",
IF(VLOOKUP(A425,入力データ,17,FALSE)&gt;149,"F",
IF(VLOOKUP(A425,入力データ,17,FALSE)&gt;139,"E",
IF(VLOOKUP(A425,入力データ,17,FALSE)&gt;129,"D",
IF(VLOOKUP(A425,入力データ,17,FALSE)&gt;119,"C",
IF(VLOOKUP(A425,入力データ,17,FALSE)&gt;109,"B",
IF(VLOOKUP(A425,入力データ,17,FALSE)&gt;99,"A",
"")))))))),"")</f>
        <v/>
      </c>
      <c r="K429" s="408" t="str">
        <f>IFERROR(IF(VLOOKUP(A425,入力データ,17,FALSE)="","",
IF(VLOOKUP(A425,入力データ,17,FALSE)&gt;99,MOD(VLOOKUP(A425,入力データ,17,FALSE),10),VLOOKUP(A425,入力データ,17,FALSE))),"")</f>
        <v/>
      </c>
      <c r="L429" s="411" t="str">
        <f>IFERROR(IF(VLOOKUP(A425,入力データ,18,FALSE)="","",VLOOKUP(A425,入力データ,18,FALSE)),"")</f>
        <v/>
      </c>
      <c r="M429" s="493" t="str">
        <f>IFERROR(IF(VLOOKUP(A425,入力データ,19,FALSE)="","",IF(VLOOKUP(A425,入力データ,19,FALSE)&gt;43585,5,4)),"")</f>
        <v/>
      </c>
      <c r="N429" s="398" t="str">
        <f>IFERROR(IF(VLOOKUP(A425,入力データ,19,FALSE)="","",VLOOKUP(A425,入力データ,19,FALSE)),"")</f>
        <v/>
      </c>
      <c r="O429" s="401" t="str">
        <f>IFERROR(IF(VLOOKUP(A425,入力データ,19,FALSE)="","",VLOOKUP(A425,入力データ,19,FALSE)),"")</f>
        <v/>
      </c>
      <c r="P429" s="411" t="str">
        <f>IFERROR(IF(VLOOKUP(A425,入力データ,20,FALSE)="","",VLOOKUP(A425,入力データ,20,FALSE)),"")</f>
        <v/>
      </c>
      <c r="Q429" s="500"/>
      <c r="R429" s="503" t="str">
        <f>IFERROR(IF(OR(S429="ｲｸｷｭｳ",S429="ﾑｷｭｳ",AND(L429="",P429="")),"",VLOOKUP(A425,入力データ,31,FALSE)),"")</f>
        <v/>
      </c>
      <c r="S429" s="423" t="str">
        <f>IFERROR(
IF(VLOOKUP(A425,入力データ,33,FALSE)=1,"ﾑｷｭｳ ",
IF(VLOOKUP(A425,入力データ,33,FALSE)=3,"ｲｸｷｭｳ",
IF(VLOOKUP(A425,入力データ,33,FALSE)=4,VLOOKUP(A425,入力データ,32,FALSE),
IF(VLOOKUP(A425,入力データ,33,FALSE)=5,VLOOKUP(A425,入力データ,32,FALSE),
IF(AND(VLOOKUP(A425,入力データ,38,FALSE)&gt;0,VLOOKUP(A425,入力データ,38,FALSE)&lt;9),0,
IF(AND(L429="",P429=""),"",VLOOKUP(A425,入力データ,32,FALSE))))))),"")</f>
        <v/>
      </c>
      <c r="T429" s="424"/>
      <c r="U429" s="425"/>
      <c r="V429" s="36"/>
      <c r="W429" s="36"/>
      <c r="X429" s="36"/>
      <c r="Y429" s="63" t="str">
        <f>IFERROR(IF(VLOOKUP(A425,入力データ,25,FALSE)="","",VLOOKUP(A425,入力データ,25,FALSE)),"")</f>
        <v/>
      </c>
      <c r="Z429" s="63"/>
      <c r="AA429" s="37"/>
      <c r="AB429" s="369"/>
      <c r="AC429" s="377">
        <v>3</v>
      </c>
      <c r="AD429" s="379" t="str">
        <f>IFERROR(IF(VLOOKUP(A425,入力データ,33,FALSE)="","",VLOOKUP(A425,入力データ,33,FALSE)),"")</f>
        <v/>
      </c>
      <c r="AE429" s="379" t="str">
        <f>IF(AD429="","",IF(V432&gt;43585,5,4))</f>
        <v/>
      </c>
      <c r="AF429" s="381" t="str">
        <f>IF(AD429="","",V432)</f>
        <v/>
      </c>
      <c r="AG429" s="383" t="str">
        <f>IF(AE429="","",V432)</f>
        <v/>
      </c>
      <c r="AH429" s="385" t="str">
        <f>IF(AF429="","",V432)</f>
        <v/>
      </c>
      <c r="AI429" s="379">
        <v>7</v>
      </c>
      <c r="AJ429" s="430"/>
      <c r="AK429" s="372"/>
      <c r="AL429" s="374"/>
    </row>
    <row r="430" spans="1:38" ht="15" customHeight="1" x14ac:dyDescent="0.15">
      <c r="A430" s="454"/>
      <c r="B430" s="491"/>
      <c r="C430" s="393"/>
      <c r="D430" s="394"/>
      <c r="E430" s="396"/>
      <c r="F430" s="399"/>
      <c r="G430" s="402"/>
      <c r="H430" s="396"/>
      <c r="I430" s="396"/>
      <c r="J430" s="406"/>
      <c r="K430" s="409"/>
      <c r="L430" s="396"/>
      <c r="M430" s="494"/>
      <c r="N430" s="496"/>
      <c r="O430" s="498"/>
      <c r="P430" s="494"/>
      <c r="Q430" s="501"/>
      <c r="R430" s="504"/>
      <c r="S430" s="426"/>
      <c r="T430" s="426"/>
      <c r="U430" s="427"/>
      <c r="V430" s="1"/>
      <c r="W430" s="1"/>
      <c r="X430" s="1"/>
      <c r="Y430" s="63" t="str">
        <f>IFERROR(IF(VLOOKUP(A425,入力データ,26,FALSE)="","",VLOOKUP(A425,入力データ,26,FALSE)),"")</f>
        <v/>
      </c>
      <c r="Z430" s="1"/>
      <c r="AA430" s="1"/>
      <c r="AB430" s="369"/>
      <c r="AC430" s="378"/>
      <c r="AD430" s="380"/>
      <c r="AE430" s="380"/>
      <c r="AF430" s="382"/>
      <c r="AG430" s="384"/>
      <c r="AH430" s="386"/>
      <c r="AI430" s="380"/>
      <c r="AJ430" s="431"/>
      <c r="AK430" s="372"/>
      <c r="AL430" s="374"/>
    </row>
    <row r="431" spans="1:38" ht="15" customHeight="1" x14ac:dyDescent="0.15">
      <c r="A431" s="454"/>
      <c r="B431" s="491"/>
      <c r="C431" s="432" t="str">
        <f>IFERROR(IF(VLOOKUP(A425,入力データ,14,FALSE)="","",VLOOKUP(A425,入力データ,14,FALSE)),"")</f>
        <v/>
      </c>
      <c r="D431" s="409"/>
      <c r="E431" s="396"/>
      <c r="F431" s="399"/>
      <c r="G431" s="402"/>
      <c r="H431" s="396"/>
      <c r="I431" s="396"/>
      <c r="J431" s="406"/>
      <c r="K431" s="409"/>
      <c r="L431" s="396"/>
      <c r="M431" s="494"/>
      <c r="N431" s="496"/>
      <c r="O431" s="498"/>
      <c r="P431" s="494"/>
      <c r="Q431" s="501"/>
      <c r="R431" s="504"/>
      <c r="S431" s="426"/>
      <c r="T431" s="426"/>
      <c r="U431" s="427"/>
      <c r="V431" s="150"/>
      <c r="W431" s="150"/>
      <c r="X431" s="150"/>
      <c r="Y431" s="1"/>
      <c r="Z431" s="62"/>
      <c r="AA431" s="151"/>
      <c r="AB431" s="369"/>
      <c r="AC431" s="377">
        <v>4</v>
      </c>
      <c r="AD431" s="413" t="str">
        <f>IFERROR(IF(VLOOKUP(A425,入力データ,38,FALSE)="","",VLOOKUP(A425,入力データ,38,FALSE)),"")</f>
        <v/>
      </c>
      <c r="AE431" s="379" t="str">
        <f>IF(AD431="","",IF(V432&gt;43585,5,4))</f>
        <v/>
      </c>
      <c r="AF431" s="381" t="str">
        <f>IF(AE431="","",V432)</f>
        <v/>
      </c>
      <c r="AG431" s="383" t="str">
        <f>IF(AE431="","",V432)</f>
        <v/>
      </c>
      <c r="AH431" s="385" t="str">
        <f>IF(AE431="","",V432)</f>
        <v/>
      </c>
      <c r="AI431" s="379"/>
      <c r="AJ431" s="418"/>
      <c r="AK431" s="58"/>
      <c r="AL431" s="86"/>
    </row>
    <row r="432" spans="1:38" ht="15" customHeight="1" x14ac:dyDescent="0.15">
      <c r="A432" s="455"/>
      <c r="B432" s="492"/>
      <c r="C432" s="433"/>
      <c r="D432" s="410"/>
      <c r="E432" s="397"/>
      <c r="F432" s="400"/>
      <c r="G432" s="403"/>
      <c r="H432" s="397"/>
      <c r="I432" s="397"/>
      <c r="J432" s="407"/>
      <c r="K432" s="410"/>
      <c r="L432" s="397"/>
      <c r="M432" s="495"/>
      <c r="N432" s="497"/>
      <c r="O432" s="499"/>
      <c r="P432" s="495"/>
      <c r="Q432" s="502"/>
      <c r="R432" s="505"/>
      <c r="S432" s="428"/>
      <c r="T432" s="428"/>
      <c r="U432" s="429"/>
      <c r="V432" s="420" t="str">
        <f>IFERROR(IF(VLOOKUP(A425,入力データ,27,FALSE)="","",VLOOKUP(A425,入力データ,27,FALSE)),"")</f>
        <v/>
      </c>
      <c r="W432" s="421"/>
      <c r="X432" s="421"/>
      <c r="Y432" s="421"/>
      <c r="Z432" s="421"/>
      <c r="AA432" s="422"/>
      <c r="AB432" s="370"/>
      <c r="AC432" s="412"/>
      <c r="AD432" s="414"/>
      <c r="AE432" s="414"/>
      <c r="AF432" s="415"/>
      <c r="AG432" s="416"/>
      <c r="AH432" s="417"/>
      <c r="AI432" s="414"/>
      <c r="AJ432" s="419"/>
      <c r="AK432" s="60"/>
      <c r="AL432" s="61"/>
    </row>
    <row r="433" spans="1:38" ht="15" customHeight="1" x14ac:dyDescent="0.15">
      <c r="A433" s="453">
        <v>53</v>
      </c>
      <c r="B433" s="456"/>
      <c r="C433" s="459" t="str">
        <f>IFERROR(IF(VLOOKUP(A433,入力データ,2,FALSE)="","",VLOOKUP(A433,入力データ,2,FALSE)),"")</f>
        <v/>
      </c>
      <c r="D433" s="461" t="str">
        <f>IFERROR(
IF(OR(VLOOKUP(A433,入力データ,34,FALSE)=1,
VLOOKUP(A433,入力データ,34,FALSE)=3,
VLOOKUP(A433,入力データ,34,FALSE)=4,
VLOOKUP(A433,入力データ,34,FALSE)=5),
IF(VLOOKUP(A433,入力データ,13,FALSE)="","",VLOOKUP(A433,入力データ,13,FALSE)),
IF(VLOOKUP(A433,入力データ,3,FALSE)="","",VLOOKUP(A433,入力データ,3,FALSE))),"")</f>
        <v/>
      </c>
      <c r="E433" s="464" t="str">
        <f>IFERROR(IF(VLOOKUP(A433,入力データ,5,FALSE)="","",IF(VLOOKUP(A433,入力データ,5,FALSE)&gt;43585,5,4)),"")</f>
        <v/>
      </c>
      <c r="F433" s="467" t="str">
        <f>IFERROR(IF(VLOOKUP(A433,入力データ,5,FALSE)="","",VLOOKUP(A433,入力データ,5,FALSE)),"")</f>
        <v/>
      </c>
      <c r="G433" s="470" t="str">
        <f>IFERROR(IF(VLOOKUP(A433,入力データ,5,FALSE)="","",VLOOKUP(A433,入力データ,5,FALSE)),"")</f>
        <v/>
      </c>
      <c r="H433" s="473" t="str">
        <f>IFERROR(IF(VLOOKUP(A433,入力データ,5,FALSE)&gt;0,1,""),"")</f>
        <v/>
      </c>
      <c r="I433" s="473" t="str">
        <f>IFERROR(IF(VLOOKUP(A433,入力データ,6,FALSE)="","",VLOOKUP(A433,入力データ,6,FALSE)),"")</f>
        <v/>
      </c>
      <c r="J433" s="475" t="str">
        <f>IFERROR(IF(VLOOKUP(A433,入力データ,7,FALSE)="","",
IF(VLOOKUP(A433,入力データ,7,FALSE)&gt;159,"G",
IF(VLOOKUP(A433,入力データ,7,FALSE)&gt;149,"F",
IF(VLOOKUP(A433,入力データ,7,FALSE)&gt;139,"E",
IF(VLOOKUP(A433,入力データ,7,FALSE)&gt;129,"D",
IF(VLOOKUP(A433,入力データ,7,FALSE)&gt;119,"C",
IF(VLOOKUP(A433,入力データ,7,FALSE)&gt;109,"B",
IF(VLOOKUP(A433,入力データ,7,FALSE)&gt;99,"A",
"")))))))),"")</f>
        <v/>
      </c>
      <c r="K433" s="478" t="str">
        <f>IFERROR(IF(VLOOKUP(A433,入力データ,7,FALSE)="","",
IF(VLOOKUP(A433,入力データ,7,FALSE)&gt;99,MOD(VLOOKUP(A433,入力データ,7,FALSE),10),VLOOKUP(A433,入力データ,7,FALSE))),"")</f>
        <v/>
      </c>
      <c r="L433" s="481" t="str">
        <f>IFERROR(IF(VLOOKUP(A433,入力データ,8,FALSE)="","",VLOOKUP(A433,入力データ,8,FALSE)),"")</f>
        <v/>
      </c>
      <c r="M433" s="483" t="str">
        <f>IFERROR(IF(VLOOKUP(A433,入力データ,9,FALSE)="","",IF(VLOOKUP(A433,入力データ,9,FALSE)&gt;43585,5,4)),"")</f>
        <v/>
      </c>
      <c r="N433" s="485" t="str">
        <f>IFERROR(IF(VLOOKUP(A433,入力データ,9,FALSE)="","",VLOOKUP(A433,入力データ,9,FALSE)),"")</f>
        <v/>
      </c>
      <c r="O433" s="470" t="str">
        <f>IFERROR(IF(VLOOKUP(A433,入力データ,9,FALSE)="","",VLOOKUP(A433,入力データ,9,FALSE)),"")</f>
        <v/>
      </c>
      <c r="P433" s="481" t="str">
        <f>IFERROR(IF(VLOOKUP(A433,入力データ,10,FALSE)="","",VLOOKUP(A433,入力データ,10,FALSE)),"")</f>
        <v/>
      </c>
      <c r="Q433" s="434"/>
      <c r="R433" s="487" t="str">
        <f>IFERROR(IF(VLOOKUP(A433,入力データ,8,FALSE)="","",VLOOKUP(A433,入力データ,8,FALSE)+VALUE(VLOOKUP(A433,入力データ,10,FALSE))),"")</f>
        <v/>
      </c>
      <c r="S433" s="434" t="str">
        <f>IF(R433="","",IF(VLOOKUP(A433,入力データ,11,FALSE)="育児休業","ｲｸｷｭｳ",IF(VLOOKUP(A433,入力データ,11,FALSE)="傷病休職","ﾑｷｭｳ",ROUNDDOWN(R433*10/1000,0))))</f>
        <v/>
      </c>
      <c r="T433" s="435"/>
      <c r="U433" s="436"/>
      <c r="V433" s="152"/>
      <c r="W433" s="149"/>
      <c r="X433" s="149"/>
      <c r="Y433" s="149" t="str">
        <f>IFERROR(IF(VLOOKUP(A433,入力データ,21,FALSE)="","",VLOOKUP(A433,入力データ,21,FALSE)),"")</f>
        <v/>
      </c>
      <c r="Z433" s="40"/>
      <c r="AA433" s="67"/>
      <c r="AB433" s="368" t="str">
        <f>IFERROR(IF(VLOOKUP(A433,入力データ,28,FALSE)&amp;"　"&amp;VLOOKUP(A433,入力データ,29,FALSE)="　","",VLOOKUP(A433,入力データ,28,FALSE)&amp;"　"&amp;VLOOKUP(A433,入力データ,29,FALSE)),"")</f>
        <v/>
      </c>
      <c r="AC433" s="443">
        <v>1</v>
      </c>
      <c r="AD433" s="444" t="str">
        <f>IFERROR(IF(VLOOKUP(A433,入力データ,34,FALSE)="","",VLOOKUP(A433,入力データ,34,FALSE)),"")</f>
        <v/>
      </c>
      <c r="AE433" s="444" t="str">
        <f>IF(AD433="","",IF(V440&gt;43585,5,4))</f>
        <v/>
      </c>
      <c r="AF433" s="445" t="str">
        <f>IF(AD433="","",V440)</f>
        <v/>
      </c>
      <c r="AG433" s="447" t="str">
        <f>IF(AD433="","",V440)</f>
        <v/>
      </c>
      <c r="AH433" s="449" t="str">
        <f>IF(AD433="","",V440)</f>
        <v/>
      </c>
      <c r="AI433" s="444">
        <v>5</v>
      </c>
      <c r="AJ433" s="451" t="str">
        <f>IFERROR(IF(OR(VLOOKUP(A433,入力データ,34,FALSE)=1,VLOOKUP(A433,入力データ,34,FALSE)=3,VLOOKUP(A433,入力データ,34,FALSE)=4,VLOOKUP(A433,入力データ,34,FALSE)=5),3,
IF(VLOOKUP(A433,入力データ,35,FALSE)="","",3)),"")</f>
        <v/>
      </c>
      <c r="AK433" s="371"/>
      <c r="AL433" s="373"/>
    </row>
    <row r="434" spans="1:38" ht="15" customHeight="1" x14ac:dyDescent="0.15">
      <c r="A434" s="454"/>
      <c r="B434" s="457"/>
      <c r="C434" s="460"/>
      <c r="D434" s="462"/>
      <c r="E434" s="465"/>
      <c r="F434" s="468"/>
      <c r="G434" s="471"/>
      <c r="H434" s="474"/>
      <c r="I434" s="474"/>
      <c r="J434" s="476"/>
      <c r="K434" s="479"/>
      <c r="L434" s="482"/>
      <c r="M434" s="484"/>
      <c r="N434" s="486"/>
      <c r="O434" s="471"/>
      <c r="P434" s="482"/>
      <c r="Q434" s="437"/>
      <c r="R434" s="488"/>
      <c r="S434" s="437"/>
      <c r="T434" s="438"/>
      <c r="U434" s="439"/>
      <c r="V434" s="41"/>
      <c r="W434" s="150"/>
      <c r="X434" s="150"/>
      <c r="Y434" s="150" t="str">
        <f>IFERROR(IF(VLOOKUP(A433,入力データ,22,FALSE)="","",VLOOKUP(A433,入力データ,22,FALSE)),"")</f>
        <v/>
      </c>
      <c r="Z434" s="150"/>
      <c r="AA434" s="151"/>
      <c r="AB434" s="369"/>
      <c r="AC434" s="378"/>
      <c r="AD434" s="380"/>
      <c r="AE434" s="380"/>
      <c r="AF434" s="446"/>
      <c r="AG434" s="448"/>
      <c r="AH434" s="450"/>
      <c r="AI434" s="380"/>
      <c r="AJ434" s="452"/>
      <c r="AK434" s="372"/>
      <c r="AL434" s="374"/>
    </row>
    <row r="435" spans="1:38" ht="15" customHeight="1" x14ac:dyDescent="0.15">
      <c r="A435" s="454"/>
      <c r="B435" s="457"/>
      <c r="C435" s="375" t="str">
        <f>IFERROR(IF(VLOOKUP(A433,入力データ,12,FALSE)="","",VLOOKUP(A433,入力データ,12,FALSE)),"")</f>
        <v/>
      </c>
      <c r="D435" s="462"/>
      <c r="E435" s="465"/>
      <c r="F435" s="468"/>
      <c r="G435" s="471"/>
      <c r="H435" s="474"/>
      <c r="I435" s="474"/>
      <c r="J435" s="476"/>
      <c r="K435" s="479"/>
      <c r="L435" s="482"/>
      <c r="M435" s="484"/>
      <c r="N435" s="486"/>
      <c r="O435" s="471"/>
      <c r="P435" s="482"/>
      <c r="Q435" s="437"/>
      <c r="R435" s="488"/>
      <c r="S435" s="437"/>
      <c r="T435" s="438"/>
      <c r="U435" s="439"/>
      <c r="V435" s="41"/>
      <c r="W435" s="150"/>
      <c r="X435" s="150"/>
      <c r="Y435" s="150" t="str">
        <f>IFERROR(IF(VLOOKUP(A433,入力データ,23,FALSE)="","",VLOOKUP(A433,入力データ,23,FALSE)),"")</f>
        <v/>
      </c>
      <c r="Z435" s="150"/>
      <c r="AA435" s="151"/>
      <c r="AB435" s="369"/>
      <c r="AC435" s="377">
        <v>2</v>
      </c>
      <c r="AD435" s="379" t="str">
        <f>IFERROR(IF(VLOOKUP(A433,入力データ,37,FALSE)="","",VLOOKUP(A433,入力データ,37,FALSE)),"")</f>
        <v/>
      </c>
      <c r="AE435" s="379" t="str">
        <f>IF(AD435="","",IF(V440&gt;43585,5,4))</f>
        <v/>
      </c>
      <c r="AF435" s="381" t="str">
        <f>IF(AD435="","",V440)</f>
        <v/>
      </c>
      <c r="AG435" s="383" t="str">
        <f>IF(AE435="","",V440)</f>
        <v/>
      </c>
      <c r="AH435" s="385" t="str">
        <f>IF(AF435="","",V440)</f>
        <v/>
      </c>
      <c r="AI435" s="387">
        <v>6</v>
      </c>
      <c r="AJ435" s="389" t="str">
        <f>IFERROR(IF(VLOOKUP(A433,入力データ,36,FALSE)="","",3),"")</f>
        <v/>
      </c>
      <c r="AK435" s="372"/>
      <c r="AL435" s="374"/>
    </row>
    <row r="436" spans="1:38" ht="15" customHeight="1" x14ac:dyDescent="0.15">
      <c r="A436" s="454"/>
      <c r="B436" s="458"/>
      <c r="C436" s="376"/>
      <c r="D436" s="463"/>
      <c r="E436" s="466"/>
      <c r="F436" s="469"/>
      <c r="G436" s="472"/>
      <c r="H436" s="466"/>
      <c r="I436" s="466"/>
      <c r="J436" s="477"/>
      <c r="K436" s="480"/>
      <c r="L436" s="466"/>
      <c r="M436" s="466"/>
      <c r="N436" s="469"/>
      <c r="O436" s="472"/>
      <c r="P436" s="466"/>
      <c r="Q436" s="477"/>
      <c r="R436" s="489"/>
      <c r="S436" s="440"/>
      <c r="T436" s="441"/>
      <c r="U436" s="442"/>
      <c r="V436" s="38"/>
      <c r="W436" s="36"/>
      <c r="X436" s="36"/>
      <c r="Y436" s="150" t="str">
        <f>IFERROR(IF(VLOOKUP(A433,入力データ,24,FALSE)="","",VLOOKUP(A433,入力データ,24,FALSE)),"")</f>
        <v/>
      </c>
      <c r="Z436" s="63"/>
      <c r="AA436" s="37"/>
      <c r="AB436" s="369"/>
      <c r="AC436" s="378"/>
      <c r="AD436" s="380"/>
      <c r="AE436" s="380"/>
      <c r="AF436" s="382"/>
      <c r="AG436" s="384"/>
      <c r="AH436" s="386"/>
      <c r="AI436" s="388"/>
      <c r="AJ436" s="390"/>
      <c r="AK436" s="372"/>
      <c r="AL436" s="374"/>
    </row>
    <row r="437" spans="1:38" ht="15" customHeight="1" x14ac:dyDescent="0.15">
      <c r="A437" s="454"/>
      <c r="B437" s="490" t="str">
        <f>IF(OR(C433&lt;&gt;"",C435&lt;&gt;""),"○","")</f>
        <v/>
      </c>
      <c r="C437" s="391" t="str">
        <f>IFERROR(IF(VLOOKUP(A433,入力データ,4,FALSE)="","",VLOOKUP(A433,入力データ,4,FALSE)),"")</f>
        <v/>
      </c>
      <c r="D437" s="392"/>
      <c r="E437" s="395" t="str">
        <f>IFERROR(IF(VLOOKUP(A433,入力データ,15,FALSE)="","",IF(VLOOKUP(A433,入力データ,15,FALSE)&gt;43585,5,4)),"")</f>
        <v/>
      </c>
      <c r="F437" s="398" t="str">
        <f>IFERROR(IF(VLOOKUP(A433,入力データ,15,FALSE)="","",VLOOKUP(A433,入力データ,15,FALSE)),"")</f>
        <v/>
      </c>
      <c r="G437" s="401" t="str">
        <f>IFERROR(IF(VLOOKUP(A433,入力データ,15,FALSE)="","",VLOOKUP(A433,入力データ,15,FALSE)),"")</f>
        <v/>
      </c>
      <c r="H437" s="404" t="str">
        <f>IFERROR(IF(VLOOKUP(A433,入力データ,15,FALSE)&gt;0,1,""),"")</f>
        <v/>
      </c>
      <c r="I437" s="404" t="str">
        <f>IFERROR(IF(VLOOKUP(A433,入力データ,16,FALSE)="","",VLOOKUP(A433,入力データ,16,FALSE)),"")</f>
        <v/>
      </c>
      <c r="J437" s="405" t="str">
        <f>IFERROR(IF(VLOOKUP(A433,入力データ,17,FALSE)="","",
IF(VLOOKUP(A433,入力データ,17,FALSE)&gt;159,"G",
IF(VLOOKUP(A433,入力データ,17,FALSE)&gt;149,"F",
IF(VLOOKUP(A433,入力データ,17,FALSE)&gt;139,"E",
IF(VLOOKUP(A433,入力データ,17,FALSE)&gt;129,"D",
IF(VLOOKUP(A433,入力データ,17,FALSE)&gt;119,"C",
IF(VLOOKUP(A433,入力データ,17,FALSE)&gt;109,"B",
IF(VLOOKUP(A433,入力データ,17,FALSE)&gt;99,"A",
"")))))))),"")</f>
        <v/>
      </c>
      <c r="K437" s="408" t="str">
        <f>IFERROR(IF(VLOOKUP(A433,入力データ,17,FALSE)="","",
IF(VLOOKUP(A433,入力データ,17,FALSE)&gt;99,MOD(VLOOKUP(A433,入力データ,17,FALSE),10),VLOOKUP(A433,入力データ,17,FALSE))),"")</f>
        <v/>
      </c>
      <c r="L437" s="411" t="str">
        <f>IFERROR(IF(VLOOKUP(A433,入力データ,18,FALSE)="","",VLOOKUP(A433,入力データ,18,FALSE)),"")</f>
        <v/>
      </c>
      <c r="M437" s="493" t="str">
        <f>IFERROR(IF(VLOOKUP(A433,入力データ,19,FALSE)="","",IF(VLOOKUP(A433,入力データ,19,FALSE)&gt;43585,5,4)),"")</f>
        <v/>
      </c>
      <c r="N437" s="398" t="str">
        <f>IFERROR(IF(VLOOKUP(A433,入力データ,19,FALSE)="","",VLOOKUP(A433,入力データ,19,FALSE)),"")</f>
        <v/>
      </c>
      <c r="O437" s="401" t="str">
        <f>IFERROR(IF(VLOOKUP(A433,入力データ,19,FALSE)="","",VLOOKUP(A433,入力データ,19,FALSE)),"")</f>
        <v/>
      </c>
      <c r="P437" s="411" t="str">
        <f>IFERROR(IF(VLOOKUP(A433,入力データ,20,FALSE)="","",VLOOKUP(A433,入力データ,20,FALSE)),"")</f>
        <v/>
      </c>
      <c r="Q437" s="500"/>
      <c r="R437" s="503" t="str">
        <f>IFERROR(IF(OR(S437="ｲｸｷｭｳ",S437="ﾑｷｭｳ",AND(L437="",P437="")),"",VLOOKUP(A433,入力データ,31,FALSE)),"")</f>
        <v/>
      </c>
      <c r="S437" s="423" t="str">
        <f>IFERROR(
IF(VLOOKUP(A433,入力データ,33,FALSE)=1,"ﾑｷｭｳ ",
IF(VLOOKUP(A433,入力データ,33,FALSE)=3,"ｲｸｷｭｳ",
IF(VLOOKUP(A433,入力データ,33,FALSE)=4,VLOOKUP(A433,入力データ,32,FALSE),
IF(VLOOKUP(A433,入力データ,33,FALSE)=5,VLOOKUP(A433,入力データ,32,FALSE),
IF(AND(VLOOKUP(A433,入力データ,38,FALSE)&gt;0,VLOOKUP(A433,入力データ,38,FALSE)&lt;9),0,
IF(AND(L437="",P437=""),"",VLOOKUP(A433,入力データ,32,FALSE))))))),"")</f>
        <v/>
      </c>
      <c r="T437" s="424"/>
      <c r="U437" s="425"/>
      <c r="V437" s="36"/>
      <c r="W437" s="36"/>
      <c r="X437" s="36"/>
      <c r="Y437" s="63" t="str">
        <f>IFERROR(IF(VLOOKUP(A433,入力データ,25,FALSE)="","",VLOOKUP(A433,入力データ,25,FALSE)),"")</f>
        <v/>
      </c>
      <c r="Z437" s="63"/>
      <c r="AA437" s="37"/>
      <c r="AB437" s="369"/>
      <c r="AC437" s="377">
        <v>3</v>
      </c>
      <c r="AD437" s="379" t="str">
        <f>IFERROR(IF(VLOOKUP(A433,入力データ,33,FALSE)="","",VLOOKUP(A433,入力データ,33,FALSE)),"")</f>
        <v/>
      </c>
      <c r="AE437" s="379" t="str">
        <f>IF(AD437="","",IF(V440&gt;43585,5,4))</f>
        <v/>
      </c>
      <c r="AF437" s="381" t="str">
        <f>IF(AD437="","",V440)</f>
        <v/>
      </c>
      <c r="AG437" s="383" t="str">
        <f>IF(AE437="","",V440)</f>
        <v/>
      </c>
      <c r="AH437" s="385" t="str">
        <f>IF(AF437="","",V440)</f>
        <v/>
      </c>
      <c r="AI437" s="379">
        <v>7</v>
      </c>
      <c r="AJ437" s="430"/>
      <c r="AK437" s="372"/>
      <c r="AL437" s="374"/>
    </row>
    <row r="438" spans="1:38" ht="15" customHeight="1" x14ac:dyDescent="0.15">
      <c r="A438" s="454"/>
      <c r="B438" s="491"/>
      <c r="C438" s="393"/>
      <c r="D438" s="394"/>
      <c r="E438" s="396"/>
      <c r="F438" s="399"/>
      <c r="G438" s="402"/>
      <c r="H438" s="396"/>
      <c r="I438" s="396"/>
      <c r="J438" s="406"/>
      <c r="K438" s="409"/>
      <c r="L438" s="396"/>
      <c r="M438" s="494"/>
      <c r="N438" s="496"/>
      <c r="O438" s="498"/>
      <c r="P438" s="494"/>
      <c r="Q438" s="501"/>
      <c r="R438" s="504"/>
      <c r="S438" s="426"/>
      <c r="T438" s="426"/>
      <c r="U438" s="427"/>
      <c r="V438" s="1"/>
      <c r="W438" s="1"/>
      <c r="X438" s="1"/>
      <c r="Y438" s="63" t="str">
        <f>IFERROR(IF(VLOOKUP(A433,入力データ,26,FALSE)="","",VLOOKUP(A433,入力データ,26,FALSE)),"")</f>
        <v/>
      </c>
      <c r="Z438" s="1"/>
      <c r="AA438" s="1"/>
      <c r="AB438" s="369"/>
      <c r="AC438" s="378"/>
      <c r="AD438" s="380"/>
      <c r="AE438" s="380"/>
      <c r="AF438" s="382"/>
      <c r="AG438" s="384"/>
      <c r="AH438" s="386"/>
      <c r="AI438" s="380"/>
      <c r="AJ438" s="431"/>
      <c r="AK438" s="372"/>
      <c r="AL438" s="374"/>
    </row>
    <row r="439" spans="1:38" ht="15" customHeight="1" x14ac:dyDescent="0.15">
      <c r="A439" s="454"/>
      <c r="B439" s="491"/>
      <c r="C439" s="432" t="str">
        <f>IFERROR(IF(VLOOKUP(A433,入力データ,14,FALSE)="","",VLOOKUP(A433,入力データ,14,FALSE)),"")</f>
        <v/>
      </c>
      <c r="D439" s="409"/>
      <c r="E439" s="396"/>
      <c r="F439" s="399"/>
      <c r="G439" s="402"/>
      <c r="H439" s="396"/>
      <c r="I439" s="396"/>
      <c r="J439" s="406"/>
      <c r="K439" s="409"/>
      <c r="L439" s="396"/>
      <c r="M439" s="494"/>
      <c r="N439" s="496"/>
      <c r="O439" s="498"/>
      <c r="P439" s="494"/>
      <c r="Q439" s="501"/>
      <c r="R439" s="504"/>
      <c r="S439" s="426"/>
      <c r="T439" s="426"/>
      <c r="U439" s="427"/>
      <c r="V439" s="150"/>
      <c r="W439" s="150"/>
      <c r="X439" s="150"/>
      <c r="Y439" s="1"/>
      <c r="Z439" s="62"/>
      <c r="AA439" s="151"/>
      <c r="AB439" s="369"/>
      <c r="AC439" s="377">
        <v>4</v>
      </c>
      <c r="AD439" s="413" t="str">
        <f>IFERROR(IF(VLOOKUP(A433,入力データ,38,FALSE)="","",VLOOKUP(A433,入力データ,38,FALSE)),"")</f>
        <v/>
      </c>
      <c r="AE439" s="379" t="str">
        <f>IF(AD439="","",IF(V440&gt;43585,5,4))</f>
        <v/>
      </c>
      <c r="AF439" s="381" t="str">
        <f>IF(AE439="","",V440)</f>
        <v/>
      </c>
      <c r="AG439" s="383" t="str">
        <f>IF(AE439="","",V440)</f>
        <v/>
      </c>
      <c r="AH439" s="385" t="str">
        <f>IF(AE439="","",V440)</f>
        <v/>
      </c>
      <c r="AI439" s="379"/>
      <c r="AJ439" s="418"/>
      <c r="AK439" s="58"/>
      <c r="AL439" s="86"/>
    </row>
    <row r="440" spans="1:38" ht="15" customHeight="1" x14ac:dyDescent="0.15">
      <c r="A440" s="455"/>
      <c r="B440" s="492"/>
      <c r="C440" s="433"/>
      <c r="D440" s="410"/>
      <c r="E440" s="397"/>
      <c r="F440" s="400"/>
      <c r="G440" s="403"/>
      <c r="H440" s="397"/>
      <c r="I440" s="397"/>
      <c r="J440" s="407"/>
      <c r="K440" s="410"/>
      <c r="L440" s="397"/>
      <c r="M440" s="495"/>
      <c r="N440" s="497"/>
      <c r="O440" s="499"/>
      <c r="P440" s="495"/>
      <c r="Q440" s="502"/>
      <c r="R440" s="505"/>
      <c r="S440" s="428"/>
      <c r="T440" s="428"/>
      <c r="U440" s="429"/>
      <c r="V440" s="420" t="str">
        <f>IFERROR(IF(VLOOKUP(A433,入力データ,27,FALSE)="","",VLOOKUP(A433,入力データ,27,FALSE)),"")</f>
        <v/>
      </c>
      <c r="W440" s="421"/>
      <c r="X440" s="421"/>
      <c r="Y440" s="421"/>
      <c r="Z440" s="421"/>
      <c r="AA440" s="422"/>
      <c r="AB440" s="370"/>
      <c r="AC440" s="412"/>
      <c r="AD440" s="414"/>
      <c r="AE440" s="414"/>
      <c r="AF440" s="415"/>
      <c r="AG440" s="416"/>
      <c r="AH440" s="417"/>
      <c r="AI440" s="414"/>
      <c r="AJ440" s="419"/>
      <c r="AK440" s="60"/>
      <c r="AL440" s="61"/>
    </row>
    <row r="441" spans="1:38" ht="15" customHeight="1" x14ac:dyDescent="0.15">
      <c r="A441" s="453">
        <v>54</v>
      </c>
      <c r="B441" s="456"/>
      <c r="C441" s="459" t="str">
        <f>IFERROR(IF(VLOOKUP(A441,入力データ,2,FALSE)="","",VLOOKUP(A441,入力データ,2,FALSE)),"")</f>
        <v/>
      </c>
      <c r="D441" s="461" t="str">
        <f>IFERROR(
IF(OR(VLOOKUP(A441,入力データ,34,FALSE)=1,
VLOOKUP(A441,入力データ,34,FALSE)=3,
VLOOKUP(A441,入力データ,34,FALSE)=4,
VLOOKUP(A441,入力データ,34,FALSE)=5),
IF(VLOOKUP(A441,入力データ,13,FALSE)="","",VLOOKUP(A441,入力データ,13,FALSE)),
IF(VLOOKUP(A441,入力データ,3,FALSE)="","",VLOOKUP(A441,入力データ,3,FALSE))),"")</f>
        <v/>
      </c>
      <c r="E441" s="464" t="str">
        <f>IFERROR(IF(VLOOKUP(A441,入力データ,5,FALSE)="","",IF(VLOOKUP(A441,入力データ,5,FALSE)&gt;43585,5,4)),"")</f>
        <v/>
      </c>
      <c r="F441" s="467" t="str">
        <f>IFERROR(IF(VLOOKUP(A441,入力データ,5,FALSE)="","",VLOOKUP(A441,入力データ,5,FALSE)),"")</f>
        <v/>
      </c>
      <c r="G441" s="470" t="str">
        <f>IFERROR(IF(VLOOKUP(A441,入力データ,5,FALSE)="","",VLOOKUP(A441,入力データ,5,FALSE)),"")</f>
        <v/>
      </c>
      <c r="H441" s="473" t="str">
        <f>IFERROR(IF(VLOOKUP(A441,入力データ,5,FALSE)&gt;0,1,""),"")</f>
        <v/>
      </c>
      <c r="I441" s="473" t="str">
        <f>IFERROR(IF(VLOOKUP(A441,入力データ,6,FALSE)="","",VLOOKUP(A441,入力データ,6,FALSE)),"")</f>
        <v/>
      </c>
      <c r="J441" s="475" t="str">
        <f>IFERROR(IF(VLOOKUP(A441,入力データ,7,FALSE)="","",
IF(VLOOKUP(A441,入力データ,7,FALSE)&gt;159,"G",
IF(VLOOKUP(A441,入力データ,7,FALSE)&gt;149,"F",
IF(VLOOKUP(A441,入力データ,7,FALSE)&gt;139,"E",
IF(VLOOKUP(A441,入力データ,7,FALSE)&gt;129,"D",
IF(VLOOKUP(A441,入力データ,7,FALSE)&gt;119,"C",
IF(VLOOKUP(A441,入力データ,7,FALSE)&gt;109,"B",
IF(VLOOKUP(A441,入力データ,7,FALSE)&gt;99,"A",
"")))))))),"")</f>
        <v/>
      </c>
      <c r="K441" s="478" t="str">
        <f>IFERROR(IF(VLOOKUP(A441,入力データ,7,FALSE)="","",
IF(VLOOKUP(A441,入力データ,7,FALSE)&gt;99,MOD(VLOOKUP(A441,入力データ,7,FALSE),10),VLOOKUP(A441,入力データ,7,FALSE))),"")</f>
        <v/>
      </c>
      <c r="L441" s="481" t="str">
        <f>IFERROR(IF(VLOOKUP(A441,入力データ,8,FALSE)="","",VLOOKUP(A441,入力データ,8,FALSE)),"")</f>
        <v/>
      </c>
      <c r="M441" s="483" t="str">
        <f>IFERROR(IF(VLOOKUP(A441,入力データ,9,FALSE)="","",IF(VLOOKUP(A441,入力データ,9,FALSE)&gt;43585,5,4)),"")</f>
        <v/>
      </c>
      <c r="N441" s="485" t="str">
        <f>IFERROR(IF(VLOOKUP(A441,入力データ,9,FALSE)="","",VLOOKUP(A441,入力データ,9,FALSE)),"")</f>
        <v/>
      </c>
      <c r="O441" s="470" t="str">
        <f>IFERROR(IF(VLOOKUP(A441,入力データ,9,FALSE)="","",VLOOKUP(A441,入力データ,9,FALSE)),"")</f>
        <v/>
      </c>
      <c r="P441" s="481" t="str">
        <f>IFERROR(IF(VLOOKUP(A441,入力データ,10,FALSE)="","",VLOOKUP(A441,入力データ,10,FALSE)),"")</f>
        <v/>
      </c>
      <c r="Q441" s="434"/>
      <c r="R441" s="487" t="str">
        <f>IFERROR(IF(VLOOKUP(A441,入力データ,8,FALSE)="","",VLOOKUP(A441,入力データ,8,FALSE)+VALUE(VLOOKUP(A441,入力データ,10,FALSE))),"")</f>
        <v/>
      </c>
      <c r="S441" s="434" t="str">
        <f>IF(R441="","",IF(VLOOKUP(A441,入力データ,11,FALSE)="育児休業","ｲｸｷｭｳ",IF(VLOOKUP(A441,入力データ,11,FALSE)="傷病休職","ﾑｷｭｳ",ROUNDDOWN(R441*10/1000,0))))</f>
        <v/>
      </c>
      <c r="T441" s="435"/>
      <c r="U441" s="436"/>
      <c r="V441" s="152"/>
      <c r="W441" s="149"/>
      <c r="X441" s="149"/>
      <c r="Y441" s="149" t="str">
        <f>IFERROR(IF(VLOOKUP(A441,入力データ,21,FALSE)="","",VLOOKUP(A441,入力データ,21,FALSE)),"")</f>
        <v/>
      </c>
      <c r="Z441" s="40"/>
      <c r="AA441" s="67"/>
      <c r="AB441" s="368" t="str">
        <f>IFERROR(IF(VLOOKUP(A441,入力データ,28,FALSE)&amp;"　"&amp;VLOOKUP(A441,入力データ,29,FALSE)="　","",VLOOKUP(A441,入力データ,28,FALSE)&amp;"　"&amp;VLOOKUP(A441,入力データ,29,FALSE)),"")</f>
        <v/>
      </c>
      <c r="AC441" s="443">
        <v>1</v>
      </c>
      <c r="AD441" s="444" t="str">
        <f>IFERROR(IF(VLOOKUP(A441,入力データ,34,FALSE)="","",VLOOKUP(A441,入力データ,34,FALSE)),"")</f>
        <v/>
      </c>
      <c r="AE441" s="444" t="str">
        <f>IF(AD441="","",IF(V448&gt;43585,5,4))</f>
        <v/>
      </c>
      <c r="AF441" s="445" t="str">
        <f>IF(AD441="","",V448)</f>
        <v/>
      </c>
      <c r="AG441" s="447" t="str">
        <f>IF(AD441="","",V448)</f>
        <v/>
      </c>
      <c r="AH441" s="449" t="str">
        <f>IF(AD441="","",V448)</f>
        <v/>
      </c>
      <c r="AI441" s="444">
        <v>5</v>
      </c>
      <c r="AJ441" s="451" t="str">
        <f>IFERROR(IF(OR(VLOOKUP(A441,入力データ,34,FALSE)=1,VLOOKUP(A441,入力データ,34,FALSE)=3,VLOOKUP(A441,入力データ,34,FALSE)=4,VLOOKUP(A441,入力データ,34,FALSE)=5),3,
IF(VLOOKUP(A441,入力データ,35,FALSE)="","",3)),"")</f>
        <v/>
      </c>
      <c r="AK441" s="371"/>
      <c r="AL441" s="373"/>
    </row>
    <row r="442" spans="1:38" ht="15" customHeight="1" x14ac:dyDescent="0.15">
      <c r="A442" s="454"/>
      <c r="B442" s="457"/>
      <c r="C442" s="460"/>
      <c r="D442" s="462"/>
      <c r="E442" s="465"/>
      <c r="F442" s="468"/>
      <c r="G442" s="471"/>
      <c r="H442" s="474"/>
      <c r="I442" s="474"/>
      <c r="J442" s="476"/>
      <c r="K442" s="479"/>
      <c r="L442" s="482"/>
      <c r="M442" s="484"/>
      <c r="N442" s="486"/>
      <c r="O442" s="471"/>
      <c r="P442" s="482"/>
      <c r="Q442" s="437"/>
      <c r="R442" s="488"/>
      <c r="S442" s="437"/>
      <c r="T442" s="438"/>
      <c r="U442" s="439"/>
      <c r="V442" s="41"/>
      <c r="W442" s="150"/>
      <c r="X442" s="150"/>
      <c r="Y442" s="150" t="str">
        <f>IFERROR(IF(VLOOKUP(A441,入力データ,22,FALSE)="","",VLOOKUP(A441,入力データ,22,FALSE)),"")</f>
        <v/>
      </c>
      <c r="Z442" s="150"/>
      <c r="AA442" s="151"/>
      <c r="AB442" s="369"/>
      <c r="AC442" s="378"/>
      <c r="AD442" s="380"/>
      <c r="AE442" s="380"/>
      <c r="AF442" s="446"/>
      <c r="AG442" s="448"/>
      <c r="AH442" s="450"/>
      <c r="AI442" s="380"/>
      <c r="AJ442" s="452"/>
      <c r="AK442" s="372"/>
      <c r="AL442" s="374"/>
    </row>
    <row r="443" spans="1:38" ht="15" customHeight="1" x14ac:dyDescent="0.15">
      <c r="A443" s="454"/>
      <c r="B443" s="457"/>
      <c r="C443" s="375" t="str">
        <f>IFERROR(IF(VLOOKUP(A441,入力データ,12,FALSE)="","",VLOOKUP(A441,入力データ,12,FALSE)),"")</f>
        <v/>
      </c>
      <c r="D443" s="462"/>
      <c r="E443" s="465"/>
      <c r="F443" s="468"/>
      <c r="G443" s="471"/>
      <c r="H443" s="474"/>
      <c r="I443" s="474"/>
      <c r="J443" s="476"/>
      <c r="K443" s="479"/>
      <c r="L443" s="482"/>
      <c r="M443" s="484"/>
      <c r="N443" s="486"/>
      <c r="O443" s="471"/>
      <c r="P443" s="482"/>
      <c r="Q443" s="437"/>
      <c r="R443" s="488"/>
      <c r="S443" s="437"/>
      <c r="T443" s="438"/>
      <c r="U443" s="439"/>
      <c r="V443" s="41"/>
      <c r="W443" s="150"/>
      <c r="X443" s="150"/>
      <c r="Y443" s="150" t="str">
        <f>IFERROR(IF(VLOOKUP(A441,入力データ,23,FALSE)="","",VLOOKUP(A441,入力データ,23,FALSE)),"")</f>
        <v/>
      </c>
      <c r="Z443" s="150"/>
      <c r="AA443" s="151"/>
      <c r="AB443" s="369"/>
      <c r="AC443" s="377">
        <v>2</v>
      </c>
      <c r="AD443" s="379" t="str">
        <f>IFERROR(IF(VLOOKUP(A441,入力データ,37,FALSE)="","",VLOOKUP(A441,入力データ,37,FALSE)),"")</f>
        <v/>
      </c>
      <c r="AE443" s="379" t="str">
        <f>IF(AD443="","",IF(V448&gt;43585,5,4))</f>
        <v/>
      </c>
      <c r="AF443" s="381" t="str">
        <f>IF(AD443="","",V448)</f>
        <v/>
      </c>
      <c r="AG443" s="383" t="str">
        <f>IF(AE443="","",V448)</f>
        <v/>
      </c>
      <c r="AH443" s="385" t="str">
        <f>IF(AF443="","",V448)</f>
        <v/>
      </c>
      <c r="AI443" s="387">
        <v>6</v>
      </c>
      <c r="AJ443" s="389" t="str">
        <f>IFERROR(IF(VLOOKUP(A441,入力データ,36,FALSE)="","",3),"")</f>
        <v/>
      </c>
      <c r="AK443" s="372"/>
      <c r="AL443" s="374"/>
    </row>
    <row r="444" spans="1:38" ht="15" customHeight="1" x14ac:dyDescent="0.15">
      <c r="A444" s="454"/>
      <c r="B444" s="458"/>
      <c r="C444" s="376"/>
      <c r="D444" s="463"/>
      <c r="E444" s="466"/>
      <c r="F444" s="469"/>
      <c r="G444" s="472"/>
      <c r="H444" s="466"/>
      <c r="I444" s="466"/>
      <c r="J444" s="477"/>
      <c r="K444" s="480"/>
      <c r="L444" s="466"/>
      <c r="M444" s="466"/>
      <c r="N444" s="469"/>
      <c r="O444" s="472"/>
      <c r="P444" s="466"/>
      <c r="Q444" s="477"/>
      <c r="R444" s="489"/>
      <c r="S444" s="440"/>
      <c r="T444" s="441"/>
      <c r="U444" s="442"/>
      <c r="V444" s="38"/>
      <c r="W444" s="36"/>
      <c r="X444" s="36"/>
      <c r="Y444" s="150" t="str">
        <f>IFERROR(IF(VLOOKUP(A441,入力データ,24,FALSE)="","",VLOOKUP(A441,入力データ,24,FALSE)),"")</f>
        <v/>
      </c>
      <c r="Z444" s="63"/>
      <c r="AA444" s="37"/>
      <c r="AB444" s="369"/>
      <c r="AC444" s="378"/>
      <c r="AD444" s="380"/>
      <c r="AE444" s="380"/>
      <c r="AF444" s="382"/>
      <c r="AG444" s="384"/>
      <c r="AH444" s="386"/>
      <c r="AI444" s="388"/>
      <c r="AJ444" s="390"/>
      <c r="AK444" s="372"/>
      <c r="AL444" s="374"/>
    </row>
    <row r="445" spans="1:38" ht="15" customHeight="1" x14ac:dyDescent="0.15">
      <c r="A445" s="454"/>
      <c r="B445" s="490" t="str">
        <f>IF(OR(C441&lt;&gt;"",C443&lt;&gt;""),"○","")</f>
        <v/>
      </c>
      <c r="C445" s="391" t="str">
        <f>IFERROR(IF(VLOOKUP(A441,入力データ,4,FALSE)="","",VLOOKUP(A441,入力データ,4,FALSE)),"")</f>
        <v/>
      </c>
      <c r="D445" s="392"/>
      <c r="E445" s="395" t="str">
        <f>IFERROR(IF(VLOOKUP(A441,入力データ,15,FALSE)="","",IF(VLOOKUP(A441,入力データ,15,FALSE)&gt;43585,5,4)),"")</f>
        <v/>
      </c>
      <c r="F445" s="398" t="str">
        <f>IFERROR(IF(VLOOKUP(A441,入力データ,15,FALSE)="","",VLOOKUP(A441,入力データ,15,FALSE)),"")</f>
        <v/>
      </c>
      <c r="G445" s="401" t="str">
        <f>IFERROR(IF(VLOOKUP(A441,入力データ,15,FALSE)="","",VLOOKUP(A441,入力データ,15,FALSE)),"")</f>
        <v/>
      </c>
      <c r="H445" s="404" t="str">
        <f>IFERROR(IF(VLOOKUP(A441,入力データ,15,FALSE)&gt;0,1,""),"")</f>
        <v/>
      </c>
      <c r="I445" s="404" t="str">
        <f>IFERROR(IF(VLOOKUP(A441,入力データ,16,FALSE)="","",VLOOKUP(A441,入力データ,16,FALSE)),"")</f>
        <v/>
      </c>
      <c r="J445" s="405" t="str">
        <f>IFERROR(IF(VLOOKUP(A441,入力データ,17,FALSE)="","",
IF(VLOOKUP(A441,入力データ,17,FALSE)&gt;159,"G",
IF(VLOOKUP(A441,入力データ,17,FALSE)&gt;149,"F",
IF(VLOOKUP(A441,入力データ,17,FALSE)&gt;139,"E",
IF(VLOOKUP(A441,入力データ,17,FALSE)&gt;129,"D",
IF(VLOOKUP(A441,入力データ,17,FALSE)&gt;119,"C",
IF(VLOOKUP(A441,入力データ,17,FALSE)&gt;109,"B",
IF(VLOOKUP(A441,入力データ,17,FALSE)&gt;99,"A",
"")))))))),"")</f>
        <v/>
      </c>
      <c r="K445" s="408" t="str">
        <f>IFERROR(IF(VLOOKUP(A441,入力データ,17,FALSE)="","",
IF(VLOOKUP(A441,入力データ,17,FALSE)&gt;99,MOD(VLOOKUP(A441,入力データ,17,FALSE),10),VLOOKUP(A441,入力データ,17,FALSE))),"")</f>
        <v/>
      </c>
      <c r="L445" s="411" t="str">
        <f>IFERROR(IF(VLOOKUP(A441,入力データ,18,FALSE)="","",VLOOKUP(A441,入力データ,18,FALSE)),"")</f>
        <v/>
      </c>
      <c r="M445" s="493" t="str">
        <f>IFERROR(IF(VLOOKUP(A441,入力データ,19,FALSE)="","",IF(VLOOKUP(A441,入力データ,19,FALSE)&gt;43585,5,4)),"")</f>
        <v/>
      </c>
      <c r="N445" s="398" t="str">
        <f>IFERROR(IF(VLOOKUP(A441,入力データ,19,FALSE)="","",VLOOKUP(A441,入力データ,19,FALSE)),"")</f>
        <v/>
      </c>
      <c r="O445" s="401" t="str">
        <f>IFERROR(IF(VLOOKUP(A441,入力データ,19,FALSE)="","",VLOOKUP(A441,入力データ,19,FALSE)),"")</f>
        <v/>
      </c>
      <c r="P445" s="411" t="str">
        <f>IFERROR(IF(VLOOKUP(A441,入力データ,20,FALSE)="","",VLOOKUP(A441,入力データ,20,FALSE)),"")</f>
        <v/>
      </c>
      <c r="Q445" s="500"/>
      <c r="R445" s="503" t="str">
        <f>IFERROR(IF(OR(S445="ｲｸｷｭｳ",S445="ﾑｷｭｳ",AND(L445="",P445="")),"",VLOOKUP(A441,入力データ,31,FALSE)),"")</f>
        <v/>
      </c>
      <c r="S445" s="423" t="str">
        <f>IFERROR(
IF(VLOOKUP(A441,入力データ,33,FALSE)=1,"ﾑｷｭｳ ",
IF(VLOOKUP(A441,入力データ,33,FALSE)=3,"ｲｸｷｭｳ",
IF(VLOOKUP(A441,入力データ,33,FALSE)=4,VLOOKUP(A441,入力データ,32,FALSE),
IF(VLOOKUP(A441,入力データ,33,FALSE)=5,VLOOKUP(A441,入力データ,32,FALSE),
IF(AND(VLOOKUP(A441,入力データ,38,FALSE)&gt;0,VLOOKUP(A441,入力データ,38,FALSE)&lt;9),0,
IF(AND(L445="",P445=""),"",VLOOKUP(A441,入力データ,32,FALSE))))))),"")</f>
        <v/>
      </c>
      <c r="T445" s="424"/>
      <c r="U445" s="425"/>
      <c r="V445" s="36"/>
      <c r="W445" s="36"/>
      <c r="X445" s="36"/>
      <c r="Y445" s="63" t="str">
        <f>IFERROR(IF(VLOOKUP(A441,入力データ,25,FALSE)="","",VLOOKUP(A441,入力データ,25,FALSE)),"")</f>
        <v/>
      </c>
      <c r="Z445" s="63"/>
      <c r="AA445" s="37"/>
      <c r="AB445" s="369"/>
      <c r="AC445" s="377">
        <v>3</v>
      </c>
      <c r="AD445" s="379" t="str">
        <f>IFERROR(IF(VLOOKUP(A441,入力データ,33,FALSE)="","",VLOOKUP(A441,入力データ,33,FALSE)),"")</f>
        <v/>
      </c>
      <c r="AE445" s="379" t="str">
        <f>IF(AD445="","",IF(V448&gt;43585,5,4))</f>
        <v/>
      </c>
      <c r="AF445" s="381" t="str">
        <f>IF(AD445="","",V448)</f>
        <v/>
      </c>
      <c r="AG445" s="383" t="str">
        <f>IF(AE445="","",V448)</f>
        <v/>
      </c>
      <c r="AH445" s="385" t="str">
        <f>IF(AF445="","",V448)</f>
        <v/>
      </c>
      <c r="AI445" s="379">
        <v>7</v>
      </c>
      <c r="AJ445" s="430"/>
      <c r="AK445" s="372"/>
      <c r="AL445" s="374"/>
    </row>
    <row r="446" spans="1:38" ht="15" customHeight="1" x14ac:dyDescent="0.15">
      <c r="A446" s="454"/>
      <c r="B446" s="491"/>
      <c r="C446" s="393"/>
      <c r="D446" s="394"/>
      <c r="E446" s="396"/>
      <c r="F446" s="399"/>
      <c r="G446" s="402"/>
      <c r="H446" s="396"/>
      <c r="I446" s="396"/>
      <c r="J446" s="406"/>
      <c r="K446" s="409"/>
      <c r="L446" s="396"/>
      <c r="M446" s="494"/>
      <c r="N446" s="496"/>
      <c r="O446" s="498"/>
      <c r="P446" s="494"/>
      <c r="Q446" s="501"/>
      <c r="R446" s="504"/>
      <c r="S446" s="426"/>
      <c r="T446" s="426"/>
      <c r="U446" s="427"/>
      <c r="V446" s="1"/>
      <c r="W446" s="1"/>
      <c r="X446" s="1"/>
      <c r="Y446" s="63" t="str">
        <f>IFERROR(IF(VLOOKUP(A441,入力データ,26,FALSE)="","",VLOOKUP(A441,入力データ,26,FALSE)),"")</f>
        <v/>
      </c>
      <c r="Z446" s="1"/>
      <c r="AA446" s="1"/>
      <c r="AB446" s="369"/>
      <c r="AC446" s="378"/>
      <c r="AD446" s="380"/>
      <c r="AE446" s="380"/>
      <c r="AF446" s="382"/>
      <c r="AG446" s="384"/>
      <c r="AH446" s="386"/>
      <c r="AI446" s="380"/>
      <c r="AJ446" s="431"/>
      <c r="AK446" s="372"/>
      <c r="AL446" s="374"/>
    </row>
    <row r="447" spans="1:38" ht="15" customHeight="1" x14ac:dyDescent="0.15">
      <c r="A447" s="454"/>
      <c r="B447" s="491"/>
      <c r="C447" s="432" t="str">
        <f>IFERROR(IF(VLOOKUP(A441,入力データ,14,FALSE)="","",VLOOKUP(A441,入力データ,14,FALSE)),"")</f>
        <v/>
      </c>
      <c r="D447" s="409"/>
      <c r="E447" s="396"/>
      <c r="F447" s="399"/>
      <c r="G447" s="402"/>
      <c r="H447" s="396"/>
      <c r="I447" s="396"/>
      <c r="J447" s="406"/>
      <c r="K447" s="409"/>
      <c r="L447" s="396"/>
      <c r="M447" s="494"/>
      <c r="N447" s="496"/>
      <c r="O447" s="498"/>
      <c r="P447" s="494"/>
      <c r="Q447" s="501"/>
      <c r="R447" s="504"/>
      <c r="S447" s="426"/>
      <c r="T447" s="426"/>
      <c r="U447" s="427"/>
      <c r="V447" s="150"/>
      <c r="W447" s="150"/>
      <c r="X447" s="150"/>
      <c r="Y447" s="1"/>
      <c r="Z447" s="62"/>
      <c r="AA447" s="151"/>
      <c r="AB447" s="369"/>
      <c r="AC447" s="377">
        <v>4</v>
      </c>
      <c r="AD447" s="413" t="str">
        <f>IFERROR(IF(VLOOKUP(A441,入力データ,38,FALSE)="","",VLOOKUP(A441,入力データ,38,FALSE)),"")</f>
        <v/>
      </c>
      <c r="AE447" s="379" t="str">
        <f>IF(AD447="","",IF(V448&gt;43585,5,4))</f>
        <v/>
      </c>
      <c r="AF447" s="381" t="str">
        <f>IF(AE447="","",V448)</f>
        <v/>
      </c>
      <c r="AG447" s="383" t="str">
        <f>IF(AE447="","",V448)</f>
        <v/>
      </c>
      <c r="AH447" s="385" t="str">
        <f>IF(AE447="","",V448)</f>
        <v/>
      </c>
      <c r="AI447" s="379"/>
      <c r="AJ447" s="418"/>
      <c r="AK447" s="58"/>
      <c r="AL447" s="86"/>
    </row>
    <row r="448" spans="1:38" ht="15" customHeight="1" x14ac:dyDescent="0.15">
      <c r="A448" s="455"/>
      <c r="B448" s="492"/>
      <c r="C448" s="433"/>
      <c r="D448" s="410"/>
      <c r="E448" s="397"/>
      <c r="F448" s="400"/>
      <c r="G448" s="403"/>
      <c r="H448" s="397"/>
      <c r="I448" s="397"/>
      <c r="J448" s="407"/>
      <c r="K448" s="410"/>
      <c r="L448" s="397"/>
      <c r="M448" s="495"/>
      <c r="N448" s="497"/>
      <c r="O448" s="499"/>
      <c r="P448" s="495"/>
      <c r="Q448" s="502"/>
      <c r="R448" s="505"/>
      <c r="S448" s="428"/>
      <c r="T448" s="428"/>
      <c r="U448" s="429"/>
      <c r="V448" s="420" t="str">
        <f>IFERROR(IF(VLOOKUP(A441,入力データ,27,FALSE)="","",VLOOKUP(A441,入力データ,27,FALSE)),"")</f>
        <v/>
      </c>
      <c r="W448" s="421"/>
      <c r="X448" s="421"/>
      <c r="Y448" s="421"/>
      <c r="Z448" s="421"/>
      <c r="AA448" s="422"/>
      <c r="AB448" s="370"/>
      <c r="AC448" s="412"/>
      <c r="AD448" s="414"/>
      <c r="AE448" s="414"/>
      <c r="AF448" s="415"/>
      <c r="AG448" s="416"/>
      <c r="AH448" s="417"/>
      <c r="AI448" s="414"/>
      <c r="AJ448" s="419"/>
      <c r="AK448" s="60"/>
      <c r="AL448" s="61"/>
    </row>
    <row r="449" spans="1:38" ht="15" customHeight="1" x14ac:dyDescent="0.15">
      <c r="A449" s="453">
        <v>55</v>
      </c>
      <c r="B449" s="456"/>
      <c r="C449" s="459" t="str">
        <f>IFERROR(IF(VLOOKUP(A449,入力データ,2,FALSE)="","",VLOOKUP(A449,入力データ,2,FALSE)),"")</f>
        <v/>
      </c>
      <c r="D449" s="461" t="str">
        <f>IFERROR(
IF(OR(VLOOKUP(A449,入力データ,34,FALSE)=1,
VLOOKUP(A449,入力データ,34,FALSE)=3,
VLOOKUP(A449,入力データ,34,FALSE)=4,
VLOOKUP(A449,入力データ,34,FALSE)=5),
IF(VLOOKUP(A449,入力データ,13,FALSE)="","",VLOOKUP(A449,入力データ,13,FALSE)),
IF(VLOOKUP(A449,入力データ,3,FALSE)="","",VLOOKUP(A449,入力データ,3,FALSE))),"")</f>
        <v/>
      </c>
      <c r="E449" s="464" t="str">
        <f>IFERROR(IF(VLOOKUP(A449,入力データ,5,FALSE)="","",IF(VLOOKUP(A449,入力データ,5,FALSE)&gt;43585,5,4)),"")</f>
        <v/>
      </c>
      <c r="F449" s="467" t="str">
        <f>IFERROR(IF(VLOOKUP(A449,入力データ,5,FALSE)="","",VLOOKUP(A449,入力データ,5,FALSE)),"")</f>
        <v/>
      </c>
      <c r="G449" s="470" t="str">
        <f>IFERROR(IF(VLOOKUP(A449,入力データ,5,FALSE)="","",VLOOKUP(A449,入力データ,5,FALSE)),"")</f>
        <v/>
      </c>
      <c r="H449" s="473" t="str">
        <f>IFERROR(IF(VLOOKUP(A449,入力データ,5,FALSE)&gt;0,1,""),"")</f>
        <v/>
      </c>
      <c r="I449" s="473" t="str">
        <f>IFERROR(IF(VLOOKUP(A449,入力データ,6,FALSE)="","",VLOOKUP(A449,入力データ,6,FALSE)),"")</f>
        <v/>
      </c>
      <c r="J449" s="475" t="str">
        <f>IFERROR(IF(VLOOKUP(A449,入力データ,7,FALSE)="","",
IF(VLOOKUP(A449,入力データ,7,FALSE)&gt;159,"G",
IF(VLOOKUP(A449,入力データ,7,FALSE)&gt;149,"F",
IF(VLOOKUP(A449,入力データ,7,FALSE)&gt;139,"E",
IF(VLOOKUP(A449,入力データ,7,FALSE)&gt;129,"D",
IF(VLOOKUP(A449,入力データ,7,FALSE)&gt;119,"C",
IF(VLOOKUP(A449,入力データ,7,FALSE)&gt;109,"B",
IF(VLOOKUP(A449,入力データ,7,FALSE)&gt;99,"A",
"")))))))),"")</f>
        <v/>
      </c>
      <c r="K449" s="478" t="str">
        <f>IFERROR(IF(VLOOKUP(A449,入力データ,7,FALSE)="","",
IF(VLOOKUP(A449,入力データ,7,FALSE)&gt;99,MOD(VLOOKUP(A449,入力データ,7,FALSE),10),VLOOKUP(A449,入力データ,7,FALSE))),"")</f>
        <v/>
      </c>
      <c r="L449" s="481" t="str">
        <f>IFERROR(IF(VLOOKUP(A449,入力データ,8,FALSE)="","",VLOOKUP(A449,入力データ,8,FALSE)),"")</f>
        <v/>
      </c>
      <c r="M449" s="483" t="str">
        <f>IFERROR(IF(VLOOKUP(A449,入力データ,9,FALSE)="","",IF(VLOOKUP(A449,入力データ,9,FALSE)&gt;43585,5,4)),"")</f>
        <v/>
      </c>
      <c r="N449" s="485" t="str">
        <f>IFERROR(IF(VLOOKUP(A449,入力データ,9,FALSE)="","",VLOOKUP(A449,入力データ,9,FALSE)),"")</f>
        <v/>
      </c>
      <c r="O449" s="470" t="str">
        <f>IFERROR(IF(VLOOKUP(A449,入力データ,9,FALSE)="","",VLOOKUP(A449,入力データ,9,FALSE)),"")</f>
        <v/>
      </c>
      <c r="P449" s="481" t="str">
        <f>IFERROR(IF(VLOOKUP(A449,入力データ,10,FALSE)="","",VLOOKUP(A449,入力データ,10,FALSE)),"")</f>
        <v/>
      </c>
      <c r="Q449" s="434"/>
      <c r="R449" s="487" t="str">
        <f>IFERROR(IF(VLOOKUP(A449,入力データ,8,FALSE)="","",VLOOKUP(A449,入力データ,8,FALSE)+VALUE(VLOOKUP(A449,入力データ,10,FALSE))),"")</f>
        <v/>
      </c>
      <c r="S449" s="434" t="str">
        <f>IF(R449="","",IF(VLOOKUP(A449,入力データ,11,FALSE)="育児休業","ｲｸｷｭｳ",IF(VLOOKUP(A449,入力データ,11,FALSE)="傷病休職","ﾑｷｭｳ",ROUNDDOWN(R449*10/1000,0))))</f>
        <v/>
      </c>
      <c r="T449" s="435"/>
      <c r="U449" s="436"/>
      <c r="V449" s="152"/>
      <c r="W449" s="149"/>
      <c r="X449" s="149"/>
      <c r="Y449" s="149" t="str">
        <f>IFERROR(IF(VLOOKUP(A449,入力データ,21,FALSE)="","",VLOOKUP(A449,入力データ,21,FALSE)),"")</f>
        <v/>
      </c>
      <c r="Z449" s="40"/>
      <c r="AA449" s="67"/>
      <c r="AB449" s="368" t="str">
        <f>IFERROR(IF(VLOOKUP(A449,入力データ,28,FALSE)&amp;"　"&amp;VLOOKUP(A449,入力データ,29,FALSE)="　","",VLOOKUP(A449,入力データ,28,FALSE)&amp;"　"&amp;VLOOKUP(A449,入力データ,29,FALSE)),"")</f>
        <v/>
      </c>
      <c r="AC449" s="443">
        <v>1</v>
      </c>
      <c r="AD449" s="444" t="str">
        <f>IFERROR(IF(VLOOKUP(A449,入力データ,34,FALSE)="","",VLOOKUP(A449,入力データ,34,FALSE)),"")</f>
        <v/>
      </c>
      <c r="AE449" s="444" t="str">
        <f>IF(AD449="","",IF(V456&gt;43585,5,4))</f>
        <v/>
      </c>
      <c r="AF449" s="445" t="str">
        <f>IF(AD449="","",V456)</f>
        <v/>
      </c>
      <c r="AG449" s="447" t="str">
        <f>IF(AD449="","",V456)</f>
        <v/>
      </c>
      <c r="AH449" s="449" t="str">
        <f>IF(AD449="","",V456)</f>
        <v/>
      </c>
      <c r="AI449" s="444">
        <v>5</v>
      </c>
      <c r="AJ449" s="451" t="str">
        <f>IFERROR(IF(OR(VLOOKUP(A449,入力データ,34,FALSE)=1,VLOOKUP(A449,入力データ,34,FALSE)=3,VLOOKUP(A449,入力データ,34,FALSE)=4,VLOOKUP(A449,入力データ,34,FALSE)=5),3,
IF(VLOOKUP(A449,入力データ,35,FALSE)="","",3)),"")</f>
        <v/>
      </c>
      <c r="AK449" s="371"/>
      <c r="AL449" s="373"/>
    </row>
    <row r="450" spans="1:38" ht="15" customHeight="1" x14ac:dyDescent="0.15">
      <c r="A450" s="454"/>
      <c r="B450" s="457"/>
      <c r="C450" s="460"/>
      <c r="D450" s="462"/>
      <c r="E450" s="465"/>
      <c r="F450" s="468"/>
      <c r="G450" s="471"/>
      <c r="H450" s="474"/>
      <c r="I450" s="474"/>
      <c r="J450" s="476"/>
      <c r="K450" s="479"/>
      <c r="L450" s="482"/>
      <c r="M450" s="484"/>
      <c r="N450" s="486"/>
      <c r="O450" s="471"/>
      <c r="P450" s="482"/>
      <c r="Q450" s="437"/>
      <c r="R450" s="488"/>
      <c r="S450" s="437"/>
      <c r="T450" s="438"/>
      <c r="U450" s="439"/>
      <c r="V450" s="41"/>
      <c r="W450" s="150"/>
      <c r="X450" s="150"/>
      <c r="Y450" s="150" t="str">
        <f>IFERROR(IF(VLOOKUP(A449,入力データ,22,FALSE)="","",VLOOKUP(A449,入力データ,22,FALSE)),"")</f>
        <v/>
      </c>
      <c r="Z450" s="150"/>
      <c r="AA450" s="151"/>
      <c r="AB450" s="369"/>
      <c r="AC450" s="378"/>
      <c r="AD450" s="380"/>
      <c r="AE450" s="380"/>
      <c r="AF450" s="446"/>
      <c r="AG450" s="448"/>
      <c r="AH450" s="450"/>
      <c r="AI450" s="380"/>
      <c r="AJ450" s="452"/>
      <c r="AK450" s="372"/>
      <c r="AL450" s="374"/>
    </row>
    <row r="451" spans="1:38" ht="15" customHeight="1" x14ac:dyDescent="0.15">
      <c r="A451" s="454"/>
      <c r="B451" s="457"/>
      <c r="C451" s="375" t="str">
        <f>IFERROR(IF(VLOOKUP(A449,入力データ,12,FALSE)="","",VLOOKUP(A449,入力データ,12,FALSE)),"")</f>
        <v/>
      </c>
      <c r="D451" s="462"/>
      <c r="E451" s="465"/>
      <c r="F451" s="468"/>
      <c r="G451" s="471"/>
      <c r="H451" s="474"/>
      <c r="I451" s="474"/>
      <c r="J451" s="476"/>
      <c r="K451" s="479"/>
      <c r="L451" s="482"/>
      <c r="M451" s="484"/>
      <c r="N451" s="486"/>
      <c r="O451" s="471"/>
      <c r="P451" s="482"/>
      <c r="Q451" s="437"/>
      <c r="R451" s="488"/>
      <c r="S451" s="437"/>
      <c r="T451" s="438"/>
      <c r="U451" s="439"/>
      <c r="V451" s="41"/>
      <c r="W451" s="150"/>
      <c r="X451" s="150"/>
      <c r="Y451" s="150" t="str">
        <f>IFERROR(IF(VLOOKUP(A449,入力データ,23,FALSE)="","",VLOOKUP(A449,入力データ,23,FALSE)),"")</f>
        <v/>
      </c>
      <c r="Z451" s="150"/>
      <c r="AA451" s="151"/>
      <c r="AB451" s="369"/>
      <c r="AC451" s="377">
        <v>2</v>
      </c>
      <c r="AD451" s="379" t="str">
        <f>IFERROR(IF(VLOOKUP(A449,入力データ,37,FALSE)="","",VLOOKUP(A449,入力データ,37,FALSE)),"")</f>
        <v/>
      </c>
      <c r="AE451" s="379" t="str">
        <f>IF(AD451="","",IF(V456&gt;43585,5,4))</f>
        <v/>
      </c>
      <c r="AF451" s="381" t="str">
        <f>IF(AD451="","",V456)</f>
        <v/>
      </c>
      <c r="AG451" s="383" t="str">
        <f>IF(AE451="","",V456)</f>
        <v/>
      </c>
      <c r="AH451" s="385" t="str">
        <f>IF(AF451="","",V456)</f>
        <v/>
      </c>
      <c r="AI451" s="387">
        <v>6</v>
      </c>
      <c r="AJ451" s="389" t="str">
        <f>IFERROR(IF(VLOOKUP(A449,入力データ,36,FALSE)="","",3),"")</f>
        <v/>
      </c>
      <c r="AK451" s="372"/>
      <c r="AL451" s="374"/>
    </row>
    <row r="452" spans="1:38" ht="15" customHeight="1" x14ac:dyDescent="0.15">
      <c r="A452" s="454"/>
      <c r="B452" s="458"/>
      <c r="C452" s="376"/>
      <c r="D452" s="463"/>
      <c r="E452" s="466"/>
      <c r="F452" s="469"/>
      <c r="G452" s="472"/>
      <c r="H452" s="466"/>
      <c r="I452" s="466"/>
      <c r="J452" s="477"/>
      <c r="K452" s="480"/>
      <c r="L452" s="466"/>
      <c r="M452" s="466"/>
      <c r="N452" s="469"/>
      <c r="O452" s="472"/>
      <c r="P452" s="466"/>
      <c r="Q452" s="477"/>
      <c r="R452" s="489"/>
      <c r="S452" s="440"/>
      <c r="T452" s="441"/>
      <c r="U452" s="442"/>
      <c r="V452" s="38"/>
      <c r="W452" s="36"/>
      <c r="X452" s="36"/>
      <c r="Y452" s="150" t="str">
        <f>IFERROR(IF(VLOOKUP(A449,入力データ,24,FALSE)="","",VLOOKUP(A449,入力データ,24,FALSE)),"")</f>
        <v/>
      </c>
      <c r="Z452" s="63"/>
      <c r="AA452" s="37"/>
      <c r="AB452" s="369"/>
      <c r="AC452" s="378"/>
      <c r="AD452" s="380"/>
      <c r="AE452" s="380"/>
      <c r="AF452" s="382"/>
      <c r="AG452" s="384"/>
      <c r="AH452" s="386"/>
      <c r="AI452" s="388"/>
      <c r="AJ452" s="390"/>
      <c r="AK452" s="372"/>
      <c r="AL452" s="374"/>
    </row>
    <row r="453" spans="1:38" ht="15" customHeight="1" x14ac:dyDescent="0.15">
      <c r="A453" s="454"/>
      <c r="B453" s="490" t="str">
        <f>IF(OR(C449&lt;&gt;"",C451&lt;&gt;""),"○","")</f>
        <v/>
      </c>
      <c r="C453" s="391" t="str">
        <f>IFERROR(IF(VLOOKUP(A449,入力データ,4,FALSE)="","",VLOOKUP(A449,入力データ,4,FALSE)),"")</f>
        <v/>
      </c>
      <c r="D453" s="392"/>
      <c r="E453" s="395" t="str">
        <f>IFERROR(IF(VLOOKUP(A449,入力データ,15,FALSE)="","",IF(VLOOKUP(A449,入力データ,15,FALSE)&gt;43585,5,4)),"")</f>
        <v/>
      </c>
      <c r="F453" s="398" t="str">
        <f>IFERROR(IF(VLOOKUP(A449,入力データ,15,FALSE)="","",VLOOKUP(A449,入力データ,15,FALSE)),"")</f>
        <v/>
      </c>
      <c r="G453" s="401" t="str">
        <f>IFERROR(IF(VLOOKUP(A449,入力データ,15,FALSE)="","",VLOOKUP(A449,入力データ,15,FALSE)),"")</f>
        <v/>
      </c>
      <c r="H453" s="404" t="str">
        <f>IFERROR(IF(VLOOKUP(A449,入力データ,15,FALSE)&gt;0,1,""),"")</f>
        <v/>
      </c>
      <c r="I453" s="404" t="str">
        <f>IFERROR(IF(VLOOKUP(A449,入力データ,16,FALSE)="","",VLOOKUP(A449,入力データ,16,FALSE)),"")</f>
        <v/>
      </c>
      <c r="J453" s="405" t="str">
        <f>IFERROR(IF(VLOOKUP(A449,入力データ,17,FALSE)="","",
IF(VLOOKUP(A449,入力データ,17,FALSE)&gt;159,"G",
IF(VLOOKUP(A449,入力データ,17,FALSE)&gt;149,"F",
IF(VLOOKUP(A449,入力データ,17,FALSE)&gt;139,"E",
IF(VLOOKUP(A449,入力データ,17,FALSE)&gt;129,"D",
IF(VLOOKUP(A449,入力データ,17,FALSE)&gt;119,"C",
IF(VLOOKUP(A449,入力データ,17,FALSE)&gt;109,"B",
IF(VLOOKUP(A449,入力データ,17,FALSE)&gt;99,"A",
"")))))))),"")</f>
        <v/>
      </c>
      <c r="K453" s="408" t="str">
        <f>IFERROR(IF(VLOOKUP(A449,入力データ,17,FALSE)="","",
IF(VLOOKUP(A449,入力データ,17,FALSE)&gt;99,MOD(VLOOKUP(A449,入力データ,17,FALSE),10),VLOOKUP(A449,入力データ,17,FALSE))),"")</f>
        <v/>
      </c>
      <c r="L453" s="411" t="str">
        <f>IFERROR(IF(VLOOKUP(A449,入力データ,18,FALSE)="","",VLOOKUP(A449,入力データ,18,FALSE)),"")</f>
        <v/>
      </c>
      <c r="M453" s="493" t="str">
        <f>IFERROR(IF(VLOOKUP(A449,入力データ,19,FALSE)="","",IF(VLOOKUP(A449,入力データ,19,FALSE)&gt;43585,5,4)),"")</f>
        <v/>
      </c>
      <c r="N453" s="398" t="str">
        <f>IFERROR(IF(VLOOKUP(A449,入力データ,19,FALSE)="","",VLOOKUP(A449,入力データ,19,FALSE)),"")</f>
        <v/>
      </c>
      <c r="O453" s="401" t="str">
        <f>IFERROR(IF(VLOOKUP(A449,入力データ,19,FALSE)="","",VLOOKUP(A449,入力データ,19,FALSE)),"")</f>
        <v/>
      </c>
      <c r="P453" s="411" t="str">
        <f>IFERROR(IF(VLOOKUP(A449,入力データ,20,FALSE)="","",VLOOKUP(A449,入力データ,20,FALSE)),"")</f>
        <v/>
      </c>
      <c r="Q453" s="500"/>
      <c r="R453" s="503" t="str">
        <f>IFERROR(IF(OR(S453="ｲｸｷｭｳ",S453="ﾑｷｭｳ",AND(L453="",P453="")),"",VLOOKUP(A449,入力データ,31,FALSE)),"")</f>
        <v/>
      </c>
      <c r="S453" s="423" t="str">
        <f>IFERROR(
IF(VLOOKUP(A449,入力データ,33,FALSE)=1,"ﾑｷｭｳ ",
IF(VLOOKUP(A449,入力データ,33,FALSE)=3,"ｲｸｷｭｳ",
IF(VLOOKUP(A449,入力データ,33,FALSE)=4,VLOOKUP(A449,入力データ,32,FALSE),
IF(VLOOKUP(A449,入力データ,33,FALSE)=5,VLOOKUP(A449,入力データ,32,FALSE),
IF(AND(VLOOKUP(A449,入力データ,38,FALSE)&gt;0,VLOOKUP(A449,入力データ,38,FALSE)&lt;9),0,
IF(AND(L453="",P453=""),"",VLOOKUP(A449,入力データ,32,FALSE))))))),"")</f>
        <v/>
      </c>
      <c r="T453" s="424"/>
      <c r="U453" s="425"/>
      <c r="V453" s="36"/>
      <c r="W453" s="36"/>
      <c r="X453" s="36"/>
      <c r="Y453" s="63" t="str">
        <f>IFERROR(IF(VLOOKUP(A449,入力データ,25,FALSE)="","",VLOOKUP(A449,入力データ,25,FALSE)),"")</f>
        <v/>
      </c>
      <c r="Z453" s="63"/>
      <c r="AA453" s="37"/>
      <c r="AB453" s="369"/>
      <c r="AC453" s="377">
        <v>3</v>
      </c>
      <c r="AD453" s="379" t="str">
        <f>IFERROR(IF(VLOOKUP(A449,入力データ,33,FALSE)="","",VLOOKUP(A449,入力データ,33,FALSE)),"")</f>
        <v/>
      </c>
      <c r="AE453" s="379" t="str">
        <f>IF(AD453="","",IF(V456&gt;43585,5,4))</f>
        <v/>
      </c>
      <c r="AF453" s="381" t="str">
        <f>IF(AD453="","",V456)</f>
        <v/>
      </c>
      <c r="AG453" s="383" t="str">
        <f>IF(AE453="","",V456)</f>
        <v/>
      </c>
      <c r="AH453" s="385" t="str">
        <f>IF(AF453="","",V456)</f>
        <v/>
      </c>
      <c r="AI453" s="379">
        <v>7</v>
      </c>
      <c r="AJ453" s="430"/>
      <c r="AK453" s="372"/>
      <c r="AL453" s="374"/>
    </row>
    <row r="454" spans="1:38" ht="15" customHeight="1" x14ac:dyDescent="0.15">
      <c r="A454" s="454"/>
      <c r="B454" s="491"/>
      <c r="C454" s="393"/>
      <c r="D454" s="394"/>
      <c r="E454" s="396"/>
      <c r="F454" s="399"/>
      <c r="G454" s="402"/>
      <c r="H454" s="396"/>
      <c r="I454" s="396"/>
      <c r="J454" s="406"/>
      <c r="K454" s="409"/>
      <c r="L454" s="396"/>
      <c r="M454" s="494"/>
      <c r="N454" s="496"/>
      <c r="O454" s="498"/>
      <c r="P454" s="494"/>
      <c r="Q454" s="501"/>
      <c r="R454" s="504"/>
      <c r="S454" s="426"/>
      <c r="T454" s="426"/>
      <c r="U454" s="427"/>
      <c r="V454" s="1"/>
      <c r="W454" s="1"/>
      <c r="X454" s="1"/>
      <c r="Y454" s="63" t="str">
        <f>IFERROR(IF(VLOOKUP(A449,入力データ,26,FALSE)="","",VLOOKUP(A449,入力データ,26,FALSE)),"")</f>
        <v/>
      </c>
      <c r="Z454" s="1"/>
      <c r="AA454" s="1"/>
      <c r="AB454" s="369"/>
      <c r="AC454" s="378"/>
      <c r="AD454" s="380"/>
      <c r="AE454" s="380"/>
      <c r="AF454" s="382"/>
      <c r="AG454" s="384"/>
      <c r="AH454" s="386"/>
      <c r="AI454" s="380"/>
      <c r="AJ454" s="431"/>
      <c r="AK454" s="372"/>
      <c r="AL454" s="374"/>
    </row>
    <row r="455" spans="1:38" ht="15" customHeight="1" x14ac:dyDescent="0.15">
      <c r="A455" s="454"/>
      <c r="B455" s="491"/>
      <c r="C455" s="432" t="str">
        <f>IFERROR(IF(VLOOKUP(A449,入力データ,14,FALSE)="","",VLOOKUP(A449,入力データ,14,FALSE)),"")</f>
        <v/>
      </c>
      <c r="D455" s="409"/>
      <c r="E455" s="396"/>
      <c r="F455" s="399"/>
      <c r="G455" s="402"/>
      <c r="H455" s="396"/>
      <c r="I455" s="396"/>
      <c r="J455" s="406"/>
      <c r="K455" s="409"/>
      <c r="L455" s="396"/>
      <c r="M455" s="494"/>
      <c r="N455" s="496"/>
      <c r="O455" s="498"/>
      <c r="P455" s="494"/>
      <c r="Q455" s="501"/>
      <c r="R455" s="504"/>
      <c r="S455" s="426"/>
      <c r="T455" s="426"/>
      <c r="U455" s="427"/>
      <c r="V455" s="150"/>
      <c r="W455" s="150"/>
      <c r="X455" s="150"/>
      <c r="Y455" s="1"/>
      <c r="Z455" s="62"/>
      <c r="AA455" s="151"/>
      <c r="AB455" s="369"/>
      <c r="AC455" s="377">
        <v>4</v>
      </c>
      <c r="AD455" s="413" t="str">
        <f>IFERROR(IF(VLOOKUP(A449,入力データ,38,FALSE)="","",VLOOKUP(A449,入力データ,38,FALSE)),"")</f>
        <v/>
      </c>
      <c r="AE455" s="379" t="str">
        <f>IF(AD455="","",IF(V456&gt;43585,5,4))</f>
        <v/>
      </c>
      <c r="AF455" s="381" t="str">
        <f>IF(AE455="","",V456)</f>
        <v/>
      </c>
      <c r="AG455" s="383" t="str">
        <f>IF(AE455="","",V456)</f>
        <v/>
      </c>
      <c r="AH455" s="385" t="str">
        <f>IF(AE455="","",V456)</f>
        <v/>
      </c>
      <c r="AI455" s="379"/>
      <c r="AJ455" s="418"/>
      <c r="AK455" s="58"/>
      <c r="AL455" s="86"/>
    </row>
    <row r="456" spans="1:38" ht="15" customHeight="1" x14ac:dyDescent="0.15">
      <c r="A456" s="455"/>
      <c r="B456" s="492"/>
      <c r="C456" s="433"/>
      <c r="D456" s="410"/>
      <c r="E456" s="397"/>
      <c r="F456" s="400"/>
      <c r="G456" s="403"/>
      <c r="H456" s="397"/>
      <c r="I456" s="397"/>
      <c r="J456" s="407"/>
      <c r="K456" s="410"/>
      <c r="L456" s="397"/>
      <c r="M456" s="495"/>
      <c r="N456" s="497"/>
      <c r="O456" s="499"/>
      <c r="P456" s="495"/>
      <c r="Q456" s="502"/>
      <c r="R456" s="505"/>
      <c r="S456" s="428"/>
      <c r="T456" s="428"/>
      <c r="U456" s="429"/>
      <c r="V456" s="420" t="str">
        <f>IFERROR(IF(VLOOKUP(A449,入力データ,27,FALSE)="","",VLOOKUP(A449,入力データ,27,FALSE)),"")</f>
        <v/>
      </c>
      <c r="W456" s="421"/>
      <c r="X456" s="421"/>
      <c r="Y456" s="421"/>
      <c r="Z456" s="421"/>
      <c r="AA456" s="422"/>
      <c r="AB456" s="370"/>
      <c r="AC456" s="412"/>
      <c r="AD456" s="414"/>
      <c r="AE456" s="414"/>
      <c r="AF456" s="415"/>
      <c r="AG456" s="416"/>
      <c r="AH456" s="417"/>
      <c r="AI456" s="414"/>
      <c r="AJ456" s="419"/>
      <c r="AK456" s="60"/>
      <c r="AL456" s="61"/>
    </row>
    <row r="457" spans="1:38" ht="15" customHeight="1" x14ac:dyDescent="0.15">
      <c r="A457" s="453">
        <v>56</v>
      </c>
      <c r="B457" s="456"/>
      <c r="C457" s="459" t="str">
        <f>IFERROR(IF(VLOOKUP(A457,入力データ,2,FALSE)="","",VLOOKUP(A457,入力データ,2,FALSE)),"")</f>
        <v/>
      </c>
      <c r="D457" s="461" t="str">
        <f>IFERROR(
IF(OR(VLOOKUP(A457,入力データ,34,FALSE)=1,
VLOOKUP(A457,入力データ,34,FALSE)=3,
VLOOKUP(A457,入力データ,34,FALSE)=4,
VLOOKUP(A457,入力データ,34,FALSE)=5),
IF(VLOOKUP(A457,入力データ,13,FALSE)="","",VLOOKUP(A457,入力データ,13,FALSE)),
IF(VLOOKUP(A457,入力データ,3,FALSE)="","",VLOOKUP(A457,入力データ,3,FALSE))),"")</f>
        <v/>
      </c>
      <c r="E457" s="464" t="str">
        <f>IFERROR(IF(VLOOKUP(A457,入力データ,5,FALSE)="","",IF(VLOOKUP(A457,入力データ,5,FALSE)&gt;43585,5,4)),"")</f>
        <v/>
      </c>
      <c r="F457" s="467" t="str">
        <f>IFERROR(IF(VLOOKUP(A457,入力データ,5,FALSE)="","",VLOOKUP(A457,入力データ,5,FALSE)),"")</f>
        <v/>
      </c>
      <c r="G457" s="470" t="str">
        <f>IFERROR(IF(VLOOKUP(A457,入力データ,5,FALSE)="","",VLOOKUP(A457,入力データ,5,FALSE)),"")</f>
        <v/>
      </c>
      <c r="H457" s="473" t="str">
        <f>IFERROR(IF(VLOOKUP(A457,入力データ,5,FALSE)&gt;0,1,""),"")</f>
        <v/>
      </c>
      <c r="I457" s="473" t="str">
        <f>IFERROR(IF(VLOOKUP(A457,入力データ,6,FALSE)="","",VLOOKUP(A457,入力データ,6,FALSE)),"")</f>
        <v/>
      </c>
      <c r="J457" s="475" t="str">
        <f>IFERROR(IF(VLOOKUP(A457,入力データ,7,FALSE)="","",
IF(VLOOKUP(A457,入力データ,7,FALSE)&gt;159,"G",
IF(VLOOKUP(A457,入力データ,7,FALSE)&gt;149,"F",
IF(VLOOKUP(A457,入力データ,7,FALSE)&gt;139,"E",
IF(VLOOKUP(A457,入力データ,7,FALSE)&gt;129,"D",
IF(VLOOKUP(A457,入力データ,7,FALSE)&gt;119,"C",
IF(VLOOKUP(A457,入力データ,7,FALSE)&gt;109,"B",
IF(VLOOKUP(A457,入力データ,7,FALSE)&gt;99,"A",
"")))))))),"")</f>
        <v/>
      </c>
      <c r="K457" s="478" t="str">
        <f>IFERROR(IF(VLOOKUP(A457,入力データ,7,FALSE)="","",
IF(VLOOKUP(A457,入力データ,7,FALSE)&gt;99,MOD(VLOOKUP(A457,入力データ,7,FALSE),10),VLOOKUP(A457,入力データ,7,FALSE))),"")</f>
        <v/>
      </c>
      <c r="L457" s="481" t="str">
        <f>IFERROR(IF(VLOOKUP(A457,入力データ,8,FALSE)="","",VLOOKUP(A457,入力データ,8,FALSE)),"")</f>
        <v/>
      </c>
      <c r="M457" s="483" t="str">
        <f>IFERROR(IF(VLOOKUP(A457,入力データ,9,FALSE)="","",IF(VLOOKUP(A457,入力データ,9,FALSE)&gt;43585,5,4)),"")</f>
        <v/>
      </c>
      <c r="N457" s="485" t="str">
        <f>IFERROR(IF(VLOOKUP(A457,入力データ,9,FALSE)="","",VLOOKUP(A457,入力データ,9,FALSE)),"")</f>
        <v/>
      </c>
      <c r="O457" s="470" t="str">
        <f>IFERROR(IF(VLOOKUP(A457,入力データ,9,FALSE)="","",VLOOKUP(A457,入力データ,9,FALSE)),"")</f>
        <v/>
      </c>
      <c r="P457" s="481" t="str">
        <f>IFERROR(IF(VLOOKUP(A457,入力データ,10,FALSE)="","",VLOOKUP(A457,入力データ,10,FALSE)),"")</f>
        <v/>
      </c>
      <c r="Q457" s="434"/>
      <c r="R457" s="487" t="str">
        <f>IFERROR(IF(VLOOKUP(A457,入力データ,8,FALSE)="","",VLOOKUP(A457,入力データ,8,FALSE)+VALUE(VLOOKUP(A457,入力データ,10,FALSE))),"")</f>
        <v/>
      </c>
      <c r="S457" s="434" t="str">
        <f>IF(R457="","",IF(VLOOKUP(A457,入力データ,11,FALSE)="育児休業","ｲｸｷｭｳ",IF(VLOOKUP(A457,入力データ,11,FALSE)="傷病休職","ﾑｷｭｳ",ROUNDDOWN(R457*10/1000,0))))</f>
        <v/>
      </c>
      <c r="T457" s="435"/>
      <c r="U457" s="436"/>
      <c r="V457" s="152"/>
      <c r="W457" s="149"/>
      <c r="X457" s="149"/>
      <c r="Y457" s="149" t="str">
        <f>IFERROR(IF(VLOOKUP(A457,入力データ,21,FALSE)="","",VLOOKUP(A457,入力データ,21,FALSE)),"")</f>
        <v/>
      </c>
      <c r="Z457" s="40"/>
      <c r="AA457" s="67"/>
      <c r="AB457" s="368" t="str">
        <f>IFERROR(IF(VLOOKUP(A457,入力データ,28,FALSE)&amp;"　"&amp;VLOOKUP(A457,入力データ,29,FALSE)="　","",VLOOKUP(A457,入力データ,28,FALSE)&amp;"　"&amp;VLOOKUP(A457,入力データ,29,FALSE)),"")</f>
        <v/>
      </c>
      <c r="AC457" s="443">
        <v>1</v>
      </c>
      <c r="AD457" s="444" t="str">
        <f>IFERROR(IF(VLOOKUP(A457,入力データ,34,FALSE)="","",VLOOKUP(A457,入力データ,34,FALSE)),"")</f>
        <v/>
      </c>
      <c r="AE457" s="444" t="str">
        <f>IF(AD457="","",IF(V464&gt;43585,5,4))</f>
        <v/>
      </c>
      <c r="AF457" s="445" t="str">
        <f>IF(AD457="","",V464)</f>
        <v/>
      </c>
      <c r="AG457" s="447" t="str">
        <f>IF(AD457="","",V464)</f>
        <v/>
      </c>
      <c r="AH457" s="449" t="str">
        <f>IF(AD457="","",V464)</f>
        <v/>
      </c>
      <c r="AI457" s="444">
        <v>5</v>
      </c>
      <c r="AJ457" s="451" t="str">
        <f>IFERROR(IF(OR(VLOOKUP(A457,入力データ,34,FALSE)=1,VLOOKUP(A457,入力データ,34,FALSE)=3,VLOOKUP(A457,入力データ,34,FALSE)=4,VLOOKUP(A457,入力データ,34,FALSE)=5),3,
IF(VLOOKUP(A457,入力データ,35,FALSE)="","",3)),"")</f>
        <v/>
      </c>
      <c r="AK457" s="371"/>
      <c r="AL457" s="373"/>
    </row>
    <row r="458" spans="1:38" ht="15" customHeight="1" x14ac:dyDescent="0.15">
      <c r="A458" s="454"/>
      <c r="B458" s="457"/>
      <c r="C458" s="460"/>
      <c r="D458" s="462"/>
      <c r="E458" s="465"/>
      <c r="F458" s="468"/>
      <c r="G458" s="471"/>
      <c r="H458" s="474"/>
      <c r="I458" s="474"/>
      <c r="J458" s="476"/>
      <c r="K458" s="479"/>
      <c r="L458" s="482"/>
      <c r="M458" s="484"/>
      <c r="N458" s="486"/>
      <c r="O458" s="471"/>
      <c r="P458" s="482"/>
      <c r="Q458" s="437"/>
      <c r="R458" s="488"/>
      <c r="S458" s="437"/>
      <c r="T458" s="438"/>
      <c r="U458" s="439"/>
      <c r="V458" s="41"/>
      <c r="W458" s="150"/>
      <c r="X458" s="150"/>
      <c r="Y458" s="150" t="str">
        <f>IFERROR(IF(VLOOKUP(A457,入力データ,22,FALSE)="","",VLOOKUP(A457,入力データ,22,FALSE)),"")</f>
        <v/>
      </c>
      <c r="Z458" s="150"/>
      <c r="AA458" s="151"/>
      <c r="AB458" s="369"/>
      <c r="AC458" s="378"/>
      <c r="AD458" s="380"/>
      <c r="AE458" s="380"/>
      <c r="AF458" s="446"/>
      <c r="AG458" s="448"/>
      <c r="AH458" s="450"/>
      <c r="AI458" s="380"/>
      <c r="AJ458" s="452"/>
      <c r="AK458" s="372"/>
      <c r="AL458" s="374"/>
    </row>
    <row r="459" spans="1:38" ht="15" customHeight="1" x14ac:dyDescent="0.15">
      <c r="A459" s="454"/>
      <c r="B459" s="457"/>
      <c r="C459" s="375" t="str">
        <f>IFERROR(IF(VLOOKUP(A457,入力データ,12,FALSE)="","",VLOOKUP(A457,入力データ,12,FALSE)),"")</f>
        <v/>
      </c>
      <c r="D459" s="462"/>
      <c r="E459" s="465"/>
      <c r="F459" s="468"/>
      <c r="G459" s="471"/>
      <c r="H459" s="474"/>
      <c r="I459" s="474"/>
      <c r="J459" s="476"/>
      <c r="K459" s="479"/>
      <c r="L459" s="482"/>
      <c r="M459" s="484"/>
      <c r="N459" s="486"/>
      <c r="O459" s="471"/>
      <c r="P459" s="482"/>
      <c r="Q459" s="437"/>
      <c r="R459" s="488"/>
      <c r="S459" s="437"/>
      <c r="T459" s="438"/>
      <c r="U459" s="439"/>
      <c r="V459" s="41"/>
      <c r="W459" s="150"/>
      <c r="X459" s="150"/>
      <c r="Y459" s="150" t="str">
        <f>IFERROR(IF(VLOOKUP(A457,入力データ,23,FALSE)="","",VLOOKUP(A457,入力データ,23,FALSE)),"")</f>
        <v/>
      </c>
      <c r="Z459" s="150"/>
      <c r="AA459" s="151"/>
      <c r="AB459" s="369"/>
      <c r="AC459" s="377">
        <v>2</v>
      </c>
      <c r="AD459" s="379" t="str">
        <f>IFERROR(IF(VLOOKUP(A457,入力データ,37,FALSE)="","",VLOOKUP(A457,入力データ,37,FALSE)),"")</f>
        <v/>
      </c>
      <c r="AE459" s="379" t="str">
        <f>IF(AD459="","",IF(V464&gt;43585,5,4))</f>
        <v/>
      </c>
      <c r="AF459" s="381" t="str">
        <f>IF(AD459="","",V464)</f>
        <v/>
      </c>
      <c r="AG459" s="383" t="str">
        <f>IF(AE459="","",V464)</f>
        <v/>
      </c>
      <c r="AH459" s="385" t="str">
        <f>IF(AF459="","",V464)</f>
        <v/>
      </c>
      <c r="AI459" s="387">
        <v>6</v>
      </c>
      <c r="AJ459" s="389" t="str">
        <f>IFERROR(IF(VLOOKUP(A457,入力データ,36,FALSE)="","",3),"")</f>
        <v/>
      </c>
      <c r="AK459" s="372"/>
      <c r="AL459" s="374"/>
    </row>
    <row r="460" spans="1:38" ht="15" customHeight="1" x14ac:dyDescent="0.15">
      <c r="A460" s="454"/>
      <c r="B460" s="458"/>
      <c r="C460" s="376"/>
      <c r="D460" s="463"/>
      <c r="E460" s="466"/>
      <c r="F460" s="469"/>
      <c r="G460" s="472"/>
      <c r="H460" s="466"/>
      <c r="I460" s="466"/>
      <c r="J460" s="477"/>
      <c r="K460" s="480"/>
      <c r="L460" s="466"/>
      <c r="M460" s="466"/>
      <c r="N460" s="469"/>
      <c r="O460" s="472"/>
      <c r="P460" s="466"/>
      <c r="Q460" s="477"/>
      <c r="R460" s="489"/>
      <c r="S460" s="440"/>
      <c r="T460" s="441"/>
      <c r="U460" s="442"/>
      <c r="V460" s="38"/>
      <c r="W460" s="36"/>
      <c r="X460" s="36"/>
      <c r="Y460" s="150" t="str">
        <f>IFERROR(IF(VLOOKUP(A457,入力データ,24,FALSE)="","",VLOOKUP(A457,入力データ,24,FALSE)),"")</f>
        <v/>
      </c>
      <c r="Z460" s="63"/>
      <c r="AA460" s="37"/>
      <c r="AB460" s="369"/>
      <c r="AC460" s="378"/>
      <c r="AD460" s="380"/>
      <c r="AE460" s="380"/>
      <c r="AF460" s="382"/>
      <c r="AG460" s="384"/>
      <c r="AH460" s="386"/>
      <c r="AI460" s="388"/>
      <c r="AJ460" s="390"/>
      <c r="AK460" s="372"/>
      <c r="AL460" s="374"/>
    </row>
    <row r="461" spans="1:38" ht="15" customHeight="1" x14ac:dyDescent="0.15">
      <c r="A461" s="454"/>
      <c r="B461" s="490" t="str">
        <f>IF(OR(C457&lt;&gt;"",C459&lt;&gt;""),"○","")</f>
        <v/>
      </c>
      <c r="C461" s="391" t="str">
        <f>IFERROR(IF(VLOOKUP(A457,入力データ,4,FALSE)="","",VLOOKUP(A457,入力データ,4,FALSE)),"")</f>
        <v/>
      </c>
      <c r="D461" s="392"/>
      <c r="E461" s="395" t="str">
        <f>IFERROR(IF(VLOOKUP(A457,入力データ,15,FALSE)="","",IF(VLOOKUP(A457,入力データ,15,FALSE)&gt;43585,5,4)),"")</f>
        <v/>
      </c>
      <c r="F461" s="398" t="str">
        <f>IFERROR(IF(VLOOKUP(A457,入力データ,15,FALSE)="","",VLOOKUP(A457,入力データ,15,FALSE)),"")</f>
        <v/>
      </c>
      <c r="G461" s="401" t="str">
        <f>IFERROR(IF(VLOOKUP(A457,入力データ,15,FALSE)="","",VLOOKUP(A457,入力データ,15,FALSE)),"")</f>
        <v/>
      </c>
      <c r="H461" s="404" t="str">
        <f>IFERROR(IF(VLOOKUP(A457,入力データ,15,FALSE)&gt;0,1,""),"")</f>
        <v/>
      </c>
      <c r="I461" s="404" t="str">
        <f>IFERROR(IF(VLOOKUP(A457,入力データ,16,FALSE)="","",VLOOKUP(A457,入力データ,16,FALSE)),"")</f>
        <v/>
      </c>
      <c r="J461" s="405" t="str">
        <f>IFERROR(IF(VLOOKUP(A457,入力データ,17,FALSE)="","",
IF(VLOOKUP(A457,入力データ,17,FALSE)&gt;159,"G",
IF(VLOOKUP(A457,入力データ,17,FALSE)&gt;149,"F",
IF(VLOOKUP(A457,入力データ,17,FALSE)&gt;139,"E",
IF(VLOOKUP(A457,入力データ,17,FALSE)&gt;129,"D",
IF(VLOOKUP(A457,入力データ,17,FALSE)&gt;119,"C",
IF(VLOOKUP(A457,入力データ,17,FALSE)&gt;109,"B",
IF(VLOOKUP(A457,入力データ,17,FALSE)&gt;99,"A",
"")))))))),"")</f>
        <v/>
      </c>
      <c r="K461" s="408" t="str">
        <f>IFERROR(IF(VLOOKUP(A457,入力データ,17,FALSE)="","",
IF(VLOOKUP(A457,入力データ,17,FALSE)&gt;99,MOD(VLOOKUP(A457,入力データ,17,FALSE),10),VLOOKUP(A457,入力データ,17,FALSE))),"")</f>
        <v/>
      </c>
      <c r="L461" s="411" t="str">
        <f>IFERROR(IF(VLOOKUP(A457,入力データ,18,FALSE)="","",VLOOKUP(A457,入力データ,18,FALSE)),"")</f>
        <v/>
      </c>
      <c r="M461" s="493" t="str">
        <f>IFERROR(IF(VLOOKUP(A457,入力データ,19,FALSE)="","",IF(VLOOKUP(A457,入力データ,19,FALSE)&gt;43585,5,4)),"")</f>
        <v/>
      </c>
      <c r="N461" s="398" t="str">
        <f>IFERROR(IF(VLOOKUP(A457,入力データ,19,FALSE)="","",VLOOKUP(A457,入力データ,19,FALSE)),"")</f>
        <v/>
      </c>
      <c r="O461" s="401" t="str">
        <f>IFERROR(IF(VLOOKUP(A457,入力データ,19,FALSE)="","",VLOOKUP(A457,入力データ,19,FALSE)),"")</f>
        <v/>
      </c>
      <c r="P461" s="411" t="str">
        <f>IFERROR(IF(VLOOKUP(A457,入力データ,20,FALSE)="","",VLOOKUP(A457,入力データ,20,FALSE)),"")</f>
        <v/>
      </c>
      <c r="Q461" s="500"/>
      <c r="R461" s="503" t="str">
        <f>IFERROR(IF(OR(S461="ｲｸｷｭｳ",S461="ﾑｷｭｳ",AND(L461="",P461="")),"",VLOOKUP(A457,入力データ,31,FALSE)),"")</f>
        <v/>
      </c>
      <c r="S461" s="423" t="str">
        <f>IFERROR(
IF(VLOOKUP(A457,入力データ,33,FALSE)=1,"ﾑｷｭｳ ",
IF(VLOOKUP(A457,入力データ,33,FALSE)=3,"ｲｸｷｭｳ",
IF(VLOOKUP(A457,入力データ,33,FALSE)=4,VLOOKUP(A457,入力データ,32,FALSE),
IF(VLOOKUP(A457,入力データ,33,FALSE)=5,VLOOKUP(A457,入力データ,32,FALSE),
IF(AND(VLOOKUP(A457,入力データ,38,FALSE)&gt;0,VLOOKUP(A457,入力データ,38,FALSE)&lt;9),0,
IF(AND(L461="",P461=""),"",VLOOKUP(A457,入力データ,32,FALSE))))))),"")</f>
        <v/>
      </c>
      <c r="T461" s="424"/>
      <c r="U461" s="425"/>
      <c r="V461" s="36"/>
      <c r="W461" s="36"/>
      <c r="X461" s="36"/>
      <c r="Y461" s="63" t="str">
        <f>IFERROR(IF(VLOOKUP(A457,入力データ,25,FALSE)="","",VLOOKUP(A457,入力データ,25,FALSE)),"")</f>
        <v/>
      </c>
      <c r="Z461" s="63"/>
      <c r="AA461" s="37"/>
      <c r="AB461" s="369"/>
      <c r="AC461" s="377">
        <v>3</v>
      </c>
      <c r="AD461" s="379" t="str">
        <f>IFERROR(IF(VLOOKUP(A457,入力データ,33,FALSE)="","",VLOOKUP(A457,入力データ,33,FALSE)),"")</f>
        <v/>
      </c>
      <c r="AE461" s="379" t="str">
        <f>IF(AD461="","",IF(V464&gt;43585,5,4))</f>
        <v/>
      </c>
      <c r="AF461" s="381" t="str">
        <f>IF(AD461="","",V464)</f>
        <v/>
      </c>
      <c r="AG461" s="383" t="str">
        <f>IF(AE461="","",V464)</f>
        <v/>
      </c>
      <c r="AH461" s="385" t="str">
        <f>IF(AF461="","",V464)</f>
        <v/>
      </c>
      <c r="AI461" s="379">
        <v>7</v>
      </c>
      <c r="AJ461" s="430"/>
      <c r="AK461" s="372"/>
      <c r="AL461" s="374"/>
    </row>
    <row r="462" spans="1:38" ht="15" customHeight="1" x14ac:dyDescent="0.15">
      <c r="A462" s="454"/>
      <c r="B462" s="491"/>
      <c r="C462" s="393"/>
      <c r="D462" s="394"/>
      <c r="E462" s="396"/>
      <c r="F462" s="399"/>
      <c r="G462" s="402"/>
      <c r="H462" s="396"/>
      <c r="I462" s="396"/>
      <c r="J462" s="406"/>
      <c r="K462" s="409"/>
      <c r="L462" s="396"/>
      <c r="M462" s="494"/>
      <c r="N462" s="496"/>
      <c r="O462" s="498"/>
      <c r="P462" s="494"/>
      <c r="Q462" s="501"/>
      <c r="R462" s="504"/>
      <c r="S462" s="426"/>
      <c r="T462" s="426"/>
      <c r="U462" s="427"/>
      <c r="V462" s="1"/>
      <c r="W462" s="1"/>
      <c r="X462" s="1"/>
      <c r="Y462" s="63" t="str">
        <f>IFERROR(IF(VLOOKUP(A457,入力データ,26,FALSE)="","",VLOOKUP(A457,入力データ,26,FALSE)),"")</f>
        <v/>
      </c>
      <c r="Z462" s="1"/>
      <c r="AA462" s="1"/>
      <c r="AB462" s="369"/>
      <c r="AC462" s="378"/>
      <c r="AD462" s="380"/>
      <c r="AE462" s="380"/>
      <c r="AF462" s="382"/>
      <c r="AG462" s="384"/>
      <c r="AH462" s="386"/>
      <c r="AI462" s="380"/>
      <c r="AJ462" s="431"/>
      <c r="AK462" s="372"/>
      <c r="AL462" s="374"/>
    </row>
    <row r="463" spans="1:38" ht="15" customHeight="1" x14ac:dyDescent="0.15">
      <c r="A463" s="454"/>
      <c r="B463" s="491"/>
      <c r="C463" s="432" t="str">
        <f>IFERROR(IF(VLOOKUP(A457,入力データ,14,FALSE)="","",VLOOKUP(A457,入力データ,14,FALSE)),"")</f>
        <v/>
      </c>
      <c r="D463" s="409"/>
      <c r="E463" s="396"/>
      <c r="F463" s="399"/>
      <c r="G463" s="402"/>
      <c r="H463" s="396"/>
      <c r="I463" s="396"/>
      <c r="J463" s="406"/>
      <c r="K463" s="409"/>
      <c r="L463" s="396"/>
      <c r="M463" s="494"/>
      <c r="N463" s="496"/>
      <c r="O463" s="498"/>
      <c r="P463" s="494"/>
      <c r="Q463" s="501"/>
      <c r="R463" s="504"/>
      <c r="S463" s="426"/>
      <c r="T463" s="426"/>
      <c r="U463" s="427"/>
      <c r="V463" s="150"/>
      <c r="W463" s="150"/>
      <c r="X463" s="150"/>
      <c r="Y463" s="1"/>
      <c r="Z463" s="62"/>
      <c r="AA463" s="151"/>
      <c r="AB463" s="369"/>
      <c r="AC463" s="377">
        <v>4</v>
      </c>
      <c r="AD463" s="413" t="str">
        <f>IFERROR(IF(VLOOKUP(A457,入力データ,38,FALSE)="","",VLOOKUP(A457,入力データ,38,FALSE)),"")</f>
        <v/>
      </c>
      <c r="AE463" s="379" t="str">
        <f>IF(AD463="","",IF(V464&gt;43585,5,4))</f>
        <v/>
      </c>
      <c r="AF463" s="381" t="str">
        <f>IF(AE463="","",V464)</f>
        <v/>
      </c>
      <c r="AG463" s="383" t="str">
        <f>IF(AE463="","",V464)</f>
        <v/>
      </c>
      <c r="AH463" s="385" t="str">
        <f>IF(AE463="","",V464)</f>
        <v/>
      </c>
      <c r="AI463" s="379"/>
      <c r="AJ463" s="418"/>
      <c r="AK463" s="58"/>
      <c r="AL463" s="86"/>
    </row>
    <row r="464" spans="1:38" ht="15" customHeight="1" x14ac:dyDescent="0.15">
      <c r="A464" s="455"/>
      <c r="B464" s="492"/>
      <c r="C464" s="433"/>
      <c r="D464" s="410"/>
      <c r="E464" s="397"/>
      <c r="F464" s="400"/>
      <c r="G464" s="403"/>
      <c r="H464" s="397"/>
      <c r="I464" s="397"/>
      <c r="J464" s="407"/>
      <c r="K464" s="410"/>
      <c r="L464" s="397"/>
      <c r="M464" s="495"/>
      <c r="N464" s="497"/>
      <c r="O464" s="499"/>
      <c r="P464" s="495"/>
      <c r="Q464" s="502"/>
      <c r="R464" s="505"/>
      <c r="S464" s="428"/>
      <c r="T464" s="428"/>
      <c r="U464" s="429"/>
      <c r="V464" s="420" t="str">
        <f>IFERROR(IF(VLOOKUP(A457,入力データ,27,FALSE)="","",VLOOKUP(A457,入力データ,27,FALSE)),"")</f>
        <v/>
      </c>
      <c r="W464" s="421"/>
      <c r="X464" s="421"/>
      <c r="Y464" s="421"/>
      <c r="Z464" s="421"/>
      <c r="AA464" s="422"/>
      <c r="AB464" s="370"/>
      <c r="AC464" s="412"/>
      <c r="AD464" s="414"/>
      <c r="AE464" s="414"/>
      <c r="AF464" s="415"/>
      <c r="AG464" s="416"/>
      <c r="AH464" s="417"/>
      <c r="AI464" s="414"/>
      <c r="AJ464" s="419"/>
      <c r="AK464" s="60"/>
      <c r="AL464" s="61"/>
    </row>
    <row r="465" spans="1:38" ht="15" customHeight="1" x14ac:dyDescent="0.15">
      <c r="A465" s="453">
        <v>57</v>
      </c>
      <c r="B465" s="456"/>
      <c r="C465" s="459" t="str">
        <f>IFERROR(IF(VLOOKUP(A465,入力データ,2,FALSE)="","",VLOOKUP(A465,入力データ,2,FALSE)),"")</f>
        <v/>
      </c>
      <c r="D465" s="461" t="str">
        <f>IFERROR(
IF(OR(VLOOKUP(A465,入力データ,34,FALSE)=1,
VLOOKUP(A465,入力データ,34,FALSE)=3,
VLOOKUP(A465,入力データ,34,FALSE)=4,
VLOOKUP(A465,入力データ,34,FALSE)=5),
IF(VLOOKUP(A465,入力データ,13,FALSE)="","",VLOOKUP(A465,入力データ,13,FALSE)),
IF(VLOOKUP(A465,入力データ,3,FALSE)="","",VLOOKUP(A465,入力データ,3,FALSE))),"")</f>
        <v/>
      </c>
      <c r="E465" s="464" t="str">
        <f>IFERROR(IF(VLOOKUP(A465,入力データ,5,FALSE)="","",IF(VLOOKUP(A465,入力データ,5,FALSE)&gt;43585,5,4)),"")</f>
        <v/>
      </c>
      <c r="F465" s="467" t="str">
        <f>IFERROR(IF(VLOOKUP(A465,入力データ,5,FALSE)="","",VLOOKUP(A465,入力データ,5,FALSE)),"")</f>
        <v/>
      </c>
      <c r="G465" s="470" t="str">
        <f>IFERROR(IF(VLOOKUP(A465,入力データ,5,FALSE)="","",VLOOKUP(A465,入力データ,5,FALSE)),"")</f>
        <v/>
      </c>
      <c r="H465" s="473" t="str">
        <f>IFERROR(IF(VLOOKUP(A465,入力データ,5,FALSE)&gt;0,1,""),"")</f>
        <v/>
      </c>
      <c r="I465" s="473" t="str">
        <f>IFERROR(IF(VLOOKUP(A465,入力データ,6,FALSE)="","",VLOOKUP(A465,入力データ,6,FALSE)),"")</f>
        <v/>
      </c>
      <c r="J465" s="475" t="str">
        <f>IFERROR(IF(VLOOKUP(A465,入力データ,7,FALSE)="","",
IF(VLOOKUP(A465,入力データ,7,FALSE)&gt;159,"G",
IF(VLOOKUP(A465,入力データ,7,FALSE)&gt;149,"F",
IF(VLOOKUP(A465,入力データ,7,FALSE)&gt;139,"E",
IF(VLOOKUP(A465,入力データ,7,FALSE)&gt;129,"D",
IF(VLOOKUP(A465,入力データ,7,FALSE)&gt;119,"C",
IF(VLOOKUP(A465,入力データ,7,FALSE)&gt;109,"B",
IF(VLOOKUP(A465,入力データ,7,FALSE)&gt;99,"A",
"")))))))),"")</f>
        <v/>
      </c>
      <c r="K465" s="478" t="str">
        <f>IFERROR(IF(VLOOKUP(A465,入力データ,7,FALSE)="","",
IF(VLOOKUP(A465,入力データ,7,FALSE)&gt;99,MOD(VLOOKUP(A465,入力データ,7,FALSE),10),VLOOKUP(A465,入力データ,7,FALSE))),"")</f>
        <v/>
      </c>
      <c r="L465" s="481" t="str">
        <f>IFERROR(IF(VLOOKUP(A465,入力データ,8,FALSE)="","",VLOOKUP(A465,入力データ,8,FALSE)),"")</f>
        <v/>
      </c>
      <c r="M465" s="483" t="str">
        <f>IFERROR(IF(VLOOKUP(A465,入力データ,9,FALSE)="","",IF(VLOOKUP(A465,入力データ,9,FALSE)&gt;43585,5,4)),"")</f>
        <v/>
      </c>
      <c r="N465" s="485" t="str">
        <f>IFERROR(IF(VLOOKUP(A465,入力データ,9,FALSE)="","",VLOOKUP(A465,入力データ,9,FALSE)),"")</f>
        <v/>
      </c>
      <c r="O465" s="470" t="str">
        <f>IFERROR(IF(VLOOKUP(A465,入力データ,9,FALSE)="","",VLOOKUP(A465,入力データ,9,FALSE)),"")</f>
        <v/>
      </c>
      <c r="P465" s="481" t="str">
        <f>IFERROR(IF(VLOOKUP(A465,入力データ,10,FALSE)="","",VLOOKUP(A465,入力データ,10,FALSE)),"")</f>
        <v/>
      </c>
      <c r="Q465" s="434"/>
      <c r="R465" s="487" t="str">
        <f>IFERROR(IF(VLOOKUP(A465,入力データ,8,FALSE)="","",VLOOKUP(A465,入力データ,8,FALSE)+VALUE(VLOOKUP(A465,入力データ,10,FALSE))),"")</f>
        <v/>
      </c>
      <c r="S465" s="434" t="str">
        <f>IF(R465="","",IF(VLOOKUP(A465,入力データ,11,FALSE)="育児休業","ｲｸｷｭｳ",IF(VLOOKUP(A465,入力データ,11,FALSE)="傷病休職","ﾑｷｭｳ",ROUNDDOWN(R465*10/1000,0))))</f>
        <v/>
      </c>
      <c r="T465" s="435"/>
      <c r="U465" s="436"/>
      <c r="V465" s="152"/>
      <c r="W465" s="149"/>
      <c r="X465" s="149"/>
      <c r="Y465" s="149" t="str">
        <f>IFERROR(IF(VLOOKUP(A465,入力データ,21,FALSE)="","",VLOOKUP(A465,入力データ,21,FALSE)),"")</f>
        <v/>
      </c>
      <c r="Z465" s="40"/>
      <c r="AA465" s="67"/>
      <c r="AB465" s="368" t="str">
        <f>IFERROR(IF(VLOOKUP(A465,入力データ,28,FALSE)&amp;"　"&amp;VLOOKUP(A465,入力データ,29,FALSE)="　","",VLOOKUP(A465,入力データ,28,FALSE)&amp;"　"&amp;VLOOKUP(A465,入力データ,29,FALSE)),"")</f>
        <v/>
      </c>
      <c r="AC465" s="443">
        <v>1</v>
      </c>
      <c r="AD465" s="444" t="str">
        <f>IFERROR(IF(VLOOKUP(A465,入力データ,34,FALSE)="","",VLOOKUP(A465,入力データ,34,FALSE)),"")</f>
        <v/>
      </c>
      <c r="AE465" s="444" t="str">
        <f>IF(AD465="","",IF(V472&gt;43585,5,4))</f>
        <v/>
      </c>
      <c r="AF465" s="445" t="str">
        <f>IF(AD465="","",V472)</f>
        <v/>
      </c>
      <c r="AG465" s="447" t="str">
        <f>IF(AD465="","",V472)</f>
        <v/>
      </c>
      <c r="AH465" s="449" t="str">
        <f>IF(AD465="","",V472)</f>
        <v/>
      </c>
      <c r="AI465" s="444">
        <v>5</v>
      </c>
      <c r="AJ465" s="451" t="str">
        <f>IFERROR(IF(OR(VLOOKUP(A465,入力データ,34,FALSE)=1,VLOOKUP(A465,入力データ,34,FALSE)=3,VLOOKUP(A465,入力データ,34,FALSE)=4,VLOOKUP(A465,入力データ,34,FALSE)=5),3,
IF(VLOOKUP(A465,入力データ,35,FALSE)="","",3)),"")</f>
        <v/>
      </c>
      <c r="AK465" s="371"/>
      <c r="AL465" s="373"/>
    </row>
    <row r="466" spans="1:38" ht="15" customHeight="1" x14ac:dyDescent="0.15">
      <c r="A466" s="454"/>
      <c r="B466" s="457"/>
      <c r="C466" s="460"/>
      <c r="D466" s="462"/>
      <c r="E466" s="465"/>
      <c r="F466" s="468"/>
      <c r="G466" s="471"/>
      <c r="H466" s="474"/>
      <c r="I466" s="474"/>
      <c r="J466" s="476"/>
      <c r="K466" s="479"/>
      <c r="L466" s="482"/>
      <c r="M466" s="484"/>
      <c r="N466" s="486"/>
      <c r="O466" s="471"/>
      <c r="P466" s="482"/>
      <c r="Q466" s="437"/>
      <c r="R466" s="488"/>
      <c r="S466" s="437"/>
      <c r="T466" s="438"/>
      <c r="U466" s="439"/>
      <c r="V466" s="41"/>
      <c r="W466" s="150"/>
      <c r="X466" s="150"/>
      <c r="Y466" s="150" t="str">
        <f>IFERROR(IF(VLOOKUP(A465,入力データ,22,FALSE)="","",VLOOKUP(A465,入力データ,22,FALSE)),"")</f>
        <v/>
      </c>
      <c r="Z466" s="150"/>
      <c r="AA466" s="151"/>
      <c r="AB466" s="369"/>
      <c r="AC466" s="378"/>
      <c r="AD466" s="380"/>
      <c r="AE466" s="380"/>
      <c r="AF466" s="446"/>
      <c r="AG466" s="448"/>
      <c r="AH466" s="450"/>
      <c r="AI466" s="380"/>
      <c r="AJ466" s="452"/>
      <c r="AK466" s="372"/>
      <c r="AL466" s="374"/>
    </row>
    <row r="467" spans="1:38" ht="15" customHeight="1" x14ac:dyDescent="0.15">
      <c r="A467" s="454"/>
      <c r="B467" s="457"/>
      <c r="C467" s="375" t="str">
        <f>IFERROR(IF(VLOOKUP(A465,入力データ,12,FALSE)="","",VLOOKUP(A465,入力データ,12,FALSE)),"")</f>
        <v/>
      </c>
      <c r="D467" s="462"/>
      <c r="E467" s="465"/>
      <c r="F467" s="468"/>
      <c r="G467" s="471"/>
      <c r="H467" s="474"/>
      <c r="I467" s="474"/>
      <c r="J467" s="476"/>
      <c r="K467" s="479"/>
      <c r="L467" s="482"/>
      <c r="M467" s="484"/>
      <c r="N467" s="486"/>
      <c r="O467" s="471"/>
      <c r="P467" s="482"/>
      <c r="Q467" s="437"/>
      <c r="R467" s="488"/>
      <c r="S467" s="437"/>
      <c r="T467" s="438"/>
      <c r="U467" s="439"/>
      <c r="V467" s="41"/>
      <c r="W467" s="150"/>
      <c r="X467" s="150"/>
      <c r="Y467" s="150" t="str">
        <f>IFERROR(IF(VLOOKUP(A465,入力データ,23,FALSE)="","",VLOOKUP(A465,入力データ,23,FALSE)),"")</f>
        <v/>
      </c>
      <c r="Z467" s="150"/>
      <c r="AA467" s="151"/>
      <c r="AB467" s="369"/>
      <c r="AC467" s="377">
        <v>2</v>
      </c>
      <c r="AD467" s="379" t="str">
        <f>IFERROR(IF(VLOOKUP(A465,入力データ,37,FALSE)="","",VLOOKUP(A465,入力データ,37,FALSE)),"")</f>
        <v/>
      </c>
      <c r="AE467" s="379" t="str">
        <f>IF(AD467="","",IF(V472&gt;43585,5,4))</f>
        <v/>
      </c>
      <c r="AF467" s="381" t="str">
        <f>IF(AD467="","",V472)</f>
        <v/>
      </c>
      <c r="AG467" s="383" t="str">
        <f>IF(AE467="","",V472)</f>
        <v/>
      </c>
      <c r="AH467" s="385" t="str">
        <f>IF(AF467="","",V472)</f>
        <v/>
      </c>
      <c r="AI467" s="387">
        <v>6</v>
      </c>
      <c r="AJ467" s="389" t="str">
        <f>IFERROR(IF(VLOOKUP(A465,入力データ,36,FALSE)="","",3),"")</f>
        <v/>
      </c>
      <c r="AK467" s="372"/>
      <c r="AL467" s="374"/>
    </row>
    <row r="468" spans="1:38" ht="15" customHeight="1" x14ac:dyDescent="0.15">
      <c r="A468" s="454"/>
      <c r="B468" s="458"/>
      <c r="C468" s="376"/>
      <c r="D468" s="463"/>
      <c r="E468" s="466"/>
      <c r="F468" s="469"/>
      <c r="G468" s="472"/>
      <c r="H468" s="466"/>
      <c r="I468" s="466"/>
      <c r="J468" s="477"/>
      <c r="K468" s="480"/>
      <c r="L468" s="466"/>
      <c r="M468" s="466"/>
      <c r="N468" s="469"/>
      <c r="O468" s="472"/>
      <c r="P468" s="466"/>
      <c r="Q468" s="477"/>
      <c r="R468" s="489"/>
      <c r="S468" s="440"/>
      <c r="T468" s="441"/>
      <c r="U468" s="442"/>
      <c r="V468" s="38"/>
      <c r="W468" s="36"/>
      <c r="X468" s="36"/>
      <c r="Y468" s="150" t="str">
        <f>IFERROR(IF(VLOOKUP(A465,入力データ,24,FALSE)="","",VLOOKUP(A465,入力データ,24,FALSE)),"")</f>
        <v/>
      </c>
      <c r="Z468" s="63"/>
      <c r="AA468" s="37"/>
      <c r="AB468" s="369"/>
      <c r="AC468" s="378"/>
      <c r="AD468" s="380"/>
      <c r="AE468" s="380"/>
      <c r="AF468" s="382"/>
      <c r="AG468" s="384"/>
      <c r="AH468" s="386"/>
      <c r="AI468" s="388"/>
      <c r="AJ468" s="390"/>
      <c r="AK468" s="372"/>
      <c r="AL468" s="374"/>
    </row>
    <row r="469" spans="1:38" ht="15" customHeight="1" x14ac:dyDescent="0.15">
      <c r="A469" s="454"/>
      <c r="B469" s="490" t="str">
        <f>IF(OR(C465&lt;&gt;"",C467&lt;&gt;""),"○","")</f>
        <v/>
      </c>
      <c r="C469" s="391" t="str">
        <f>IFERROR(IF(VLOOKUP(A465,入力データ,4,FALSE)="","",VLOOKUP(A465,入力データ,4,FALSE)),"")</f>
        <v/>
      </c>
      <c r="D469" s="392"/>
      <c r="E469" s="395" t="str">
        <f>IFERROR(IF(VLOOKUP(A465,入力データ,15,FALSE)="","",IF(VLOOKUP(A465,入力データ,15,FALSE)&gt;43585,5,4)),"")</f>
        <v/>
      </c>
      <c r="F469" s="398" t="str">
        <f>IFERROR(IF(VLOOKUP(A465,入力データ,15,FALSE)="","",VLOOKUP(A465,入力データ,15,FALSE)),"")</f>
        <v/>
      </c>
      <c r="G469" s="401" t="str">
        <f>IFERROR(IF(VLOOKUP(A465,入力データ,15,FALSE)="","",VLOOKUP(A465,入力データ,15,FALSE)),"")</f>
        <v/>
      </c>
      <c r="H469" s="404" t="str">
        <f>IFERROR(IF(VLOOKUP(A465,入力データ,15,FALSE)&gt;0,1,""),"")</f>
        <v/>
      </c>
      <c r="I469" s="404" t="str">
        <f>IFERROR(IF(VLOOKUP(A465,入力データ,16,FALSE)="","",VLOOKUP(A465,入力データ,16,FALSE)),"")</f>
        <v/>
      </c>
      <c r="J469" s="405" t="str">
        <f>IFERROR(IF(VLOOKUP(A465,入力データ,17,FALSE)="","",
IF(VLOOKUP(A465,入力データ,17,FALSE)&gt;159,"G",
IF(VLOOKUP(A465,入力データ,17,FALSE)&gt;149,"F",
IF(VLOOKUP(A465,入力データ,17,FALSE)&gt;139,"E",
IF(VLOOKUP(A465,入力データ,17,FALSE)&gt;129,"D",
IF(VLOOKUP(A465,入力データ,17,FALSE)&gt;119,"C",
IF(VLOOKUP(A465,入力データ,17,FALSE)&gt;109,"B",
IF(VLOOKUP(A465,入力データ,17,FALSE)&gt;99,"A",
"")))))))),"")</f>
        <v/>
      </c>
      <c r="K469" s="408" t="str">
        <f>IFERROR(IF(VLOOKUP(A465,入力データ,17,FALSE)="","",
IF(VLOOKUP(A465,入力データ,17,FALSE)&gt;99,MOD(VLOOKUP(A465,入力データ,17,FALSE),10),VLOOKUP(A465,入力データ,17,FALSE))),"")</f>
        <v/>
      </c>
      <c r="L469" s="411" t="str">
        <f>IFERROR(IF(VLOOKUP(A465,入力データ,18,FALSE)="","",VLOOKUP(A465,入力データ,18,FALSE)),"")</f>
        <v/>
      </c>
      <c r="M469" s="493" t="str">
        <f>IFERROR(IF(VLOOKUP(A465,入力データ,19,FALSE)="","",IF(VLOOKUP(A465,入力データ,19,FALSE)&gt;43585,5,4)),"")</f>
        <v/>
      </c>
      <c r="N469" s="398" t="str">
        <f>IFERROR(IF(VLOOKUP(A465,入力データ,19,FALSE)="","",VLOOKUP(A465,入力データ,19,FALSE)),"")</f>
        <v/>
      </c>
      <c r="O469" s="401" t="str">
        <f>IFERROR(IF(VLOOKUP(A465,入力データ,19,FALSE)="","",VLOOKUP(A465,入力データ,19,FALSE)),"")</f>
        <v/>
      </c>
      <c r="P469" s="411" t="str">
        <f>IFERROR(IF(VLOOKUP(A465,入力データ,20,FALSE)="","",VLOOKUP(A465,入力データ,20,FALSE)),"")</f>
        <v/>
      </c>
      <c r="Q469" s="500"/>
      <c r="R469" s="503" t="str">
        <f>IFERROR(IF(OR(S469="ｲｸｷｭｳ",S469="ﾑｷｭｳ",AND(L469="",P469="")),"",VLOOKUP(A465,入力データ,31,FALSE)),"")</f>
        <v/>
      </c>
      <c r="S469" s="423" t="str">
        <f>IFERROR(
IF(VLOOKUP(A465,入力データ,33,FALSE)=1,"ﾑｷｭｳ ",
IF(VLOOKUP(A465,入力データ,33,FALSE)=3,"ｲｸｷｭｳ",
IF(VLOOKUP(A465,入力データ,33,FALSE)=4,VLOOKUP(A465,入力データ,32,FALSE),
IF(VLOOKUP(A465,入力データ,33,FALSE)=5,VLOOKUP(A465,入力データ,32,FALSE),
IF(AND(VLOOKUP(A465,入力データ,38,FALSE)&gt;0,VLOOKUP(A465,入力データ,38,FALSE)&lt;9),0,
IF(AND(L469="",P469=""),"",VLOOKUP(A465,入力データ,32,FALSE))))))),"")</f>
        <v/>
      </c>
      <c r="T469" s="424"/>
      <c r="U469" s="425"/>
      <c r="V469" s="36"/>
      <c r="W469" s="36"/>
      <c r="X469" s="36"/>
      <c r="Y469" s="63" t="str">
        <f>IFERROR(IF(VLOOKUP(A465,入力データ,25,FALSE)="","",VLOOKUP(A465,入力データ,25,FALSE)),"")</f>
        <v/>
      </c>
      <c r="Z469" s="63"/>
      <c r="AA469" s="37"/>
      <c r="AB469" s="369"/>
      <c r="AC469" s="377">
        <v>3</v>
      </c>
      <c r="AD469" s="379" t="str">
        <f>IFERROR(IF(VLOOKUP(A465,入力データ,33,FALSE)="","",VLOOKUP(A465,入力データ,33,FALSE)),"")</f>
        <v/>
      </c>
      <c r="AE469" s="379" t="str">
        <f>IF(AD469="","",IF(V472&gt;43585,5,4))</f>
        <v/>
      </c>
      <c r="AF469" s="381" t="str">
        <f>IF(AD469="","",V472)</f>
        <v/>
      </c>
      <c r="AG469" s="383" t="str">
        <f>IF(AE469="","",V472)</f>
        <v/>
      </c>
      <c r="AH469" s="385" t="str">
        <f>IF(AF469="","",V472)</f>
        <v/>
      </c>
      <c r="AI469" s="379">
        <v>7</v>
      </c>
      <c r="AJ469" s="430"/>
      <c r="AK469" s="372"/>
      <c r="AL469" s="374"/>
    </row>
    <row r="470" spans="1:38" ht="15" customHeight="1" x14ac:dyDescent="0.15">
      <c r="A470" s="454"/>
      <c r="B470" s="491"/>
      <c r="C470" s="393"/>
      <c r="D470" s="394"/>
      <c r="E470" s="396"/>
      <c r="F470" s="399"/>
      <c r="G470" s="402"/>
      <c r="H470" s="396"/>
      <c r="I470" s="396"/>
      <c r="J470" s="406"/>
      <c r="K470" s="409"/>
      <c r="L470" s="396"/>
      <c r="M470" s="494"/>
      <c r="N470" s="496"/>
      <c r="O470" s="498"/>
      <c r="P470" s="494"/>
      <c r="Q470" s="501"/>
      <c r="R470" s="504"/>
      <c r="S470" s="426"/>
      <c r="T470" s="426"/>
      <c r="U470" s="427"/>
      <c r="V470" s="1"/>
      <c r="W470" s="1"/>
      <c r="X470" s="1"/>
      <c r="Y470" s="63" t="str">
        <f>IFERROR(IF(VLOOKUP(A465,入力データ,26,FALSE)="","",VLOOKUP(A465,入力データ,26,FALSE)),"")</f>
        <v/>
      </c>
      <c r="Z470" s="1"/>
      <c r="AA470" s="1"/>
      <c r="AB470" s="369"/>
      <c r="AC470" s="378"/>
      <c r="AD470" s="380"/>
      <c r="AE470" s="380"/>
      <c r="AF470" s="382"/>
      <c r="AG470" s="384"/>
      <c r="AH470" s="386"/>
      <c r="AI470" s="380"/>
      <c r="AJ470" s="431"/>
      <c r="AK470" s="372"/>
      <c r="AL470" s="374"/>
    </row>
    <row r="471" spans="1:38" ht="15" customHeight="1" x14ac:dyDescent="0.15">
      <c r="A471" s="454"/>
      <c r="B471" s="491"/>
      <c r="C471" s="432" t="str">
        <f>IFERROR(IF(VLOOKUP(A465,入力データ,14,FALSE)="","",VLOOKUP(A465,入力データ,14,FALSE)),"")</f>
        <v/>
      </c>
      <c r="D471" s="409"/>
      <c r="E471" s="396"/>
      <c r="F471" s="399"/>
      <c r="G471" s="402"/>
      <c r="H471" s="396"/>
      <c r="I471" s="396"/>
      <c r="J471" s="406"/>
      <c r="K471" s="409"/>
      <c r="L471" s="396"/>
      <c r="M471" s="494"/>
      <c r="N471" s="496"/>
      <c r="O471" s="498"/>
      <c r="P471" s="494"/>
      <c r="Q471" s="501"/>
      <c r="R471" s="504"/>
      <c r="S471" s="426"/>
      <c r="T471" s="426"/>
      <c r="U471" s="427"/>
      <c r="V471" s="150"/>
      <c r="W471" s="150"/>
      <c r="X471" s="150"/>
      <c r="Y471" s="1"/>
      <c r="Z471" s="62"/>
      <c r="AA471" s="151"/>
      <c r="AB471" s="369"/>
      <c r="AC471" s="377">
        <v>4</v>
      </c>
      <c r="AD471" s="413" t="str">
        <f>IFERROR(IF(VLOOKUP(A465,入力データ,38,FALSE)="","",VLOOKUP(A465,入力データ,38,FALSE)),"")</f>
        <v/>
      </c>
      <c r="AE471" s="379" t="str">
        <f>IF(AD471="","",IF(V472&gt;43585,5,4))</f>
        <v/>
      </c>
      <c r="AF471" s="381" t="str">
        <f>IF(AE471="","",V472)</f>
        <v/>
      </c>
      <c r="AG471" s="383" t="str">
        <f>IF(AE471="","",V472)</f>
        <v/>
      </c>
      <c r="AH471" s="385" t="str">
        <f>IF(AE471="","",V472)</f>
        <v/>
      </c>
      <c r="AI471" s="379"/>
      <c r="AJ471" s="418"/>
      <c r="AK471" s="58"/>
      <c r="AL471" s="86"/>
    </row>
    <row r="472" spans="1:38" ht="15" customHeight="1" x14ac:dyDescent="0.15">
      <c r="A472" s="455"/>
      <c r="B472" s="492"/>
      <c r="C472" s="433"/>
      <c r="D472" s="410"/>
      <c r="E472" s="397"/>
      <c r="F472" s="400"/>
      <c r="G472" s="403"/>
      <c r="H472" s="397"/>
      <c r="I472" s="397"/>
      <c r="J472" s="407"/>
      <c r="K472" s="410"/>
      <c r="L472" s="397"/>
      <c r="M472" s="495"/>
      <c r="N472" s="497"/>
      <c r="O472" s="499"/>
      <c r="P472" s="495"/>
      <c r="Q472" s="502"/>
      <c r="R472" s="505"/>
      <c r="S472" s="428"/>
      <c r="T472" s="428"/>
      <c r="U472" s="429"/>
      <c r="V472" s="420" t="str">
        <f>IFERROR(IF(VLOOKUP(A465,入力データ,27,FALSE)="","",VLOOKUP(A465,入力データ,27,FALSE)),"")</f>
        <v/>
      </c>
      <c r="W472" s="421"/>
      <c r="X472" s="421"/>
      <c r="Y472" s="421"/>
      <c r="Z472" s="421"/>
      <c r="AA472" s="422"/>
      <c r="AB472" s="370"/>
      <c r="AC472" s="412"/>
      <c r="AD472" s="414"/>
      <c r="AE472" s="414"/>
      <c r="AF472" s="415"/>
      <c r="AG472" s="416"/>
      <c r="AH472" s="417"/>
      <c r="AI472" s="414"/>
      <c r="AJ472" s="419"/>
      <c r="AK472" s="60"/>
      <c r="AL472" s="61"/>
    </row>
    <row r="473" spans="1:38" ht="15" customHeight="1" x14ac:dyDescent="0.15">
      <c r="A473" s="453">
        <v>58</v>
      </c>
      <c r="B473" s="456"/>
      <c r="C473" s="459" t="str">
        <f>IFERROR(IF(VLOOKUP(A473,入力データ,2,FALSE)="","",VLOOKUP(A473,入力データ,2,FALSE)),"")</f>
        <v/>
      </c>
      <c r="D473" s="461" t="str">
        <f>IFERROR(
IF(OR(VLOOKUP(A473,入力データ,34,FALSE)=1,
VLOOKUP(A473,入力データ,34,FALSE)=3,
VLOOKUP(A473,入力データ,34,FALSE)=4,
VLOOKUP(A473,入力データ,34,FALSE)=5),
IF(VLOOKUP(A473,入力データ,13,FALSE)="","",VLOOKUP(A473,入力データ,13,FALSE)),
IF(VLOOKUP(A473,入力データ,3,FALSE)="","",VLOOKUP(A473,入力データ,3,FALSE))),"")</f>
        <v/>
      </c>
      <c r="E473" s="464" t="str">
        <f>IFERROR(IF(VLOOKUP(A473,入力データ,5,FALSE)="","",IF(VLOOKUP(A473,入力データ,5,FALSE)&gt;43585,5,4)),"")</f>
        <v/>
      </c>
      <c r="F473" s="467" t="str">
        <f>IFERROR(IF(VLOOKUP(A473,入力データ,5,FALSE)="","",VLOOKUP(A473,入力データ,5,FALSE)),"")</f>
        <v/>
      </c>
      <c r="G473" s="470" t="str">
        <f>IFERROR(IF(VLOOKUP(A473,入力データ,5,FALSE)="","",VLOOKUP(A473,入力データ,5,FALSE)),"")</f>
        <v/>
      </c>
      <c r="H473" s="473" t="str">
        <f>IFERROR(IF(VLOOKUP(A473,入力データ,5,FALSE)&gt;0,1,""),"")</f>
        <v/>
      </c>
      <c r="I473" s="473" t="str">
        <f>IFERROR(IF(VLOOKUP(A473,入力データ,6,FALSE)="","",VLOOKUP(A473,入力データ,6,FALSE)),"")</f>
        <v/>
      </c>
      <c r="J473" s="475" t="str">
        <f>IFERROR(IF(VLOOKUP(A473,入力データ,7,FALSE)="","",
IF(VLOOKUP(A473,入力データ,7,FALSE)&gt;159,"G",
IF(VLOOKUP(A473,入力データ,7,FALSE)&gt;149,"F",
IF(VLOOKUP(A473,入力データ,7,FALSE)&gt;139,"E",
IF(VLOOKUP(A473,入力データ,7,FALSE)&gt;129,"D",
IF(VLOOKUP(A473,入力データ,7,FALSE)&gt;119,"C",
IF(VLOOKUP(A473,入力データ,7,FALSE)&gt;109,"B",
IF(VLOOKUP(A473,入力データ,7,FALSE)&gt;99,"A",
"")))))))),"")</f>
        <v/>
      </c>
      <c r="K473" s="478" t="str">
        <f>IFERROR(IF(VLOOKUP(A473,入力データ,7,FALSE)="","",
IF(VLOOKUP(A473,入力データ,7,FALSE)&gt;99,MOD(VLOOKUP(A473,入力データ,7,FALSE),10),VLOOKUP(A473,入力データ,7,FALSE))),"")</f>
        <v/>
      </c>
      <c r="L473" s="481" t="str">
        <f>IFERROR(IF(VLOOKUP(A473,入力データ,8,FALSE)="","",VLOOKUP(A473,入力データ,8,FALSE)),"")</f>
        <v/>
      </c>
      <c r="M473" s="483" t="str">
        <f>IFERROR(IF(VLOOKUP(A473,入力データ,9,FALSE)="","",IF(VLOOKUP(A473,入力データ,9,FALSE)&gt;43585,5,4)),"")</f>
        <v/>
      </c>
      <c r="N473" s="485" t="str">
        <f>IFERROR(IF(VLOOKUP(A473,入力データ,9,FALSE)="","",VLOOKUP(A473,入力データ,9,FALSE)),"")</f>
        <v/>
      </c>
      <c r="O473" s="470" t="str">
        <f>IFERROR(IF(VLOOKUP(A473,入力データ,9,FALSE)="","",VLOOKUP(A473,入力データ,9,FALSE)),"")</f>
        <v/>
      </c>
      <c r="P473" s="481" t="str">
        <f>IFERROR(IF(VLOOKUP(A473,入力データ,10,FALSE)="","",VLOOKUP(A473,入力データ,10,FALSE)),"")</f>
        <v/>
      </c>
      <c r="Q473" s="434"/>
      <c r="R473" s="487" t="str">
        <f>IFERROR(IF(VLOOKUP(A473,入力データ,8,FALSE)="","",VLOOKUP(A473,入力データ,8,FALSE)+VALUE(VLOOKUP(A473,入力データ,10,FALSE))),"")</f>
        <v/>
      </c>
      <c r="S473" s="434" t="str">
        <f>IF(R473="","",IF(VLOOKUP(A473,入力データ,11,FALSE)="育児休業","ｲｸｷｭｳ",IF(VLOOKUP(A473,入力データ,11,FALSE)="傷病休職","ﾑｷｭｳ",ROUNDDOWN(R473*10/1000,0))))</f>
        <v/>
      </c>
      <c r="T473" s="435"/>
      <c r="U473" s="436"/>
      <c r="V473" s="152"/>
      <c r="W473" s="149"/>
      <c r="X473" s="149"/>
      <c r="Y473" s="149" t="str">
        <f>IFERROR(IF(VLOOKUP(A473,入力データ,21,FALSE)="","",VLOOKUP(A473,入力データ,21,FALSE)),"")</f>
        <v/>
      </c>
      <c r="Z473" s="40"/>
      <c r="AA473" s="67"/>
      <c r="AB473" s="368" t="str">
        <f>IFERROR(IF(VLOOKUP(A473,入力データ,28,FALSE)&amp;"　"&amp;VLOOKUP(A473,入力データ,29,FALSE)="　","",VLOOKUP(A473,入力データ,28,FALSE)&amp;"　"&amp;VLOOKUP(A473,入力データ,29,FALSE)),"")</f>
        <v/>
      </c>
      <c r="AC473" s="443">
        <v>1</v>
      </c>
      <c r="AD473" s="444" t="str">
        <f>IFERROR(IF(VLOOKUP(A473,入力データ,34,FALSE)="","",VLOOKUP(A473,入力データ,34,FALSE)),"")</f>
        <v/>
      </c>
      <c r="AE473" s="444" t="str">
        <f>IF(AD473="","",IF(V480&gt;43585,5,4))</f>
        <v/>
      </c>
      <c r="AF473" s="445" t="str">
        <f>IF(AD473="","",V480)</f>
        <v/>
      </c>
      <c r="AG473" s="447" t="str">
        <f>IF(AD473="","",V480)</f>
        <v/>
      </c>
      <c r="AH473" s="449" t="str">
        <f>IF(AD473="","",V480)</f>
        <v/>
      </c>
      <c r="AI473" s="444">
        <v>5</v>
      </c>
      <c r="AJ473" s="451" t="str">
        <f>IFERROR(IF(OR(VLOOKUP(A473,入力データ,34,FALSE)=1,VLOOKUP(A473,入力データ,34,FALSE)=3,VLOOKUP(A473,入力データ,34,FALSE)=4,VLOOKUP(A473,入力データ,34,FALSE)=5),3,
IF(VLOOKUP(A473,入力データ,35,FALSE)="","",3)),"")</f>
        <v/>
      </c>
      <c r="AK473" s="371"/>
      <c r="AL473" s="373"/>
    </row>
    <row r="474" spans="1:38" ht="15" customHeight="1" x14ac:dyDescent="0.15">
      <c r="A474" s="454"/>
      <c r="B474" s="457"/>
      <c r="C474" s="460"/>
      <c r="D474" s="462"/>
      <c r="E474" s="465"/>
      <c r="F474" s="468"/>
      <c r="G474" s="471"/>
      <c r="H474" s="474"/>
      <c r="I474" s="474"/>
      <c r="J474" s="476"/>
      <c r="K474" s="479"/>
      <c r="L474" s="482"/>
      <c r="M474" s="484"/>
      <c r="N474" s="486"/>
      <c r="O474" s="471"/>
      <c r="P474" s="482"/>
      <c r="Q474" s="437"/>
      <c r="R474" s="488"/>
      <c r="S474" s="437"/>
      <c r="T474" s="438"/>
      <c r="U474" s="439"/>
      <c r="V474" s="41"/>
      <c r="W474" s="150"/>
      <c r="X474" s="150"/>
      <c r="Y474" s="150" t="str">
        <f>IFERROR(IF(VLOOKUP(A473,入力データ,22,FALSE)="","",VLOOKUP(A473,入力データ,22,FALSE)),"")</f>
        <v/>
      </c>
      <c r="Z474" s="150"/>
      <c r="AA474" s="151"/>
      <c r="AB474" s="369"/>
      <c r="AC474" s="378"/>
      <c r="AD474" s="380"/>
      <c r="AE474" s="380"/>
      <c r="AF474" s="446"/>
      <c r="AG474" s="448"/>
      <c r="AH474" s="450"/>
      <c r="AI474" s="380"/>
      <c r="AJ474" s="452"/>
      <c r="AK474" s="372"/>
      <c r="AL474" s="374"/>
    </row>
    <row r="475" spans="1:38" ht="15" customHeight="1" x14ac:dyDescent="0.15">
      <c r="A475" s="454"/>
      <c r="B475" s="457"/>
      <c r="C475" s="375" t="str">
        <f>IFERROR(IF(VLOOKUP(A473,入力データ,12,FALSE)="","",VLOOKUP(A473,入力データ,12,FALSE)),"")</f>
        <v/>
      </c>
      <c r="D475" s="462"/>
      <c r="E475" s="465"/>
      <c r="F475" s="468"/>
      <c r="G475" s="471"/>
      <c r="H475" s="474"/>
      <c r="I475" s="474"/>
      <c r="J475" s="476"/>
      <c r="K475" s="479"/>
      <c r="L475" s="482"/>
      <c r="M475" s="484"/>
      <c r="N475" s="486"/>
      <c r="O475" s="471"/>
      <c r="P475" s="482"/>
      <c r="Q475" s="437"/>
      <c r="R475" s="488"/>
      <c r="S475" s="437"/>
      <c r="T475" s="438"/>
      <c r="U475" s="439"/>
      <c r="V475" s="41"/>
      <c r="W475" s="150"/>
      <c r="X475" s="150"/>
      <c r="Y475" s="150" t="str">
        <f>IFERROR(IF(VLOOKUP(A473,入力データ,23,FALSE)="","",VLOOKUP(A473,入力データ,23,FALSE)),"")</f>
        <v/>
      </c>
      <c r="Z475" s="150"/>
      <c r="AA475" s="151"/>
      <c r="AB475" s="369"/>
      <c r="AC475" s="377">
        <v>2</v>
      </c>
      <c r="AD475" s="379" t="str">
        <f>IFERROR(IF(VLOOKUP(A473,入力データ,37,FALSE)="","",VLOOKUP(A473,入力データ,37,FALSE)),"")</f>
        <v/>
      </c>
      <c r="AE475" s="379" t="str">
        <f>IF(AD475="","",IF(V480&gt;43585,5,4))</f>
        <v/>
      </c>
      <c r="AF475" s="381" t="str">
        <f>IF(AD475="","",V480)</f>
        <v/>
      </c>
      <c r="AG475" s="383" t="str">
        <f>IF(AE475="","",V480)</f>
        <v/>
      </c>
      <c r="AH475" s="385" t="str">
        <f>IF(AF475="","",V480)</f>
        <v/>
      </c>
      <c r="AI475" s="387">
        <v>6</v>
      </c>
      <c r="AJ475" s="389" t="str">
        <f>IFERROR(IF(VLOOKUP(A473,入力データ,36,FALSE)="","",3),"")</f>
        <v/>
      </c>
      <c r="AK475" s="372"/>
      <c r="AL475" s="374"/>
    </row>
    <row r="476" spans="1:38" ht="15" customHeight="1" x14ac:dyDescent="0.15">
      <c r="A476" s="454"/>
      <c r="B476" s="458"/>
      <c r="C476" s="376"/>
      <c r="D476" s="463"/>
      <c r="E476" s="466"/>
      <c r="F476" s="469"/>
      <c r="G476" s="472"/>
      <c r="H476" s="466"/>
      <c r="I476" s="466"/>
      <c r="J476" s="477"/>
      <c r="K476" s="480"/>
      <c r="L476" s="466"/>
      <c r="M476" s="466"/>
      <c r="N476" s="469"/>
      <c r="O476" s="472"/>
      <c r="P476" s="466"/>
      <c r="Q476" s="477"/>
      <c r="R476" s="489"/>
      <c r="S476" s="440"/>
      <c r="T476" s="441"/>
      <c r="U476" s="442"/>
      <c r="V476" s="38"/>
      <c r="W476" s="36"/>
      <c r="X476" s="36"/>
      <c r="Y476" s="150" t="str">
        <f>IFERROR(IF(VLOOKUP(A473,入力データ,24,FALSE)="","",VLOOKUP(A473,入力データ,24,FALSE)),"")</f>
        <v/>
      </c>
      <c r="Z476" s="63"/>
      <c r="AA476" s="37"/>
      <c r="AB476" s="369"/>
      <c r="AC476" s="378"/>
      <c r="AD476" s="380"/>
      <c r="AE476" s="380"/>
      <c r="AF476" s="382"/>
      <c r="AG476" s="384"/>
      <c r="AH476" s="386"/>
      <c r="AI476" s="388"/>
      <c r="AJ476" s="390"/>
      <c r="AK476" s="372"/>
      <c r="AL476" s="374"/>
    </row>
    <row r="477" spans="1:38" ht="15" customHeight="1" x14ac:dyDescent="0.15">
      <c r="A477" s="454"/>
      <c r="B477" s="490" t="str">
        <f>IF(OR(C473&lt;&gt;"",C475&lt;&gt;""),"○","")</f>
        <v/>
      </c>
      <c r="C477" s="391" t="str">
        <f>IFERROR(IF(VLOOKUP(A473,入力データ,4,FALSE)="","",VLOOKUP(A473,入力データ,4,FALSE)),"")</f>
        <v/>
      </c>
      <c r="D477" s="392"/>
      <c r="E477" s="395" t="str">
        <f>IFERROR(IF(VLOOKUP(A473,入力データ,15,FALSE)="","",IF(VLOOKUP(A473,入力データ,15,FALSE)&gt;43585,5,4)),"")</f>
        <v/>
      </c>
      <c r="F477" s="398" t="str">
        <f>IFERROR(IF(VLOOKUP(A473,入力データ,15,FALSE)="","",VLOOKUP(A473,入力データ,15,FALSE)),"")</f>
        <v/>
      </c>
      <c r="G477" s="401" t="str">
        <f>IFERROR(IF(VLOOKUP(A473,入力データ,15,FALSE)="","",VLOOKUP(A473,入力データ,15,FALSE)),"")</f>
        <v/>
      </c>
      <c r="H477" s="404" t="str">
        <f>IFERROR(IF(VLOOKUP(A473,入力データ,15,FALSE)&gt;0,1,""),"")</f>
        <v/>
      </c>
      <c r="I477" s="404" t="str">
        <f>IFERROR(IF(VLOOKUP(A473,入力データ,16,FALSE)="","",VLOOKUP(A473,入力データ,16,FALSE)),"")</f>
        <v/>
      </c>
      <c r="J477" s="405" t="str">
        <f>IFERROR(IF(VLOOKUP(A473,入力データ,17,FALSE)="","",
IF(VLOOKUP(A473,入力データ,17,FALSE)&gt;159,"G",
IF(VLOOKUP(A473,入力データ,17,FALSE)&gt;149,"F",
IF(VLOOKUP(A473,入力データ,17,FALSE)&gt;139,"E",
IF(VLOOKUP(A473,入力データ,17,FALSE)&gt;129,"D",
IF(VLOOKUP(A473,入力データ,17,FALSE)&gt;119,"C",
IF(VLOOKUP(A473,入力データ,17,FALSE)&gt;109,"B",
IF(VLOOKUP(A473,入力データ,17,FALSE)&gt;99,"A",
"")))))))),"")</f>
        <v/>
      </c>
      <c r="K477" s="408" t="str">
        <f>IFERROR(IF(VLOOKUP(A473,入力データ,17,FALSE)="","",
IF(VLOOKUP(A473,入力データ,17,FALSE)&gt;99,MOD(VLOOKUP(A473,入力データ,17,FALSE),10),VLOOKUP(A473,入力データ,17,FALSE))),"")</f>
        <v/>
      </c>
      <c r="L477" s="411" t="str">
        <f>IFERROR(IF(VLOOKUP(A473,入力データ,18,FALSE)="","",VLOOKUP(A473,入力データ,18,FALSE)),"")</f>
        <v/>
      </c>
      <c r="M477" s="493" t="str">
        <f>IFERROR(IF(VLOOKUP(A473,入力データ,19,FALSE)="","",IF(VLOOKUP(A473,入力データ,19,FALSE)&gt;43585,5,4)),"")</f>
        <v/>
      </c>
      <c r="N477" s="398" t="str">
        <f>IFERROR(IF(VLOOKUP(A473,入力データ,19,FALSE)="","",VLOOKUP(A473,入力データ,19,FALSE)),"")</f>
        <v/>
      </c>
      <c r="O477" s="401" t="str">
        <f>IFERROR(IF(VLOOKUP(A473,入力データ,19,FALSE)="","",VLOOKUP(A473,入力データ,19,FALSE)),"")</f>
        <v/>
      </c>
      <c r="P477" s="411" t="str">
        <f>IFERROR(IF(VLOOKUP(A473,入力データ,20,FALSE)="","",VLOOKUP(A473,入力データ,20,FALSE)),"")</f>
        <v/>
      </c>
      <c r="Q477" s="500"/>
      <c r="R477" s="503" t="str">
        <f>IFERROR(IF(OR(S477="ｲｸｷｭｳ",S477="ﾑｷｭｳ",AND(L477="",P477="")),"",VLOOKUP(A473,入力データ,31,FALSE)),"")</f>
        <v/>
      </c>
      <c r="S477" s="423" t="str">
        <f>IFERROR(
IF(VLOOKUP(A473,入力データ,33,FALSE)=1,"ﾑｷｭｳ ",
IF(VLOOKUP(A473,入力データ,33,FALSE)=3,"ｲｸｷｭｳ",
IF(VLOOKUP(A473,入力データ,33,FALSE)=4,VLOOKUP(A473,入力データ,32,FALSE),
IF(VLOOKUP(A473,入力データ,33,FALSE)=5,VLOOKUP(A473,入力データ,32,FALSE),
IF(AND(VLOOKUP(A473,入力データ,38,FALSE)&gt;0,VLOOKUP(A473,入力データ,38,FALSE)&lt;9),0,
IF(AND(L477="",P477=""),"",VLOOKUP(A473,入力データ,32,FALSE))))))),"")</f>
        <v/>
      </c>
      <c r="T477" s="424"/>
      <c r="U477" s="425"/>
      <c r="V477" s="36"/>
      <c r="W477" s="36"/>
      <c r="X477" s="36"/>
      <c r="Y477" s="63" t="str">
        <f>IFERROR(IF(VLOOKUP(A473,入力データ,25,FALSE)="","",VLOOKUP(A473,入力データ,25,FALSE)),"")</f>
        <v/>
      </c>
      <c r="Z477" s="63"/>
      <c r="AA477" s="37"/>
      <c r="AB477" s="369"/>
      <c r="AC477" s="377">
        <v>3</v>
      </c>
      <c r="AD477" s="379" t="str">
        <f>IFERROR(IF(VLOOKUP(A473,入力データ,33,FALSE)="","",VLOOKUP(A473,入力データ,33,FALSE)),"")</f>
        <v/>
      </c>
      <c r="AE477" s="379" t="str">
        <f>IF(AD477="","",IF(V480&gt;43585,5,4))</f>
        <v/>
      </c>
      <c r="AF477" s="381" t="str">
        <f>IF(AD477="","",V480)</f>
        <v/>
      </c>
      <c r="AG477" s="383" t="str">
        <f>IF(AE477="","",V480)</f>
        <v/>
      </c>
      <c r="AH477" s="385" t="str">
        <f>IF(AF477="","",V480)</f>
        <v/>
      </c>
      <c r="AI477" s="379">
        <v>7</v>
      </c>
      <c r="AJ477" s="430"/>
      <c r="AK477" s="372"/>
      <c r="AL477" s="374"/>
    </row>
    <row r="478" spans="1:38" ht="15" customHeight="1" x14ac:dyDescent="0.15">
      <c r="A478" s="454"/>
      <c r="B478" s="491"/>
      <c r="C478" s="393"/>
      <c r="D478" s="394"/>
      <c r="E478" s="396"/>
      <c r="F478" s="399"/>
      <c r="G478" s="402"/>
      <c r="H478" s="396"/>
      <c r="I478" s="396"/>
      <c r="J478" s="406"/>
      <c r="K478" s="409"/>
      <c r="L478" s="396"/>
      <c r="M478" s="494"/>
      <c r="N478" s="496"/>
      <c r="O478" s="498"/>
      <c r="P478" s="494"/>
      <c r="Q478" s="501"/>
      <c r="R478" s="504"/>
      <c r="S478" s="426"/>
      <c r="T478" s="426"/>
      <c r="U478" s="427"/>
      <c r="V478" s="1"/>
      <c r="W478" s="1"/>
      <c r="X478" s="1"/>
      <c r="Y478" s="63" t="str">
        <f>IFERROR(IF(VLOOKUP(A473,入力データ,26,FALSE)="","",VLOOKUP(A473,入力データ,26,FALSE)),"")</f>
        <v/>
      </c>
      <c r="Z478" s="1"/>
      <c r="AA478" s="1"/>
      <c r="AB478" s="369"/>
      <c r="AC478" s="378"/>
      <c r="AD478" s="380"/>
      <c r="AE478" s="380"/>
      <c r="AF478" s="382"/>
      <c r="AG478" s="384"/>
      <c r="AH478" s="386"/>
      <c r="AI478" s="380"/>
      <c r="AJ478" s="431"/>
      <c r="AK478" s="372"/>
      <c r="AL478" s="374"/>
    </row>
    <row r="479" spans="1:38" ht="15" customHeight="1" x14ac:dyDescent="0.15">
      <c r="A479" s="454"/>
      <c r="B479" s="491"/>
      <c r="C479" s="432" t="str">
        <f>IFERROR(IF(VLOOKUP(A473,入力データ,14,FALSE)="","",VLOOKUP(A473,入力データ,14,FALSE)),"")</f>
        <v/>
      </c>
      <c r="D479" s="409"/>
      <c r="E479" s="396"/>
      <c r="F479" s="399"/>
      <c r="G479" s="402"/>
      <c r="H479" s="396"/>
      <c r="I479" s="396"/>
      <c r="J479" s="406"/>
      <c r="K479" s="409"/>
      <c r="L479" s="396"/>
      <c r="M479" s="494"/>
      <c r="N479" s="496"/>
      <c r="O479" s="498"/>
      <c r="P479" s="494"/>
      <c r="Q479" s="501"/>
      <c r="R479" s="504"/>
      <c r="S479" s="426"/>
      <c r="T479" s="426"/>
      <c r="U479" s="427"/>
      <c r="V479" s="150"/>
      <c r="W479" s="150"/>
      <c r="X479" s="150"/>
      <c r="Y479" s="1"/>
      <c r="Z479" s="62"/>
      <c r="AA479" s="151"/>
      <c r="AB479" s="369"/>
      <c r="AC479" s="377">
        <v>4</v>
      </c>
      <c r="AD479" s="413" t="str">
        <f>IFERROR(IF(VLOOKUP(A473,入力データ,38,FALSE)="","",VLOOKUP(A473,入力データ,38,FALSE)),"")</f>
        <v/>
      </c>
      <c r="AE479" s="379" t="str">
        <f>IF(AD479="","",IF(V480&gt;43585,5,4))</f>
        <v/>
      </c>
      <c r="AF479" s="381" t="str">
        <f>IF(AE479="","",V480)</f>
        <v/>
      </c>
      <c r="AG479" s="383" t="str">
        <f>IF(AE479="","",V480)</f>
        <v/>
      </c>
      <c r="AH479" s="385" t="str">
        <f>IF(AE479="","",V480)</f>
        <v/>
      </c>
      <c r="AI479" s="379"/>
      <c r="AJ479" s="418"/>
      <c r="AK479" s="58"/>
      <c r="AL479" s="86"/>
    </row>
    <row r="480" spans="1:38" ht="15" customHeight="1" x14ac:dyDescent="0.15">
      <c r="A480" s="455"/>
      <c r="B480" s="492"/>
      <c r="C480" s="433"/>
      <c r="D480" s="410"/>
      <c r="E480" s="397"/>
      <c r="F480" s="400"/>
      <c r="G480" s="403"/>
      <c r="H480" s="397"/>
      <c r="I480" s="397"/>
      <c r="J480" s="407"/>
      <c r="K480" s="410"/>
      <c r="L480" s="397"/>
      <c r="M480" s="495"/>
      <c r="N480" s="497"/>
      <c r="O480" s="499"/>
      <c r="P480" s="495"/>
      <c r="Q480" s="502"/>
      <c r="R480" s="505"/>
      <c r="S480" s="428"/>
      <c r="T480" s="428"/>
      <c r="U480" s="429"/>
      <c r="V480" s="420" t="str">
        <f>IFERROR(IF(VLOOKUP(A473,入力データ,27,FALSE)="","",VLOOKUP(A473,入力データ,27,FALSE)),"")</f>
        <v/>
      </c>
      <c r="W480" s="421"/>
      <c r="X480" s="421"/>
      <c r="Y480" s="421"/>
      <c r="Z480" s="421"/>
      <c r="AA480" s="422"/>
      <c r="AB480" s="370"/>
      <c r="AC480" s="412"/>
      <c r="AD480" s="414"/>
      <c r="AE480" s="414"/>
      <c r="AF480" s="415"/>
      <c r="AG480" s="416"/>
      <c r="AH480" s="417"/>
      <c r="AI480" s="414"/>
      <c r="AJ480" s="419"/>
      <c r="AK480" s="60"/>
      <c r="AL480" s="61"/>
    </row>
    <row r="481" spans="1:38" ht="15" customHeight="1" x14ac:dyDescent="0.15">
      <c r="A481" s="453">
        <v>59</v>
      </c>
      <c r="B481" s="456"/>
      <c r="C481" s="459" t="str">
        <f>IFERROR(IF(VLOOKUP(A481,入力データ,2,FALSE)="","",VLOOKUP(A481,入力データ,2,FALSE)),"")</f>
        <v/>
      </c>
      <c r="D481" s="461" t="str">
        <f>IFERROR(
IF(OR(VLOOKUP(A481,入力データ,34,FALSE)=1,
VLOOKUP(A481,入力データ,34,FALSE)=3,
VLOOKUP(A481,入力データ,34,FALSE)=4,
VLOOKUP(A481,入力データ,34,FALSE)=5),
IF(VLOOKUP(A481,入力データ,13,FALSE)="","",VLOOKUP(A481,入力データ,13,FALSE)),
IF(VLOOKUP(A481,入力データ,3,FALSE)="","",VLOOKUP(A481,入力データ,3,FALSE))),"")</f>
        <v/>
      </c>
      <c r="E481" s="464" t="str">
        <f>IFERROR(IF(VLOOKUP(A481,入力データ,5,FALSE)="","",IF(VLOOKUP(A481,入力データ,5,FALSE)&gt;43585,5,4)),"")</f>
        <v/>
      </c>
      <c r="F481" s="467" t="str">
        <f>IFERROR(IF(VLOOKUP(A481,入力データ,5,FALSE)="","",VLOOKUP(A481,入力データ,5,FALSE)),"")</f>
        <v/>
      </c>
      <c r="G481" s="470" t="str">
        <f>IFERROR(IF(VLOOKUP(A481,入力データ,5,FALSE)="","",VLOOKUP(A481,入力データ,5,FALSE)),"")</f>
        <v/>
      </c>
      <c r="H481" s="473" t="str">
        <f>IFERROR(IF(VLOOKUP(A481,入力データ,5,FALSE)&gt;0,1,""),"")</f>
        <v/>
      </c>
      <c r="I481" s="473" t="str">
        <f>IFERROR(IF(VLOOKUP(A481,入力データ,6,FALSE)="","",VLOOKUP(A481,入力データ,6,FALSE)),"")</f>
        <v/>
      </c>
      <c r="J481" s="475" t="str">
        <f>IFERROR(IF(VLOOKUP(A481,入力データ,7,FALSE)="","",
IF(VLOOKUP(A481,入力データ,7,FALSE)&gt;159,"G",
IF(VLOOKUP(A481,入力データ,7,FALSE)&gt;149,"F",
IF(VLOOKUP(A481,入力データ,7,FALSE)&gt;139,"E",
IF(VLOOKUP(A481,入力データ,7,FALSE)&gt;129,"D",
IF(VLOOKUP(A481,入力データ,7,FALSE)&gt;119,"C",
IF(VLOOKUP(A481,入力データ,7,FALSE)&gt;109,"B",
IF(VLOOKUP(A481,入力データ,7,FALSE)&gt;99,"A",
"")))))))),"")</f>
        <v/>
      </c>
      <c r="K481" s="478" t="str">
        <f>IFERROR(IF(VLOOKUP(A481,入力データ,7,FALSE)="","",
IF(VLOOKUP(A481,入力データ,7,FALSE)&gt;99,MOD(VLOOKUP(A481,入力データ,7,FALSE),10),VLOOKUP(A481,入力データ,7,FALSE))),"")</f>
        <v/>
      </c>
      <c r="L481" s="481" t="str">
        <f>IFERROR(IF(VLOOKUP(A481,入力データ,8,FALSE)="","",VLOOKUP(A481,入力データ,8,FALSE)),"")</f>
        <v/>
      </c>
      <c r="M481" s="483" t="str">
        <f>IFERROR(IF(VLOOKUP(A481,入力データ,9,FALSE)="","",IF(VLOOKUP(A481,入力データ,9,FALSE)&gt;43585,5,4)),"")</f>
        <v/>
      </c>
      <c r="N481" s="485" t="str">
        <f>IFERROR(IF(VLOOKUP(A481,入力データ,9,FALSE)="","",VLOOKUP(A481,入力データ,9,FALSE)),"")</f>
        <v/>
      </c>
      <c r="O481" s="470" t="str">
        <f>IFERROR(IF(VLOOKUP(A481,入力データ,9,FALSE)="","",VLOOKUP(A481,入力データ,9,FALSE)),"")</f>
        <v/>
      </c>
      <c r="P481" s="481" t="str">
        <f>IFERROR(IF(VLOOKUP(A481,入力データ,10,FALSE)="","",VLOOKUP(A481,入力データ,10,FALSE)),"")</f>
        <v/>
      </c>
      <c r="Q481" s="434"/>
      <c r="R481" s="487" t="str">
        <f>IFERROR(IF(VLOOKUP(A481,入力データ,8,FALSE)="","",VLOOKUP(A481,入力データ,8,FALSE)+VALUE(VLOOKUP(A481,入力データ,10,FALSE))),"")</f>
        <v/>
      </c>
      <c r="S481" s="434" t="str">
        <f>IF(R481="","",IF(VLOOKUP(A481,入力データ,11,FALSE)="育児休業","ｲｸｷｭｳ",IF(VLOOKUP(A481,入力データ,11,FALSE)="傷病休職","ﾑｷｭｳ",ROUNDDOWN(R481*10/1000,0))))</f>
        <v/>
      </c>
      <c r="T481" s="435"/>
      <c r="U481" s="436"/>
      <c r="V481" s="152"/>
      <c r="W481" s="149"/>
      <c r="X481" s="149"/>
      <c r="Y481" s="149" t="str">
        <f>IFERROR(IF(VLOOKUP(A481,入力データ,21,FALSE)="","",VLOOKUP(A481,入力データ,21,FALSE)),"")</f>
        <v/>
      </c>
      <c r="Z481" s="40"/>
      <c r="AA481" s="67"/>
      <c r="AB481" s="368" t="str">
        <f>IFERROR(IF(VLOOKUP(A481,入力データ,28,FALSE)&amp;"　"&amp;VLOOKUP(A481,入力データ,29,FALSE)="　","",VLOOKUP(A481,入力データ,28,FALSE)&amp;"　"&amp;VLOOKUP(A481,入力データ,29,FALSE)),"")</f>
        <v/>
      </c>
      <c r="AC481" s="443">
        <v>1</v>
      </c>
      <c r="AD481" s="444" t="str">
        <f>IFERROR(IF(VLOOKUP(A481,入力データ,34,FALSE)="","",VLOOKUP(A481,入力データ,34,FALSE)),"")</f>
        <v/>
      </c>
      <c r="AE481" s="444" t="str">
        <f>IF(AD481="","",IF(V488&gt;43585,5,4))</f>
        <v/>
      </c>
      <c r="AF481" s="445" t="str">
        <f>IF(AD481="","",V488)</f>
        <v/>
      </c>
      <c r="AG481" s="447" t="str">
        <f>IF(AD481="","",V488)</f>
        <v/>
      </c>
      <c r="AH481" s="449" t="str">
        <f>IF(AD481="","",V488)</f>
        <v/>
      </c>
      <c r="AI481" s="444">
        <v>5</v>
      </c>
      <c r="AJ481" s="451" t="str">
        <f>IFERROR(IF(OR(VLOOKUP(A481,入力データ,34,FALSE)=1,VLOOKUP(A481,入力データ,34,FALSE)=3,VLOOKUP(A481,入力データ,34,FALSE)=4,VLOOKUP(A481,入力データ,34,FALSE)=5),3,
IF(VLOOKUP(A481,入力データ,35,FALSE)="","",3)),"")</f>
        <v/>
      </c>
      <c r="AK481" s="371"/>
      <c r="AL481" s="373"/>
    </row>
    <row r="482" spans="1:38" ht="15" customHeight="1" x14ac:dyDescent="0.15">
      <c r="A482" s="454"/>
      <c r="B482" s="457"/>
      <c r="C482" s="460"/>
      <c r="D482" s="462"/>
      <c r="E482" s="465"/>
      <c r="F482" s="468"/>
      <c r="G482" s="471"/>
      <c r="H482" s="474"/>
      <c r="I482" s="474"/>
      <c r="J482" s="476"/>
      <c r="K482" s="479"/>
      <c r="L482" s="482"/>
      <c r="M482" s="484"/>
      <c r="N482" s="486"/>
      <c r="O482" s="471"/>
      <c r="P482" s="482"/>
      <c r="Q482" s="437"/>
      <c r="R482" s="488"/>
      <c r="S482" s="437"/>
      <c r="T482" s="438"/>
      <c r="U482" s="439"/>
      <c r="V482" s="41"/>
      <c r="W482" s="150"/>
      <c r="X482" s="150"/>
      <c r="Y482" s="150" t="str">
        <f>IFERROR(IF(VLOOKUP(A481,入力データ,22,FALSE)="","",VLOOKUP(A481,入力データ,22,FALSE)),"")</f>
        <v/>
      </c>
      <c r="Z482" s="150"/>
      <c r="AA482" s="151"/>
      <c r="AB482" s="369"/>
      <c r="AC482" s="378"/>
      <c r="AD482" s="380"/>
      <c r="AE482" s="380"/>
      <c r="AF482" s="446"/>
      <c r="AG482" s="448"/>
      <c r="AH482" s="450"/>
      <c r="AI482" s="380"/>
      <c r="AJ482" s="452"/>
      <c r="AK482" s="372"/>
      <c r="AL482" s="374"/>
    </row>
    <row r="483" spans="1:38" ht="15" customHeight="1" x14ac:dyDescent="0.15">
      <c r="A483" s="454"/>
      <c r="B483" s="457"/>
      <c r="C483" s="375" t="str">
        <f>IFERROR(IF(VLOOKUP(A481,入力データ,12,FALSE)="","",VLOOKUP(A481,入力データ,12,FALSE)),"")</f>
        <v/>
      </c>
      <c r="D483" s="462"/>
      <c r="E483" s="465"/>
      <c r="F483" s="468"/>
      <c r="G483" s="471"/>
      <c r="H483" s="474"/>
      <c r="I483" s="474"/>
      <c r="J483" s="476"/>
      <c r="K483" s="479"/>
      <c r="L483" s="482"/>
      <c r="M483" s="484"/>
      <c r="N483" s="486"/>
      <c r="O483" s="471"/>
      <c r="P483" s="482"/>
      <c r="Q483" s="437"/>
      <c r="R483" s="488"/>
      <c r="S483" s="437"/>
      <c r="T483" s="438"/>
      <c r="U483" s="439"/>
      <c r="V483" s="41"/>
      <c r="W483" s="150"/>
      <c r="X483" s="150"/>
      <c r="Y483" s="150" t="str">
        <f>IFERROR(IF(VLOOKUP(A481,入力データ,23,FALSE)="","",VLOOKUP(A481,入力データ,23,FALSE)),"")</f>
        <v/>
      </c>
      <c r="Z483" s="150"/>
      <c r="AA483" s="151"/>
      <c r="AB483" s="369"/>
      <c r="AC483" s="377">
        <v>2</v>
      </c>
      <c r="AD483" s="379" t="str">
        <f>IFERROR(IF(VLOOKUP(A481,入力データ,37,FALSE)="","",VLOOKUP(A481,入力データ,37,FALSE)),"")</f>
        <v/>
      </c>
      <c r="AE483" s="379" t="str">
        <f>IF(AD483="","",IF(V488&gt;43585,5,4))</f>
        <v/>
      </c>
      <c r="AF483" s="381" t="str">
        <f>IF(AD483="","",V488)</f>
        <v/>
      </c>
      <c r="AG483" s="383" t="str">
        <f>IF(AE483="","",V488)</f>
        <v/>
      </c>
      <c r="AH483" s="385" t="str">
        <f>IF(AF483="","",V488)</f>
        <v/>
      </c>
      <c r="AI483" s="387">
        <v>6</v>
      </c>
      <c r="AJ483" s="389" t="str">
        <f>IFERROR(IF(VLOOKUP(A481,入力データ,36,FALSE)="","",3),"")</f>
        <v/>
      </c>
      <c r="AK483" s="372"/>
      <c r="AL483" s="374"/>
    </row>
    <row r="484" spans="1:38" ht="15" customHeight="1" x14ac:dyDescent="0.15">
      <c r="A484" s="454"/>
      <c r="B484" s="458"/>
      <c r="C484" s="376"/>
      <c r="D484" s="463"/>
      <c r="E484" s="466"/>
      <c r="F484" s="469"/>
      <c r="G484" s="472"/>
      <c r="H484" s="466"/>
      <c r="I484" s="466"/>
      <c r="J484" s="477"/>
      <c r="K484" s="480"/>
      <c r="L484" s="466"/>
      <c r="M484" s="466"/>
      <c r="N484" s="469"/>
      <c r="O484" s="472"/>
      <c r="P484" s="466"/>
      <c r="Q484" s="477"/>
      <c r="R484" s="489"/>
      <c r="S484" s="440"/>
      <c r="T484" s="441"/>
      <c r="U484" s="442"/>
      <c r="V484" s="38"/>
      <c r="W484" s="36"/>
      <c r="X484" s="36"/>
      <c r="Y484" s="150" t="str">
        <f>IFERROR(IF(VLOOKUP(A481,入力データ,24,FALSE)="","",VLOOKUP(A481,入力データ,24,FALSE)),"")</f>
        <v/>
      </c>
      <c r="Z484" s="63"/>
      <c r="AA484" s="37"/>
      <c r="AB484" s="369"/>
      <c r="AC484" s="378"/>
      <c r="AD484" s="380"/>
      <c r="AE484" s="380"/>
      <c r="AF484" s="382"/>
      <c r="AG484" s="384"/>
      <c r="AH484" s="386"/>
      <c r="AI484" s="388"/>
      <c r="AJ484" s="390"/>
      <c r="AK484" s="372"/>
      <c r="AL484" s="374"/>
    </row>
    <row r="485" spans="1:38" ht="15" customHeight="1" x14ac:dyDescent="0.15">
      <c r="A485" s="454"/>
      <c r="B485" s="490" t="str">
        <f>IF(OR(C481&lt;&gt;"",C483&lt;&gt;""),"○","")</f>
        <v/>
      </c>
      <c r="C485" s="391" t="str">
        <f>IFERROR(IF(VLOOKUP(A481,入力データ,4,FALSE)="","",VLOOKUP(A481,入力データ,4,FALSE)),"")</f>
        <v/>
      </c>
      <c r="D485" s="392"/>
      <c r="E485" s="395" t="str">
        <f>IFERROR(IF(VLOOKUP(A481,入力データ,15,FALSE)="","",IF(VLOOKUP(A481,入力データ,15,FALSE)&gt;43585,5,4)),"")</f>
        <v/>
      </c>
      <c r="F485" s="398" t="str">
        <f>IFERROR(IF(VLOOKUP(A481,入力データ,15,FALSE)="","",VLOOKUP(A481,入力データ,15,FALSE)),"")</f>
        <v/>
      </c>
      <c r="G485" s="401" t="str">
        <f>IFERROR(IF(VLOOKUP(A481,入力データ,15,FALSE)="","",VLOOKUP(A481,入力データ,15,FALSE)),"")</f>
        <v/>
      </c>
      <c r="H485" s="404" t="str">
        <f>IFERROR(IF(VLOOKUP(A481,入力データ,15,FALSE)&gt;0,1,""),"")</f>
        <v/>
      </c>
      <c r="I485" s="404" t="str">
        <f>IFERROR(IF(VLOOKUP(A481,入力データ,16,FALSE)="","",VLOOKUP(A481,入力データ,16,FALSE)),"")</f>
        <v/>
      </c>
      <c r="J485" s="405" t="str">
        <f>IFERROR(IF(VLOOKUP(A481,入力データ,17,FALSE)="","",
IF(VLOOKUP(A481,入力データ,17,FALSE)&gt;159,"G",
IF(VLOOKUP(A481,入力データ,17,FALSE)&gt;149,"F",
IF(VLOOKUP(A481,入力データ,17,FALSE)&gt;139,"E",
IF(VLOOKUP(A481,入力データ,17,FALSE)&gt;129,"D",
IF(VLOOKUP(A481,入力データ,17,FALSE)&gt;119,"C",
IF(VLOOKUP(A481,入力データ,17,FALSE)&gt;109,"B",
IF(VLOOKUP(A481,入力データ,17,FALSE)&gt;99,"A",
"")))))))),"")</f>
        <v/>
      </c>
      <c r="K485" s="408" t="str">
        <f>IFERROR(IF(VLOOKUP(A481,入力データ,17,FALSE)="","",
IF(VLOOKUP(A481,入力データ,17,FALSE)&gt;99,MOD(VLOOKUP(A481,入力データ,17,FALSE),10),VLOOKUP(A481,入力データ,17,FALSE))),"")</f>
        <v/>
      </c>
      <c r="L485" s="411" t="str">
        <f>IFERROR(IF(VLOOKUP(A481,入力データ,18,FALSE)="","",VLOOKUP(A481,入力データ,18,FALSE)),"")</f>
        <v/>
      </c>
      <c r="M485" s="493" t="str">
        <f>IFERROR(IF(VLOOKUP(A481,入力データ,19,FALSE)="","",IF(VLOOKUP(A481,入力データ,19,FALSE)&gt;43585,5,4)),"")</f>
        <v/>
      </c>
      <c r="N485" s="398" t="str">
        <f>IFERROR(IF(VLOOKUP(A481,入力データ,19,FALSE)="","",VLOOKUP(A481,入力データ,19,FALSE)),"")</f>
        <v/>
      </c>
      <c r="O485" s="401" t="str">
        <f>IFERROR(IF(VLOOKUP(A481,入力データ,19,FALSE)="","",VLOOKUP(A481,入力データ,19,FALSE)),"")</f>
        <v/>
      </c>
      <c r="P485" s="411" t="str">
        <f>IFERROR(IF(VLOOKUP(A481,入力データ,20,FALSE)="","",VLOOKUP(A481,入力データ,20,FALSE)),"")</f>
        <v/>
      </c>
      <c r="Q485" s="500"/>
      <c r="R485" s="503" t="str">
        <f>IFERROR(IF(OR(S485="ｲｸｷｭｳ",S485="ﾑｷｭｳ",AND(L485="",P485="")),"",VLOOKUP(A481,入力データ,31,FALSE)),"")</f>
        <v/>
      </c>
      <c r="S485" s="423" t="str">
        <f>IFERROR(
IF(VLOOKUP(A481,入力データ,33,FALSE)=1,"ﾑｷｭｳ ",
IF(VLOOKUP(A481,入力データ,33,FALSE)=3,"ｲｸｷｭｳ",
IF(VLOOKUP(A481,入力データ,33,FALSE)=4,VLOOKUP(A481,入力データ,32,FALSE),
IF(VLOOKUP(A481,入力データ,33,FALSE)=5,VLOOKUP(A481,入力データ,32,FALSE),
IF(AND(VLOOKUP(A481,入力データ,38,FALSE)&gt;0,VLOOKUP(A481,入力データ,38,FALSE)&lt;9),0,
IF(AND(L485="",P485=""),"",VLOOKUP(A481,入力データ,32,FALSE))))))),"")</f>
        <v/>
      </c>
      <c r="T485" s="424"/>
      <c r="U485" s="425"/>
      <c r="V485" s="36"/>
      <c r="W485" s="36"/>
      <c r="X485" s="36"/>
      <c r="Y485" s="63" t="str">
        <f>IFERROR(IF(VLOOKUP(A481,入力データ,25,FALSE)="","",VLOOKUP(A481,入力データ,25,FALSE)),"")</f>
        <v/>
      </c>
      <c r="Z485" s="63"/>
      <c r="AA485" s="37"/>
      <c r="AB485" s="369"/>
      <c r="AC485" s="377">
        <v>3</v>
      </c>
      <c r="AD485" s="379" t="str">
        <f>IFERROR(IF(VLOOKUP(A481,入力データ,33,FALSE)="","",VLOOKUP(A481,入力データ,33,FALSE)),"")</f>
        <v/>
      </c>
      <c r="AE485" s="379" t="str">
        <f>IF(AD485="","",IF(V488&gt;43585,5,4))</f>
        <v/>
      </c>
      <c r="AF485" s="381" t="str">
        <f>IF(AD485="","",V488)</f>
        <v/>
      </c>
      <c r="AG485" s="383" t="str">
        <f>IF(AE485="","",V488)</f>
        <v/>
      </c>
      <c r="AH485" s="385" t="str">
        <f>IF(AF485="","",V488)</f>
        <v/>
      </c>
      <c r="AI485" s="379">
        <v>7</v>
      </c>
      <c r="AJ485" s="430"/>
      <c r="AK485" s="372"/>
      <c r="AL485" s="374"/>
    </row>
    <row r="486" spans="1:38" ht="15" customHeight="1" x14ac:dyDescent="0.15">
      <c r="A486" s="454"/>
      <c r="B486" s="491"/>
      <c r="C486" s="393"/>
      <c r="D486" s="394"/>
      <c r="E486" s="396"/>
      <c r="F486" s="399"/>
      <c r="G486" s="402"/>
      <c r="H486" s="396"/>
      <c r="I486" s="396"/>
      <c r="J486" s="406"/>
      <c r="K486" s="409"/>
      <c r="L486" s="396"/>
      <c r="M486" s="494"/>
      <c r="N486" s="496"/>
      <c r="O486" s="498"/>
      <c r="P486" s="494"/>
      <c r="Q486" s="501"/>
      <c r="R486" s="504"/>
      <c r="S486" s="426"/>
      <c r="T486" s="426"/>
      <c r="U486" s="427"/>
      <c r="V486" s="1"/>
      <c r="W486" s="1"/>
      <c r="X486" s="1"/>
      <c r="Y486" s="63" t="str">
        <f>IFERROR(IF(VLOOKUP(A481,入力データ,26,FALSE)="","",VLOOKUP(A481,入力データ,26,FALSE)),"")</f>
        <v/>
      </c>
      <c r="Z486" s="1"/>
      <c r="AA486" s="1"/>
      <c r="AB486" s="369"/>
      <c r="AC486" s="378"/>
      <c r="AD486" s="380"/>
      <c r="AE486" s="380"/>
      <c r="AF486" s="382"/>
      <c r="AG486" s="384"/>
      <c r="AH486" s="386"/>
      <c r="AI486" s="380"/>
      <c r="AJ486" s="431"/>
      <c r="AK486" s="372"/>
      <c r="AL486" s="374"/>
    </row>
    <row r="487" spans="1:38" ht="15" customHeight="1" x14ac:dyDescent="0.15">
      <c r="A487" s="454"/>
      <c r="B487" s="491"/>
      <c r="C487" s="432" t="str">
        <f>IFERROR(IF(VLOOKUP(A481,入力データ,14,FALSE)="","",VLOOKUP(A481,入力データ,14,FALSE)),"")</f>
        <v/>
      </c>
      <c r="D487" s="409"/>
      <c r="E487" s="396"/>
      <c r="F487" s="399"/>
      <c r="G487" s="402"/>
      <c r="H487" s="396"/>
      <c r="I487" s="396"/>
      <c r="J487" s="406"/>
      <c r="K487" s="409"/>
      <c r="L487" s="396"/>
      <c r="M487" s="494"/>
      <c r="N487" s="496"/>
      <c r="O487" s="498"/>
      <c r="P487" s="494"/>
      <c r="Q487" s="501"/>
      <c r="R487" s="504"/>
      <c r="S487" s="426"/>
      <c r="T487" s="426"/>
      <c r="U487" s="427"/>
      <c r="V487" s="150"/>
      <c r="W487" s="150"/>
      <c r="X487" s="150"/>
      <c r="Y487" s="1"/>
      <c r="Z487" s="62"/>
      <c r="AA487" s="151"/>
      <c r="AB487" s="369"/>
      <c r="AC487" s="377">
        <v>4</v>
      </c>
      <c r="AD487" s="413" t="str">
        <f>IFERROR(IF(VLOOKUP(A481,入力データ,38,FALSE)="","",VLOOKUP(A481,入力データ,38,FALSE)),"")</f>
        <v/>
      </c>
      <c r="AE487" s="379" t="str">
        <f>IF(AD487="","",IF(V488&gt;43585,5,4))</f>
        <v/>
      </c>
      <c r="AF487" s="381" t="str">
        <f>IF(AE487="","",V488)</f>
        <v/>
      </c>
      <c r="AG487" s="383" t="str">
        <f>IF(AE487="","",V488)</f>
        <v/>
      </c>
      <c r="AH487" s="385" t="str">
        <f>IF(AE487="","",V488)</f>
        <v/>
      </c>
      <c r="AI487" s="379"/>
      <c r="AJ487" s="418"/>
      <c r="AK487" s="58"/>
      <c r="AL487" s="86"/>
    </row>
    <row r="488" spans="1:38" ht="15" customHeight="1" x14ac:dyDescent="0.15">
      <c r="A488" s="455"/>
      <c r="B488" s="492"/>
      <c r="C488" s="433"/>
      <c r="D488" s="410"/>
      <c r="E488" s="397"/>
      <c r="F488" s="400"/>
      <c r="G488" s="403"/>
      <c r="H488" s="397"/>
      <c r="I488" s="397"/>
      <c r="J488" s="407"/>
      <c r="K488" s="410"/>
      <c r="L488" s="397"/>
      <c r="M488" s="495"/>
      <c r="N488" s="497"/>
      <c r="O488" s="499"/>
      <c r="P488" s="495"/>
      <c r="Q488" s="502"/>
      <c r="R488" s="505"/>
      <c r="S488" s="428"/>
      <c r="T488" s="428"/>
      <c r="U488" s="429"/>
      <c r="V488" s="420" t="str">
        <f>IFERROR(IF(VLOOKUP(A481,入力データ,27,FALSE)="","",VLOOKUP(A481,入力データ,27,FALSE)),"")</f>
        <v/>
      </c>
      <c r="W488" s="421"/>
      <c r="X488" s="421"/>
      <c r="Y488" s="421"/>
      <c r="Z488" s="421"/>
      <c r="AA488" s="422"/>
      <c r="AB488" s="370"/>
      <c r="AC488" s="412"/>
      <c r="AD488" s="414"/>
      <c r="AE488" s="414"/>
      <c r="AF488" s="415"/>
      <c r="AG488" s="416"/>
      <c r="AH488" s="417"/>
      <c r="AI488" s="414"/>
      <c r="AJ488" s="419"/>
      <c r="AK488" s="60"/>
      <c r="AL488" s="61"/>
    </row>
    <row r="489" spans="1:38" ht="15" customHeight="1" x14ac:dyDescent="0.15">
      <c r="A489" s="453">
        <v>60</v>
      </c>
      <c r="B489" s="456"/>
      <c r="C489" s="459" t="str">
        <f>IFERROR(IF(VLOOKUP(A489,入力データ,2,FALSE)="","",VLOOKUP(A489,入力データ,2,FALSE)),"")</f>
        <v/>
      </c>
      <c r="D489" s="461" t="str">
        <f>IFERROR(
IF(OR(VLOOKUP(A489,入力データ,34,FALSE)=1,
VLOOKUP(A489,入力データ,34,FALSE)=3,
VLOOKUP(A489,入力データ,34,FALSE)=4,
VLOOKUP(A489,入力データ,34,FALSE)=5),
IF(VLOOKUP(A489,入力データ,13,FALSE)="","",VLOOKUP(A489,入力データ,13,FALSE)),
IF(VLOOKUP(A489,入力データ,3,FALSE)="","",VLOOKUP(A489,入力データ,3,FALSE))),"")</f>
        <v/>
      </c>
      <c r="E489" s="464" t="str">
        <f>IFERROR(IF(VLOOKUP(A489,入力データ,5,FALSE)="","",IF(VLOOKUP(A489,入力データ,5,FALSE)&gt;43585,5,4)),"")</f>
        <v/>
      </c>
      <c r="F489" s="467" t="str">
        <f>IFERROR(IF(VLOOKUP(A489,入力データ,5,FALSE)="","",VLOOKUP(A489,入力データ,5,FALSE)),"")</f>
        <v/>
      </c>
      <c r="G489" s="470" t="str">
        <f>IFERROR(IF(VLOOKUP(A489,入力データ,5,FALSE)="","",VLOOKUP(A489,入力データ,5,FALSE)),"")</f>
        <v/>
      </c>
      <c r="H489" s="473" t="str">
        <f>IFERROR(IF(VLOOKUP(A489,入力データ,5,FALSE)&gt;0,1,""),"")</f>
        <v/>
      </c>
      <c r="I489" s="473" t="str">
        <f>IFERROR(IF(VLOOKUP(A489,入力データ,6,FALSE)="","",VLOOKUP(A489,入力データ,6,FALSE)),"")</f>
        <v/>
      </c>
      <c r="J489" s="475" t="str">
        <f>IFERROR(IF(VLOOKUP(A489,入力データ,7,FALSE)="","",
IF(VLOOKUP(A489,入力データ,7,FALSE)&gt;159,"G",
IF(VLOOKUP(A489,入力データ,7,FALSE)&gt;149,"F",
IF(VLOOKUP(A489,入力データ,7,FALSE)&gt;139,"E",
IF(VLOOKUP(A489,入力データ,7,FALSE)&gt;129,"D",
IF(VLOOKUP(A489,入力データ,7,FALSE)&gt;119,"C",
IF(VLOOKUP(A489,入力データ,7,FALSE)&gt;109,"B",
IF(VLOOKUP(A489,入力データ,7,FALSE)&gt;99,"A",
"")))))))),"")</f>
        <v/>
      </c>
      <c r="K489" s="478" t="str">
        <f>IFERROR(IF(VLOOKUP(A489,入力データ,7,FALSE)="","",
IF(VLOOKUP(A489,入力データ,7,FALSE)&gt;99,MOD(VLOOKUP(A489,入力データ,7,FALSE),10),VLOOKUP(A489,入力データ,7,FALSE))),"")</f>
        <v/>
      </c>
      <c r="L489" s="481" t="str">
        <f>IFERROR(IF(VLOOKUP(A489,入力データ,8,FALSE)="","",VLOOKUP(A489,入力データ,8,FALSE)),"")</f>
        <v/>
      </c>
      <c r="M489" s="483" t="str">
        <f>IFERROR(IF(VLOOKUP(A489,入力データ,9,FALSE)="","",IF(VLOOKUP(A489,入力データ,9,FALSE)&gt;43585,5,4)),"")</f>
        <v/>
      </c>
      <c r="N489" s="485" t="str">
        <f>IFERROR(IF(VLOOKUP(A489,入力データ,9,FALSE)="","",VLOOKUP(A489,入力データ,9,FALSE)),"")</f>
        <v/>
      </c>
      <c r="O489" s="470" t="str">
        <f>IFERROR(IF(VLOOKUP(A489,入力データ,9,FALSE)="","",VLOOKUP(A489,入力データ,9,FALSE)),"")</f>
        <v/>
      </c>
      <c r="P489" s="481" t="str">
        <f>IFERROR(IF(VLOOKUP(A489,入力データ,10,FALSE)="","",VLOOKUP(A489,入力データ,10,FALSE)),"")</f>
        <v/>
      </c>
      <c r="Q489" s="434"/>
      <c r="R489" s="487" t="str">
        <f>IFERROR(IF(VLOOKUP(A489,入力データ,8,FALSE)="","",VLOOKUP(A489,入力データ,8,FALSE)+VALUE(VLOOKUP(A489,入力データ,10,FALSE))),"")</f>
        <v/>
      </c>
      <c r="S489" s="434" t="str">
        <f>IF(R489="","",IF(VLOOKUP(A489,入力データ,11,FALSE)="育児休業","ｲｸｷｭｳ",IF(VLOOKUP(A489,入力データ,11,FALSE)="傷病休職","ﾑｷｭｳ",ROUNDDOWN(R489*10/1000,0))))</f>
        <v/>
      </c>
      <c r="T489" s="435"/>
      <c r="U489" s="436"/>
      <c r="V489" s="152"/>
      <c r="W489" s="149"/>
      <c r="X489" s="149"/>
      <c r="Y489" s="149" t="str">
        <f>IFERROR(IF(VLOOKUP(A489,入力データ,21,FALSE)="","",VLOOKUP(A489,入力データ,21,FALSE)),"")</f>
        <v/>
      </c>
      <c r="Z489" s="40"/>
      <c r="AA489" s="67"/>
      <c r="AB489" s="368" t="str">
        <f>IFERROR(IF(VLOOKUP(A489,入力データ,28,FALSE)&amp;"　"&amp;VLOOKUP(A489,入力データ,29,FALSE)="　","",VLOOKUP(A489,入力データ,28,FALSE)&amp;"　"&amp;VLOOKUP(A489,入力データ,29,FALSE)),"")</f>
        <v/>
      </c>
      <c r="AC489" s="443">
        <v>1</v>
      </c>
      <c r="AD489" s="444" t="str">
        <f>IFERROR(IF(VLOOKUP(A489,入力データ,34,FALSE)="","",VLOOKUP(A489,入力データ,34,FALSE)),"")</f>
        <v/>
      </c>
      <c r="AE489" s="444" t="str">
        <f>IF(AD489="","",IF(V496&gt;43585,5,4))</f>
        <v/>
      </c>
      <c r="AF489" s="445" t="str">
        <f>IF(AD489="","",V496)</f>
        <v/>
      </c>
      <c r="AG489" s="447" t="str">
        <f>IF(AD489="","",V496)</f>
        <v/>
      </c>
      <c r="AH489" s="449" t="str">
        <f>IF(AD489="","",V496)</f>
        <v/>
      </c>
      <c r="AI489" s="444">
        <v>5</v>
      </c>
      <c r="AJ489" s="451" t="str">
        <f>IFERROR(IF(OR(VLOOKUP(A489,入力データ,34,FALSE)=1,VLOOKUP(A489,入力データ,34,FALSE)=3,VLOOKUP(A489,入力データ,34,FALSE)=4,VLOOKUP(A489,入力データ,34,FALSE)=5),3,
IF(VLOOKUP(A489,入力データ,35,FALSE)="","",3)),"")</f>
        <v/>
      </c>
      <c r="AK489" s="371"/>
      <c r="AL489" s="373"/>
    </row>
    <row r="490" spans="1:38" ht="15" customHeight="1" x14ac:dyDescent="0.15">
      <c r="A490" s="454"/>
      <c r="B490" s="457"/>
      <c r="C490" s="460"/>
      <c r="D490" s="462"/>
      <c r="E490" s="465"/>
      <c r="F490" s="468"/>
      <c r="G490" s="471"/>
      <c r="H490" s="474"/>
      <c r="I490" s="474"/>
      <c r="J490" s="476"/>
      <c r="K490" s="479"/>
      <c r="L490" s="482"/>
      <c r="M490" s="484"/>
      <c r="N490" s="486"/>
      <c r="O490" s="471"/>
      <c r="P490" s="482"/>
      <c r="Q490" s="437"/>
      <c r="R490" s="488"/>
      <c r="S490" s="437"/>
      <c r="T490" s="438"/>
      <c r="U490" s="439"/>
      <c r="V490" s="41"/>
      <c r="W490" s="150"/>
      <c r="X490" s="150"/>
      <c r="Y490" s="150" t="str">
        <f>IFERROR(IF(VLOOKUP(A489,入力データ,22,FALSE)="","",VLOOKUP(A489,入力データ,22,FALSE)),"")</f>
        <v/>
      </c>
      <c r="Z490" s="150"/>
      <c r="AA490" s="151"/>
      <c r="AB490" s="369"/>
      <c r="AC490" s="378"/>
      <c r="AD490" s="380"/>
      <c r="AE490" s="380"/>
      <c r="AF490" s="446"/>
      <c r="AG490" s="448"/>
      <c r="AH490" s="450"/>
      <c r="AI490" s="380"/>
      <c r="AJ490" s="452"/>
      <c r="AK490" s="372"/>
      <c r="AL490" s="374"/>
    </row>
    <row r="491" spans="1:38" ht="15" customHeight="1" x14ac:dyDescent="0.15">
      <c r="A491" s="454"/>
      <c r="B491" s="457"/>
      <c r="C491" s="375" t="str">
        <f>IFERROR(IF(VLOOKUP(A489,入力データ,12,FALSE)="","",VLOOKUP(A489,入力データ,12,FALSE)),"")</f>
        <v/>
      </c>
      <c r="D491" s="462"/>
      <c r="E491" s="465"/>
      <c r="F491" s="468"/>
      <c r="G491" s="471"/>
      <c r="H491" s="474"/>
      <c r="I491" s="474"/>
      <c r="J491" s="476"/>
      <c r="K491" s="479"/>
      <c r="L491" s="482"/>
      <c r="M491" s="484"/>
      <c r="N491" s="486"/>
      <c r="O491" s="471"/>
      <c r="P491" s="482"/>
      <c r="Q491" s="437"/>
      <c r="R491" s="488"/>
      <c r="S491" s="437"/>
      <c r="T491" s="438"/>
      <c r="U491" s="439"/>
      <c r="V491" s="41"/>
      <c r="W491" s="150"/>
      <c r="X491" s="150"/>
      <c r="Y491" s="150" t="str">
        <f>IFERROR(IF(VLOOKUP(A489,入力データ,23,FALSE)="","",VLOOKUP(A489,入力データ,23,FALSE)),"")</f>
        <v/>
      </c>
      <c r="Z491" s="150"/>
      <c r="AA491" s="151"/>
      <c r="AB491" s="369"/>
      <c r="AC491" s="377">
        <v>2</v>
      </c>
      <c r="AD491" s="379" t="str">
        <f>IFERROR(IF(VLOOKUP(A489,入力データ,37,FALSE)="","",VLOOKUP(A489,入力データ,37,FALSE)),"")</f>
        <v/>
      </c>
      <c r="AE491" s="379" t="str">
        <f>IF(AD491="","",IF(V496&gt;43585,5,4))</f>
        <v/>
      </c>
      <c r="AF491" s="381" t="str">
        <f>IF(AD491="","",V496)</f>
        <v/>
      </c>
      <c r="AG491" s="383" t="str">
        <f>IF(AE491="","",V496)</f>
        <v/>
      </c>
      <c r="AH491" s="385" t="str">
        <f>IF(AF491="","",V496)</f>
        <v/>
      </c>
      <c r="AI491" s="387">
        <v>6</v>
      </c>
      <c r="AJ491" s="389" t="str">
        <f>IFERROR(IF(VLOOKUP(A489,入力データ,36,FALSE)="","",3),"")</f>
        <v/>
      </c>
      <c r="AK491" s="372"/>
      <c r="AL491" s="374"/>
    </row>
    <row r="492" spans="1:38" ht="15" customHeight="1" x14ac:dyDescent="0.15">
      <c r="A492" s="454"/>
      <c r="B492" s="458"/>
      <c r="C492" s="376"/>
      <c r="D492" s="463"/>
      <c r="E492" s="466"/>
      <c r="F492" s="469"/>
      <c r="G492" s="472"/>
      <c r="H492" s="466"/>
      <c r="I492" s="466"/>
      <c r="J492" s="477"/>
      <c r="K492" s="480"/>
      <c r="L492" s="466"/>
      <c r="M492" s="466"/>
      <c r="N492" s="469"/>
      <c r="O492" s="472"/>
      <c r="P492" s="466"/>
      <c r="Q492" s="477"/>
      <c r="R492" s="489"/>
      <c r="S492" s="440"/>
      <c r="T492" s="441"/>
      <c r="U492" s="442"/>
      <c r="V492" s="38"/>
      <c r="W492" s="36"/>
      <c r="X492" s="36"/>
      <c r="Y492" s="150" t="str">
        <f>IFERROR(IF(VLOOKUP(A489,入力データ,24,FALSE)="","",VLOOKUP(A489,入力データ,24,FALSE)),"")</f>
        <v/>
      </c>
      <c r="Z492" s="63"/>
      <c r="AA492" s="37"/>
      <c r="AB492" s="369"/>
      <c r="AC492" s="378"/>
      <c r="AD492" s="380"/>
      <c r="AE492" s="380"/>
      <c r="AF492" s="382"/>
      <c r="AG492" s="384"/>
      <c r="AH492" s="386"/>
      <c r="AI492" s="388"/>
      <c r="AJ492" s="390"/>
      <c r="AK492" s="372"/>
      <c r="AL492" s="374"/>
    </row>
    <row r="493" spans="1:38" ht="15" customHeight="1" x14ac:dyDescent="0.15">
      <c r="A493" s="454"/>
      <c r="B493" s="490" t="str">
        <f>IF(OR(C489&lt;&gt;"",C491&lt;&gt;""),"○","")</f>
        <v/>
      </c>
      <c r="C493" s="391" t="str">
        <f>IFERROR(IF(VLOOKUP(A489,入力データ,4,FALSE)="","",VLOOKUP(A489,入力データ,4,FALSE)),"")</f>
        <v/>
      </c>
      <c r="D493" s="392"/>
      <c r="E493" s="395" t="str">
        <f>IFERROR(IF(VLOOKUP(A489,入力データ,15,FALSE)="","",IF(VLOOKUP(A489,入力データ,15,FALSE)&gt;43585,5,4)),"")</f>
        <v/>
      </c>
      <c r="F493" s="398" t="str">
        <f>IFERROR(IF(VLOOKUP(A489,入力データ,15,FALSE)="","",VLOOKUP(A489,入力データ,15,FALSE)),"")</f>
        <v/>
      </c>
      <c r="G493" s="401" t="str">
        <f>IFERROR(IF(VLOOKUP(A489,入力データ,15,FALSE)="","",VLOOKUP(A489,入力データ,15,FALSE)),"")</f>
        <v/>
      </c>
      <c r="H493" s="404" t="str">
        <f>IFERROR(IF(VLOOKUP(A489,入力データ,15,FALSE)&gt;0,1,""),"")</f>
        <v/>
      </c>
      <c r="I493" s="404" t="str">
        <f>IFERROR(IF(VLOOKUP(A489,入力データ,16,FALSE)="","",VLOOKUP(A489,入力データ,16,FALSE)),"")</f>
        <v/>
      </c>
      <c r="J493" s="405" t="str">
        <f>IFERROR(IF(VLOOKUP(A489,入力データ,17,FALSE)="","",
IF(VLOOKUP(A489,入力データ,17,FALSE)&gt;159,"G",
IF(VLOOKUP(A489,入力データ,17,FALSE)&gt;149,"F",
IF(VLOOKUP(A489,入力データ,17,FALSE)&gt;139,"E",
IF(VLOOKUP(A489,入力データ,17,FALSE)&gt;129,"D",
IF(VLOOKUP(A489,入力データ,17,FALSE)&gt;119,"C",
IF(VLOOKUP(A489,入力データ,17,FALSE)&gt;109,"B",
IF(VLOOKUP(A489,入力データ,17,FALSE)&gt;99,"A",
"")))))))),"")</f>
        <v/>
      </c>
      <c r="K493" s="408" t="str">
        <f>IFERROR(IF(VLOOKUP(A489,入力データ,17,FALSE)="","",
IF(VLOOKUP(A489,入力データ,17,FALSE)&gt;99,MOD(VLOOKUP(A489,入力データ,17,FALSE),10),VLOOKUP(A489,入力データ,17,FALSE))),"")</f>
        <v/>
      </c>
      <c r="L493" s="411" t="str">
        <f>IFERROR(IF(VLOOKUP(A489,入力データ,18,FALSE)="","",VLOOKUP(A489,入力データ,18,FALSE)),"")</f>
        <v/>
      </c>
      <c r="M493" s="493" t="str">
        <f>IFERROR(IF(VLOOKUP(A489,入力データ,19,FALSE)="","",IF(VLOOKUP(A489,入力データ,19,FALSE)&gt;43585,5,4)),"")</f>
        <v/>
      </c>
      <c r="N493" s="398" t="str">
        <f>IFERROR(IF(VLOOKUP(A489,入力データ,19,FALSE)="","",VLOOKUP(A489,入力データ,19,FALSE)),"")</f>
        <v/>
      </c>
      <c r="O493" s="401" t="str">
        <f>IFERROR(IF(VLOOKUP(A489,入力データ,19,FALSE)="","",VLOOKUP(A489,入力データ,19,FALSE)),"")</f>
        <v/>
      </c>
      <c r="P493" s="411" t="str">
        <f>IFERROR(IF(VLOOKUP(A489,入力データ,20,FALSE)="","",VLOOKUP(A489,入力データ,20,FALSE)),"")</f>
        <v/>
      </c>
      <c r="Q493" s="500"/>
      <c r="R493" s="503" t="str">
        <f>IFERROR(IF(OR(S493="ｲｸｷｭｳ",S493="ﾑｷｭｳ",AND(L493="",P493="")),"",VLOOKUP(A489,入力データ,31,FALSE)),"")</f>
        <v/>
      </c>
      <c r="S493" s="423" t="str">
        <f>IFERROR(
IF(VLOOKUP(A489,入力データ,33,FALSE)=1,"ﾑｷｭｳ ",
IF(VLOOKUP(A489,入力データ,33,FALSE)=3,"ｲｸｷｭｳ",
IF(VLOOKUP(A489,入力データ,33,FALSE)=4,VLOOKUP(A489,入力データ,32,FALSE),
IF(VLOOKUP(A489,入力データ,33,FALSE)=5,VLOOKUP(A489,入力データ,32,FALSE),
IF(AND(VLOOKUP(A489,入力データ,38,FALSE)&gt;0,VLOOKUP(A489,入力データ,38,FALSE)&lt;9),0,
IF(AND(L493="",P493=""),"",VLOOKUP(A489,入力データ,32,FALSE))))))),"")</f>
        <v/>
      </c>
      <c r="T493" s="424"/>
      <c r="U493" s="425"/>
      <c r="V493" s="36"/>
      <c r="W493" s="36"/>
      <c r="X493" s="36"/>
      <c r="Y493" s="63" t="str">
        <f>IFERROR(IF(VLOOKUP(A489,入力データ,25,FALSE)="","",VLOOKUP(A489,入力データ,25,FALSE)),"")</f>
        <v/>
      </c>
      <c r="Z493" s="63"/>
      <c r="AA493" s="37"/>
      <c r="AB493" s="369"/>
      <c r="AC493" s="377">
        <v>3</v>
      </c>
      <c r="AD493" s="379" t="str">
        <f>IFERROR(IF(VLOOKUP(A489,入力データ,33,FALSE)="","",VLOOKUP(A489,入力データ,33,FALSE)),"")</f>
        <v/>
      </c>
      <c r="AE493" s="379" t="str">
        <f>IF(AD493="","",IF(V496&gt;43585,5,4))</f>
        <v/>
      </c>
      <c r="AF493" s="381" t="str">
        <f>IF(AD493="","",V496)</f>
        <v/>
      </c>
      <c r="AG493" s="383" t="str">
        <f>IF(AE493="","",V496)</f>
        <v/>
      </c>
      <c r="AH493" s="385" t="str">
        <f>IF(AF493="","",V496)</f>
        <v/>
      </c>
      <c r="AI493" s="379">
        <v>7</v>
      </c>
      <c r="AJ493" s="430"/>
      <c r="AK493" s="372"/>
      <c r="AL493" s="374"/>
    </row>
    <row r="494" spans="1:38" ht="15" customHeight="1" x14ac:dyDescent="0.15">
      <c r="A494" s="454"/>
      <c r="B494" s="491"/>
      <c r="C494" s="393"/>
      <c r="D494" s="394"/>
      <c r="E494" s="396"/>
      <c r="F494" s="399"/>
      <c r="G494" s="402"/>
      <c r="H494" s="396"/>
      <c r="I494" s="396"/>
      <c r="J494" s="406"/>
      <c r="K494" s="409"/>
      <c r="L494" s="396"/>
      <c r="M494" s="494"/>
      <c r="N494" s="496"/>
      <c r="O494" s="498"/>
      <c r="P494" s="494"/>
      <c r="Q494" s="501"/>
      <c r="R494" s="504"/>
      <c r="S494" s="426"/>
      <c r="T494" s="426"/>
      <c r="U494" s="427"/>
      <c r="V494" s="1"/>
      <c r="W494" s="1"/>
      <c r="X494" s="1"/>
      <c r="Y494" s="63" t="str">
        <f>IFERROR(IF(VLOOKUP(A489,入力データ,26,FALSE)="","",VLOOKUP(A489,入力データ,26,FALSE)),"")</f>
        <v/>
      </c>
      <c r="Z494" s="1"/>
      <c r="AA494" s="1"/>
      <c r="AB494" s="369"/>
      <c r="AC494" s="378"/>
      <c r="AD494" s="380"/>
      <c r="AE494" s="380"/>
      <c r="AF494" s="382"/>
      <c r="AG494" s="384"/>
      <c r="AH494" s="386"/>
      <c r="AI494" s="380"/>
      <c r="AJ494" s="431"/>
      <c r="AK494" s="372"/>
      <c r="AL494" s="374"/>
    </row>
    <row r="495" spans="1:38" ht="15" customHeight="1" x14ac:dyDescent="0.15">
      <c r="A495" s="454"/>
      <c r="B495" s="491"/>
      <c r="C495" s="432" t="str">
        <f>IFERROR(IF(VLOOKUP(A489,入力データ,14,FALSE)="","",VLOOKUP(A489,入力データ,14,FALSE)),"")</f>
        <v/>
      </c>
      <c r="D495" s="409"/>
      <c r="E495" s="396"/>
      <c r="F495" s="399"/>
      <c r="G495" s="402"/>
      <c r="H495" s="396"/>
      <c r="I495" s="396"/>
      <c r="J495" s="406"/>
      <c r="K495" s="409"/>
      <c r="L495" s="396"/>
      <c r="M495" s="494"/>
      <c r="N495" s="496"/>
      <c r="O495" s="498"/>
      <c r="P495" s="494"/>
      <c r="Q495" s="501"/>
      <c r="R495" s="504"/>
      <c r="S495" s="426"/>
      <c r="T495" s="426"/>
      <c r="U495" s="427"/>
      <c r="V495" s="150"/>
      <c r="W495" s="150"/>
      <c r="X495" s="150"/>
      <c r="Y495" s="1"/>
      <c r="Z495" s="62"/>
      <c r="AA495" s="151"/>
      <c r="AB495" s="369"/>
      <c r="AC495" s="377">
        <v>4</v>
      </c>
      <c r="AD495" s="413" t="str">
        <f>IFERROR(IF(VLOOKUP(A489,入力データ,38,FALSE)="","",VLOOKUP(A489,入力データ,38,FALSE)),"")</f>
        <v/>
      </c>
      <c r="AE495" s="379" t="str">
        <f>IF(AD495="","",IF(V496&gt;43585,5,4))</f>
        <v/>
      </c>
      <c r="AF495" s="381" t="str">
        <f>IF(AE495="","",V496)</f>
        <v/>
      </c>
      <c r="AG495" s="383" t="str">
        <f>IF(AE495="","",V496)</f>
        <v/>
      </c>
      <c r="AH495" s="385" t="str">
        <f>IF(AE495="","",V496)</f>
        <v/>
      </c>
      <c r="AI495" s="379"/>
      <c r="AJ495" s="418"/>
      <c r="AK495" s="58"/>
      <c r="AL495" s="86"/>
    </row>
    <row r="496" spans="1:38" ht="15" customHeight="1" x14ac:dyDescent="0.15">
      <c r="A496" s="455"/>
      <c r="B496" s="492"/>
      <c r="C496" s="433"/>
      <c r="D496" s="410"/>
      <c r="E496" s="397"/>
      <c r="F496" s="400"/>
      <c r="G496" s="403"/>
      <c r="H496" s="397"/>
      <c r="I496" s="397"/>
      <c r="J496" s="407"/>
      <c r="K496" s="410"/>
      <c r="L496" s="397"/>
      <c r="M496" s="495"/>
      <c r="N496" s="497"/>
      <c r="O496" s="499"/>
      <c r="P496" s="495"/>
      <c r="Q496" s="502"/>
      <c r="R496" s="505"/>
      <c r="S496" s="428"/>
      <c r="T496" s="428"/>
      <c r="U496" s="429"/>
      <c r="V496" s="420" t="str">
        <f>IFERROR(IF(VLOOKUP(A489,入力データ,27,FALSE)="","",VLOOKUP(A489,入力データ,27,FALSE)),"")</f>
        <v/>
      </c>
      <c r="W496" s="421"/>
      <c r="X496" s="421"/>
      <c r="Y496" s="421"/>
      <c r="Z496" s="421"/>
      <c r="AA496" s="422"/>
      <c r="AB496" s="370"/>
      <c r="AC496" s="412"/>
      <c r="AD496" s="414"/>
      <c r="AE496" s="414"/>
      <c r="AF496" s="415"/>
      <c r="AG496" s="416"/>
      <c r="AH496" s="417"/>
      <c r="AI496" s="414"/>
      <c r="AJ496" s="419"/>
      <c r="AK496" s="60"/>
      <c r="AL496" s="61"/>
    </row>
    <row r="497" spans="1:39" ht="15" customHeight="1" x14ac:dyDescent="0.15">
      <c r="A497" s="453">
        <v>61</v>
      </c>
      <c r="B497" s="456"/>
      <c r="C497" s="459" t="str">
        <f>IFERROR(IF(VLOOKUP(A497,入力データ,2,FALSE)="","",VLOOKUP(A497,入力データ,2,FALSE)),"")</f>
        <v/>
      </c>
      <c r="D497" s="461" t="str">
        <f>IFERROR(
IF(OR(VLOOKUP(A497,入力データ,34,FALSE)=1,
VLOOKUP(A497,入力データ,34,FALSE)=3,
VLOOKUP(A497,入力データ,34,FALSE)=4,
VLOOKUP(A497,入力データ,34,FALSE)=5),
IF(VLOOKUP(A497,入力データ,13,FALSE)="","",VLOOKUP(A497,入力データ,13,FALSE)),
IF(VLOOKUP(A497,入力データ,3,FALSE)="","",VLOOKUP(A497,入力データ,3,FALSE))),"")</f>
        <v/>
      </c>
      <c r="E497" s="464" t="str">
        <f>IFERROR(IF(VLOOKUP(A497,入力データ,5,FALSE)="","",IF(VLOOKUP(A497,入力データ,5,FALSE)&gt;43585,5,4)),"")</f>
        <v/>
      </c>
      <c r="F497" s="467" t="str">
        <f>IFERROR(IF(VLOOKUP(A497,入力データ,5,FALSE)="","",VLOOKUP(A497,入力データ,5,FALSE)),"")</f>
        <v/>
      </c>
      <c r="G497" s="470" t="str">
        <f>IFERROR(IF(VLOOKUP(A497,入力データ,5,FALSE)="","",VLOOKUP(A497,入力データ,5,FALSE)),"")</f>
        <v/>
      </c>
      <c r="H497" s="473" t="str">
        <f>IFERROR(IF(VLOOKUP(A497,入力データ,5,FALSE)&gt;0,1,""),"")</f>
        <v/>
      </c>
      <c r="I497" s="473" t="str">
        <f>IFERROR(IF(VLOOKUP(A497,入力データ,6,FALSE)="","",VLOOKUP(A497,入力データ,6,FALSE)),"")</f>
        <v/>
      </c>
      <c r="J497" s="475" t="str">
        <f>IFERROR(IF(VLOOKUP(A497,入力データ,7,FALSE)="","",
IF(VLOOKUP(A497,入力データ,7,FALSE)&gt;159,"G",
IF(VLOOKUP(A497,入力データ,7,FALSE)&gt;149,"F",
IF(VLOOKUP(A497,入力データ,7,FALSE)&gt;139,"E",
IF(VLOOKUP(A497,入力データ,7,FALSE)&gt;129,"D",
IF(VLOOKUP(A497,入力データ,7,FALSE)&gt;119,"C",
IF(VLOOKUP(A497,入力データ,7,FALSE)&gt;109,"B",
IF(VLOOKUP(A497,入力データ,7,FALSE)&gt;99,"A",
"")))))))),"")</f>
        <v/>
      </c>
      <c r="K497" s="478" t="str">
        <f>IFERROR(IF(VLOOKUP(A497,入力データ,7,FALSE)="","",
IF(VLOOKUP(A497,入力データ,7,FALSE)&gt;99,MOD(VLOOKUP(A497,入力データ,7,FALSE),10),VLOOKUP(A497,入力データ,7,FALSE))),"")</f>
        <v/>
      </c>
      <c r="L497" s="481" t="str">
        <f>IFERROR(IF(VLOOKUP(A497,入力データ,8,FALSE)="","",VLOOKUP(A497,入力データ,8,FALSE)),"")</f>
        <v/>
      </c>
      <c r="M497" s="483" t="str">
        <f>IFERROR(IF(VLOOKUP(A497,入力データ,9,FALSE)="","",IF(VLOOKUP(A497,入力データ,9,FALSE)&gt;43585,5,4)),"")</f>
        <v/>
      </c>
      <c r="N497" s="485" t="str">
        <f>IFERROR(IF(VLOOKUP(A497,入力データ,9,FALSE)="","",VLOOKUP(A497,入力データ,9,FALSE)),"")</f>
        <v/>
      </c>
      <c r="O497" s="470" t="str">
        <f>IFERROR(IF(VLOOKUP(A497,入力データ,9,FALSE)="","",VLOOKUP(A497,入力データ,9,FALSE)),"")</f>
        <v/>
      </c>
      <c r="P497" s="481" t="str">
        <f>IFERROR(IF(VLOOKUP(A497,入力データ,10,FALSE)="","",VLOOKUP(A497,入力データ,10,FALSE)),"")</f>
        <v/>
      </c>
      <c r="Q497" s="434"/>
      <c r="R497" s="487" t="str">
        <f>IFERROR(IF(VLOOKUP(A497,入力データ,8,FALSE)="","",VLOOKUP(A497,入力データ,8,FALSE)+VALUE(VLOOKUP(A497,入力データ,10,FALSE))),"")</f>
        <v/>
      </c>
      <c r="S497" s="434" t="str">
        <f>IF(R497="","",IF(VLOOKUP(A497,入力データ,11,FALSE)="育児休業","ｲｸｷｭｳ",IF(VLOOKUP(A497,入力データ,11,FALSE)="傷病休職","ﾑｷｭｳ",ROUNDDOWN(R497*10/1000,0))))</f>
        <v/>
      </c>
      <c r="T497" s="435"/>
      <c r="U497" s="436"/>
      <c r="V497" s="152"/>
      <c r="W497" s="149"/>
      <c r="X497" s="149"/>
      <c r="Y497" s="149" t="str">
        <f>IFERROR(IF(VLOOKUP(A497,入力データ,21,FALSE)="","",VLOOKUP(A497,入力データ,21,FALSE)),"")</f>
        <v/>
      </c>
      <c r="Z497" s="40"/>
      <c r="AA497" s="67"/>
      <c r="AB497" s="368" t="str">
        <f>IFERROR(IF(VLOOKUP(A497,入力データ,28,FALSE)&amp;"　"&amp;VLOOKUP(A497,入力データ,29,FALSE)="　","",VLOOKUP(A497,入力データ,28,FALSE)&amp;"　"&amp;VLOOKUP(A497,入力データ,29,FALSE)),"")</f>
        <v/>
      </c>
      <c r="AC497" s="443">
        <v>1</v>
      </c>
      <c r="AD497" s="444" t="str">
        <f>IFERROR(IF(VLOOKUP(A497,入力データ,34,FALSE)="","",VLOOKUP(A497,入力データ,34,FALSE)),"")</f>
        <v/>
      </c>
      <c r="AE497" s="444" t="str">
        <f>IF(AD497="","",IF(V504&gt;43585,5,4))</f>
        <v/>
      </c>
      <c r="AF497" s="445" t="str">
        <f>IF(AD497="","",V504)</f>
        <v/>
      </c>
      <c r="AG497" s="447" t="str">
        <f>IF(AD497="","",V504)</f>
        <v/>
      </c>
      <c r="AH497" s="449" t="str">
        <f>IF(AD497="","",V504)</f>
        <v/>
      </c>
      <c r="AI497" s="444">
        <v>5</v>
      </c>
      <c r="AJ497" s="451" t="str">
        <f>IFERROR(IF(OR(VLOOKUP(A497,入力データ,34,FALSE)=1,VLOOKUP(A497,入力データ,34,FALSE)=3,VLOOKUP(A497,入力データ,34,FALSE)=4,VLOOKUP(A497,入力データ,34,FALSE)=5),3,
IF(VLOOKUP(A497,入力データ,35,FALSE)="","",3)),"")</f>
        <v/>
      </c>
      <c r="AK497" s="371"/>
      <c r="AL497" s="373"/>
      <c r="AM497" s="28"/>
    </row>
    <row r="498" spans="1:39" ht="15" customHeight="1" x14ac:dyDescent="0.15">
      <c r="A498" s="454"/>
      <c r="B498" s="457"/>
      <c r="C498" s="460"/>
      <c r="D498" s="462"/>
      <c r="E498" s="465"/>
      <c r="F498" s="468"/>
      <c r="G498" s="471"/>
      <c r="H498" s="474"/>
      <c r="I498" s="474"/>
      <c r="J498" s="476"/>
      <c r="K498" s="479"/>
      <c r="L498" s="482"/>
      <c r="M498" s="484"/>
      <c r="N498" s="486"/>
      <c r="O498" s="471"/>
      <c r="P498" s="482"/>
      <c r="Q498" s="437"/>
      <c r="R498" s="488"/>
      <c r="S498" s="437"/>
      <c r="T498" s="438"/>
      <c r="U498" s="439"/>
      <c r="V498" s="41"/>
      <c r="W498" s="150"/>
      <c r="X498" s="150"/>
      <c r="Y498" s="150" t="str">
        <f>IFERROR(IF(VLOOKUP(A497,入力データ,22,FALSE)="","",VLOOKUP(A497,入力データ,22,FALSE)),"")</f>
        <v/>
      </c>
      <c r="Z498" s="150"/>
      <c r="AA498" s="151"/>
      <c r="AB498" s="369"/>
      <c r="AC498" s="378"/>
      <c r="AD498" s="380"/>
      <c r="AE498" s="380"/>
      <c r="AF498" s="446"/>
      <c r="AG498" s="448"/>
      <c r="AH498" s="450"/>
      <c r="AI498" s="380"/>
      <c r="AJ498" s="452"/>
      <c r="AK498" s="372"/>
      <c r="AL498" s="374"/>
      <c r="AM498" s="28"/>
    </row>
    <row r="499" spans="1:39" ht="15" customHeight="1" x14ac:dyDescent="0.15">
      <c r="A499" s="454"/>
      <c r="B499" s="457"/>
      <c r="C499" s="375" t="str">
        <f>IFERROR(IF(VLOOKUP(A497,入力データ,12,FALSE)="","",VLOOKUP(A497,入力データ,12,FALSE)),"")</f>
        <v/>
      </c>
      <c r="D499" s="462"/>
      <c r="E499" s="465"/>
      <c r="F499" s="468"/>
      <c r="G499" s="471"/>
      <c r="H499" s="474"/>
      <c r="I499" s="474"/>
      <c r="J499" s="476"/>
      <c r="K499" s="479"/>
      <c r="L499" s="482"/>
      <c r="M499" s="484"/>
      <c r="N499" s="486"/>
      <c r="O499" s="471"/>
      <c r="P499" s="482"/>
      <c r="Q499" s="437"/>
      <c r="R499" s="488"/>
      <c r="S499" s="437"/>
      <c r="T499" s="438"/>
      <c r="U499" s="439"/>
      <c r="V499" s="41"/>
      <c r="W499" s="150"/>
      <c r="X499" s="150"/>
      <c r="Y499" s="150" t="str">
        <f>IFERROR(IF(VLOOKUP(A497,入力データ,23,FALSE)="","",VLOOKUP(A497,入力データ,23,FALSE)),"")</f>
        <v/>
      </c>
      <c r="Z499" s="150"/>
      <c r="AA499" s="151"/>
      <c r="AB499" s="369"/>
      <c r="AC499" s="377">
        <v>2</v>
      </c>
      <c r="AD499" s="379" t="str">
        <f>IFERROR(IF(VLOOKUP(A497,入力データ,37,FALSE)="","",VLOOKUP(A497,入力データ,37,FALSE)),"")</f>
        <v/>
      </c>
      <c r="AE499" s="379" t="str">
        <f>IF(AD499="","",IF(V504&gt;43585,5,4))</f>
        <v/>
      </c>
      <c r="AF499" s="381" t="str">
        <f>IF(AD499="","",V504)</f>
        <v/>
      </c>
      <c r="AG499" s="383" t="str">
        <f>IF(AE499="","",V504)</f>
        <v/>
      </c>
      <c r="AH499" s="385" t="str">
        <f>IF(AF499="","",V504)</f>
        <v/>
      </c>
      <c r="AI499" s="387">
        <v>6</v>
      </c>
      <c r="AJ499" s="389" t="str">
        <f>IFERROR(IF(VLOOKUP(A497,入力データ,36,FALSE)="","",3),"")</f>
        <v/>
      </c>
      <c r="AK499" s="372"/>
      <c r="AL499" s="374"/>
      <c r="AM499" s="28"/>
    </row>
    <row r="500" spans="1:39" ht="15" customHeight="1" x14ac:dyDescent="0.15">
      <c r="A500" s="454"/>
      <c r="B500" s="458"/>
      <c r="C500" s="376"/>
      <c r="D500" s="463"/>
      <c r="E500" s="466"/>
      <c r="F500" s="469"/>
      <c r="G500" s="472"/>
      <c r="H500" s="466"/>
      <c r="I500" s="466"/>
      <c r="J500" s="477"/>
      <c r="K500" s="480"/>
      <c r="L500" s="466"/>
      <c r="M500" s="466"/>
      <c r="N500" s="469"/>
      <c r="O500" s="472"/>
      <c r="P500" s="466"/>
      <c r="Q500" s="477"/>
      <c r="R500" s="489"/>
      <c r="S500" s="440"/>
      <c r="T500" s="441"/>
      <c r="U500" s="442"/>
      <c r="V500" s="38"/>
      <c r="W500" s="36"/>
      <c r="X500" s="36"/>
      <c r="Y500" s="150" t="str">
        <f>IFERROR(IF(VLOOKUP(A497,入力データ,24,FALSE)="","",VLOOKUP(A497,入力データ,24,FALSE)),"")</f>
        <v/>
      </c>
      <c r="Z500" s="63"/>
      <c r="AA500" s="37"/>
      <c r="AB500" s="369"/>
      <c r="AC500" s="378"/>
      <c r="AD500" s="380"/>
      <c r="AE500" s="380"/>
      <c r="AF500" s="382"/>
      <c r="AG500" s="384"/>
      <c r="AH500" s="386"/>
      <c r="AI500" s="388"/>
      <c r="AJ500" s="390"/>
      <c r="AK500" s="372"/>
      <c r="AL500" s="374"/>
      <c r="AM500" s="28"/>
    </row>
    <row r="501" spans="1:39" ht="15" customHeight="1" x14ac:dyDescent="0.15">
      <c r="A501" s="454"/>
      <c r="B501" s="490" t="str">
        <f>IF(OR(C497&lt;&gt;"",C499&lt;&gt;""),"○","")</f>
        <v/>
      </c>
      <c r="C501" s="391" t="str">
        <f>IFERROR(IF(VLOOKUP(A497,入力データ,4,FALSE)="","",VLOOKUP(A497,入力データ,4,FALSE)),"")</f>
        <v/>
      </c>
      <c r="D501" s="392"/>
      <c r="E501" s="395" t="str">
        <f>IFERROR(IF(VLOOKUP(A497,入力データ,15,FALSE)="","",IF(VLOOKUP(A497,入力データ,15,FALSE)&gt;43585,5,4)),"")</f>
        <v/>
      </c>
      <c r="F501" s="398" t="str">
        <f>IFERROR(IF(VLOOKUP(A497,入力データ,15,FALSE)="","",VLOOKUP(A497,入力データ,15,FALSE)),"")</f>
        <v/>
      </c>
      <c r="G501" s="401" t="str">
        <f>IFERROR(IF(VLOOKUP(A497,入力データ,15,FALSE)="","",VLOOKUP(A497,入力データ,15,FALSE)),"")</f>
        <v/>
      </c>
      <c r="H501" s="404" t="str">
        <f>IFERROR(IF(VLOOKUP(A497,入力データ,15,FALSE)&gt;0,1,""),"")</f>
        <v/>
      </c>
      <c r="I501" s="404" t="str">
        <f>IFERROR(IF(VLOOKUP(A497,入力データ,16,FALSE)="","",VLOOKUP(A497,入力データ,16,FALSE)),"")</f>
        <v/>
      </c>
      <c r="J501" s="405" t="str">
        <f>IFERROR(IF(VLOOKUP(A497,入力データ,17,FALSE)="","",
IF(VLOOKUP(A497,入力データ,17,FALSE)&gt;159,"G",
IF(VLOOKUP(A497,入力データ,17,FALSE)&gt;149,"F",
IF(VLOOKUP(A497,入力データ,17,FALSE)&gt;139,"E",
IF(VLOOKUP(A497,入力データ,17,FALSE)&gt;129,"D",
IF(VLOOKUP(A497,入力データ,17,FALSE)&gt;119,"C",
IF(VLOOKUP(A497,入力データ,17,FALSE)&gt;109,"B",
IF(VLOOKUP(A497,入力データ,17,FALSE)&gt;99,"A",
"")))))))),"")</f>
        <v/>
      </c>
      <c r="K501" s="408" t="str">
        <f>IFERROR(IF(VLOOKUP(A497,入力データ,17,FALSE)="","",
IF(VLOOKUP(A497,入力データ,17,FALSE)&gt;99,MOD(VLOOKUP(A497,入力データ,17,FALSE),10),VLOOKUP(A497,入力データ,17,FALSE))),"")</f>
        <v/>
      </c>
      <c r="L501" s="411" t="str">
        <f>IFERROR(IF(VLOOKUP(A497,入力データ,18,FALSE)="","",VLOOKUP(A497,入力データ,18,FALSE)),"")</f>
        <v/>
      </c>
      <c r="M501" s="493" t="str">
        <f>IFERROR(IF(VLOOKUP(A497,入力データ,19,FALSE)="","",IF(VLOOKUP(A497,入力データ,19,FALSE)&gt;43585,5,4)),"")</f>
        <v/>
      </c>
      <c r="N501" s="398" t="str">
        <f>IFERROR(IF(VLOOKUP(A497,入力データ,19,FALSE)="","",VLOOKUP(A497,入力データ,19,FALSE)),"")</f>
        <v/>
      </c>
      <c r="O501" s="401" t="str">
        <f>IFERROR(IF(VLOOKUP(A497,入力データ,19,FALSE)="","",VLOOKUP(A497,入力データ,19,FALSE)),"")</f>
        <v/>
      </c>
      <c r="P501" s="411" t="str">
        <f>IFERROR(IF(VLOOKUP(A497,入力データ,20,FALSE)="","",VLOOKUP(A497,入力データ,20,FALSE)),"")</f>
        <v/>
      </c>
      <c r="Q501" s="500"/>
      <c r="R501" s="503" t="str">
        <f>IFERROR(IF(OR(S501="ｲｸｷｭｳ",S501="ﾑｷｭｳ",AND(L501="",P501="")),"",VLOOKUP(A497,入力データ,31,FALSE)),"")</f>
        <v/>
      </c>
      <c r="S501" s="423" t="str">
        <f>IFERROR(
IF(VLOOKUP(A497,入力データ,33,FALSE)=1,"ﾑｷｭｳ ",
IF(VLOOKUP(A497,入力データ,33,FALSE)=3,"ｲｸｷｭｳ",
IF(VLOOKUP(A497,入力データ,33,FALSE)=4,VLOOKUP(A497,入力データ,32,FALSE),
IF(VLOOKUP(A497,入力データ,33,FALSE)=5,VLOOKUP(A497,入力データ,32,FALSE),
IF(AND(VLOOKUP(A497,入力データ,38,FALSE)&gt;0,VLOOKUP(A497,入力データ,38,FALSE)&lt;9),0,
IF(AND(L501="",P501=""),"",VLOOKUP(A497,入力データ,32,FALSE))))))),"")</f>
        <v/>
      </c>
      <c r="T501" s="424"/>
      <c r="U501" s="425"/>
      <c r="V501" s="36"/>
      <c r="W501" s="36"/>
      <c r="X501" s="36"/>
      <c r="Y501" s="63" t="str">
        <f>IFERROR(IF(VLOOKUP(A497,入力データ,25,FALSE)="","",VLOOKUP(A497,入力データ,25,FALSE)),"")</f>
        <v/>
      </c>
      <c r="Z501" s="63"/>
      <c r="AA501" s="37"/>
      <c r="AB501" s="369"/>
      <c r="AC501" s="377">
        <v>3</v>
      </c>
      <c r="AD501" s="379" t="str">
        <f>IFERROR(IF(VLOOKUP(A497,入力データ,33,FALSE)="","",VLOOKUP(A497,入力データ,33,FALSE)),"")</f>
        <v/>
      </c>
      <c r="AE501" s="379" t="str">
        <f>IF(AD501="","",IF(V504&gt;43585,5,4))</f>
        <v/>
      </c>
      <c r="AF501" s="381" t="str">
        <f>IF(AD501="","",V504)</f>
        <v/>
      </c>
      <c r="AG501" s="383" t="str">
        <f>IF(AE501="","",V504)</f>
        <v/>
      </c>
      <c r="AH501" s="385" t="str">
        <f>IF(AF501="","",V504)</f>
        <v/>
      </c>
      <c r="AI501" s="379">
        <v>7</v>
      </c>
      <c r="AJ501" s="430"/>
      <c r="AK501" s="372"/>
      <c r="AL501" s="374"/>
      <c r="AM501" s="28"/>
    </row>
    <row r="502" spans="1:39" ht="15" customHeight="1" x14ac:dyDescent="0.15">
      <c r="A502" s="454"/>
      <c r="B502" s="491"/>
      <c r="C502" s="393"/>
      <c r="D502" s="394"/>
      <c r="E502" s="396"/>
      <c r="F502" s="399"/>
      <c r="G502" s="402"/>
      <c r="H502" s="396"/>
      <c r="I502" s="396"/>
      <c r="J502" s="406"/>
      <c r="K502" s="409"/>
      <c r="L502" s="396"/>
      <c r="M502" s="494"/>
      <c r="N502" s="496"/>
      <c r="O502" s="498"/>
      <c r="P502" s="494"/>
      <c r="Q502" s="501"/>
      <c r="R502" s="504"/>
      <c r="S502" s="426"/>
      <c r="T502" s="426"/>
      <c r="U502" s="427"/>
      <c r="V502" s="1"/>
      <c r="W502" s="1"/>
      <c r="X502" s="1"/>
      <c r="Y502" s="63" t="str">
        <f>IFERROR(IF(VLOOKUP(A497,入力データ,26,FALSE)="","",VLOOKUP(A497,入力データ,26,FALSE)),"")</f>
        <v/>
      </c>
      <c r="Z502" s="1"/>
      <c r="AA502" s="1"/>
      <c r="AB502" s="369"/>
      <c r="AC502" s="378"/>
      <c r="AD502" s="380"/>
      <c r="AE502" s="380"/>
      <c r="AF502" s="382"/>
      <c r="AG502" s="384"/>
      <c r="AH502" s="386"/>
      <c r="AI502" s="380"/>
      <c r="AJ502" s="431"/>
      <c r="AK502" s="372"/>
      <c r="AL502" s="374"/>
      <c r="AM502" s="28"/>
    </row>
    <row r="503" spans="1:39" ht="15" customHeight="1" x14ac:dyDescent="0.15">
      <c r="A503" s="454"/>
      <c r="B503" s="491"/>
      <c r="C503" s="432" t="str">
        <f>IFERROR(IF(VLOOKUP(A497,入力データ,14,FALSE)="","",VLOOKUP(A497,入力データ,14,FALSE)),"")</f>
        <v/>
      </c>
      <c r="D503" s="409"/>
      <c r="E503" s="396"/>
      <c r="F503" s="399"/>
      <c r="G503" s="402"/>
      <c r="H503" s="396"/>
      <c r="I503" s="396"/>
      <c r="J503" s="406"/>
      <c r="K503" s="409"/>
      <c r="L503" s="396"/>
      <c r="M503" s="494"/>
      <c r="N503" s="496"/>
      <c r="O503" s="498"/>
      <c r="P503" s="494"/>
      <c r="Q503" s="501"/>
      <c r="R503" s="504"/>
      <c r="S503" s="426"/>
      <c r="T503" s="426"/>
      <c r="U503" s="427"/>
      <c r="V503" s="150"/>
      <c r="W503" s="150"/>
      <c r="X503" s="150"/>
      <c r="Y503" s="1"/>
      <c r="Z503" s="62"/>
      <c r="AA503" s="151"/>
      <c r="AB503" s="369"/>
      <c r="AC503" s="377">
        <v>4</v>
      </c>
      <c r="AD503" s="413" t="str">
        <f>IFERROR(IF(VLOOKUP(A497,入力データ,38,FALSE)="","",VLOOKUP(A497,入力データ,38,FALSE)),"")</f>
        <v/>
      </c>
      <c r="AE503" s="379" t="str">
        <f>IF(AD503="","",IF(V504&gt;43585,5,4))</f>
        <v/>
      </c>
      <c r="AF503" s="381" t="str">
        <f>IF(AE503="","",V504)</f>
        <v/>
      </c>
      <c r="AG503" s="383" t="str">
        <f>IF(AE503="","",V504)</f>
        <v/>
      </c>
      <c r="AH503" s="385" t="str">
        <f>IF(AE503="","",V504)</f>
        <v/>
      </c>
      <c r="AI503" s="379"/>
      <c r="AJ503" s="418"/>
      <c r="AK503" s="58"/>
      <c r="AL503" s="86"/>
      <c r="AM503" s="28"/>
    </row>
    <row r="504" spans="1:39" ht="15" customHeight="1" x14ac:dyDescent="0.15">
      <c r="A504" s="455"/>
      <c r="B504" s="492"/>
      <c r="C504" s="433"/>
      <c r="D504" s="410"/>
      <c r="E504" s="397"/>
      <c r="F504" s="400"/>
      <c r="G504" s="403"/>
      <c r="H504" s="397"/>
      <c r="I504" s="397"/>
      <c r="J504" s="407"/>
      <c r="K504" s="410"/>
      <c r="L504" s="397"/>
      <c r="M504" s="495"/>
      <c r="N504" s="497"/>
      <c r="O504" s="499"/>
      <c r="P504" s="495"/>
      <c r="Q504" s="502"/>
      <c r="R504" s="505"/>
      <c r="S504" s="428"/>
      <c r="T504" s="428"/>
      <c r="U504" s="429"/>
      <c r="V504" s="420" t="str">
        <f>IFERROR(IF(VLOOKUP(A497,入力データ,27,FALSE)="","",VLOOKUP(A497,入力データ,27,FALSE)),"")</f>
        <v/>
      </c>
      <c r="W504" s="421"/>
      <c r="X504" s="421"/>
      <c r="Y504" s="421"/>
      <c r="Z504" s="421"/>
      <c r="AA504" s="422"/>
      <c r="AB504" s="370"/>
      <c r="AC504" s="412"/>
      <c r="AD504" s="414"/>
      <c r="AE504" s="414"/>
      <c r="AF504" s="415"/>
      <c r="AG504" s="416"/>
      <c r="AH504" s="417"/>
      <c r="AI504" s="414"/>
      <c r="AJ504" s="419"/>
      <c r="AK504" s="60"/>
      <c r="AL504" s="61"/>
      <c r="AM504" s="28"/>
    </row>
    <row r="505" spans="1:39" s="1" customFormat="1" ht="15" customHeight="1" x14ac:dyDescent="0.15">
      <c r="A505" s="453">
        <v>62</v>
      </c>
      <c r="B505" s="456"/>
      <c r="C505" s="459" t="str">
        <f>IFERROR(IF(VLOOKUP(A505,入力データ,2,FALSE)="","",VLOOKUP(A505,入力データ,2,FALSE)),"")</f>
        <v/>
      </c>
      <c r="D505" s="461" t="str">
        <f>IFERROR(
IF(OR(VLOOKUP(A505,入力データ,34,FALSE)=1,
VLOOKUP(A505,入力データ,34,FALSE)=3,
VLOOKUP(A505,入力データ,34,FALSE)=4,
VLOOKUP(A505,入力データ,34,FALSE)=5),
IF(VLOOKUP(A505,入力データ,13,FALSE)="","",VLOOKUP(A505,入力データ,13,FALSE)),
IF(VLOOKUP(A505,入力データ,3,FALSE)="","",VLOOKUP(A505,入力データ,3,FALSE))),"")</f>
        <v/>
      </c>
      <c r="E505" s="464" t="str">
        <f>IFERROR(IF(VLOOKUP(A505,入力データ,5,FALSE)="","",IF(VLOOKUP(A505,入力データ,5,FALSE)&gt;43585,5,4)),"")</f>
        <v/>
      </c>
      <c r="F505" s="467" t="str">
        <f>IFERROR(IF(VLOOKUP(A505,入力データ,5,FALSE)="","",VLOOKUP(A505,入力データ,5,FALSE)),"")</f>
        <v/>
      </c>
      <c r="G505" s="470" t="str">
        <f>IFERROR(IF(VLOOKUP(A505,入力データ,5,FALSE)="","",VLOOKUP(A505,入力データ,5,FALSE)),"")</f>
        <v/>
      </c>
      <c r="H505" s="473" t="str">
        <f>IFERROR(IF(VLOOKUP(A505,入力データ,5,FALSE)&gt;0,1,""),"")</f>
        <v/>
      </c>
      <c r="I505" s="473" t="str">
        <f>IFERROR(IF(VLOOKUP(A505,入力データ,6,FALSE)="","",VLOOKUP(A505,入力データ,6,FALSE)),"")</f>
        <v/>
      </c>
      <c r="J505" s="475" t="str">
        <f>IFERROR(IF(VLOOKUP(A505,入力データ,7,FALSE)="","",
IF(VLOOKUP(A505,入力データ,7,FALSE)&gt;159,"G",
IF(VLOOKUP(A505,入力データ,7,FALSE)&gt;149,"F",
IF(VLOOKUP(A505,入力データ,7,FALSE)&gt;139,"E",
IF(VLOOKUP(A505,入力データ,7,FALSE)&gt;129,"D",
IF(VLOOKUP(A505,入力データ,7,FALSE)&gt;119,"C",
IF(VLOOKUP(A505,入力データ,7,FALSE)&gt;109,"B",
IF(VLOOKUP(A505,入力データ,7,FALSE)&gt;99,"A",
"")))))))),"")</f>
        <v/>
      </c>
      <c r="K505" s="478" t="str">
        <f>IFERROR(IF(VLOOKUP(A505,入力データ,7,FALSE)="","",
IF(VLOOKUP(A505,入力データ,7,FALSE)&gt;99,MOD(VLOOKUP(A505,入力データ,7,FALSE),10),VLOOKUP(A505,入力データ,7,FALSE))),"")</f>
        <v/>
      </c>
      <c r="L505" s="481" t="str">
        <f>IFERROR(IF(VLOOKUP(A505,入力データ,8,FALSE)="","",VLOOKUP(A505,入力データ,8,FALSE)),"")</f>
        <v/>
      </c>
      <c r="M505" s="483" t="str">
        <f>IFERROR(IF(VLOOKUP(A505,入力データ,9,FALSE)="","",IF(VLOOKUP(A505,入力データ,9,FALSE)&gt;43585,5,4)),"")</f>
        <v/>
      </c>
      <c r="N505" s="485" t="str">
        <f>IFERROR(IF(VLOOKUP(A505,入力データ,9,FALSE)="","",VLOOKUP(A505,入力データ,9,FALSE)),"")</f>
        <v/>
      </c>
      <c r="O505" s="470" t="str">
        <f>IFERROR(IF(VLOOKUP(A505,入力データ,9,FALSE)="","",VLOOKUP(A505,入力データ,9,FALSE)),"")</f>
        <v/>
      </c>
      <c r="P505" s="481" t="str">
        <f>IFERROR(IF(VLOOKUP(A505,入力データ,10,FALSE)="","",VLOOKUP(A505,入力データ,10,FALSE)),"")</f>
        <v/>
      </c>
      <c r="Q505" s="434"/>
      <c r="R505" s="487" t="str">
        <f>IFERROR(IF(VLOOKUP(A505,入力データ,8,FALSE)="","",VLOOKUP(A505,入力データ,8,FALSE)+VALUE(VLOOKUP(A505,入力データ,10,FALSE))),"")</f>
        <v/>
      </c>
      <c r="S505" s="434" t="str">
        <f>IF(R505="","",IF(VLOOKUP(A505,入力データ,11,FALSE)="育児休業","ｲｸｷｭｳ",IF(VLOOKUP(A505,入力データ,11,FALSE)="傷病休職","ﾑｷｭｳ",ROUNDDOWN(R505*10/1000,0))))</f>
        <v/>
      </c>
      <c r="T505" s="435"/>
      <c r="U505" s="436"/>
      <c r="V505" s="152"/>
      <c r="W505" s="149"/>
      <c r="X505" s="149"/>
      <c r="Y505" s="149" t="str">
        <f>IFERROR(IF(VLOOKUP(A505,入力データ,21,FALSE)="","",VLOOKUP(A505,入力データ,21,FALSE)),"")</f>
        <v/>
      </c>
      <c r="Z505" s="40"/>
      <c r="AA505" s="67"/>
      <c r="AB505" s="368" t="str">
        <f>IFERROR(IF(VLOOKUP(A505,入力データ,28,FALSE)&amp;"　"&amp;VLOOKUP(A505,入力データ,29,FALSE)="　","",VLOOKUP(A505,入力データ,28,FALSE)&amp;"　"&amp;VLOOKUP(A505,入力データ,29,FALSE)),"")</f>
        <v/>
      </c>
      <c r="AC505" s="443">
        <v>1</v>
      </c>
      <c r="AD505" s="444" t="str">
        <f>IFERROR(IF(VLOOKUP(A505,入力データ,34,FALSE)="","",VLOOKUP(A505,入力データ,34,FALSE)),"")</f>
        <v/>
      </c>
      <c r="AE505" s="444" t="str">
        <f>IF(AD505="","",IF(V512&gt;43585,5,4))</f>
        <v/>
      </c>
      <c r="AF505" s="445" t="str">
        <f>IF(AD505="","",V512)</f>
        <v/>
      </c>
      <c r="AG505" s="447" t="str">
        <f>IF(AD505="","",V512)</f>
        <v/>
      </c>
      <c r="AH505" s="449" t="str">
        <f>IF(AD505="","",V512)</f>
        <v/>
      </c>
      <c r="AI505" s="444">
        <v>5</v>
      </c>
      <c r="AJ505" s="451" t="str">
        <f>IFERROR(IF(OR(VLOOKUP(A505,入力データ,34,FALSE)=1,VLOOKUP(A505,入力データ,34,FALSE)=3,VLOOKUP(A505,入力データ,34,FALSE)=4,VLOOKUP(A505,入力データ,34,FALSE)=5),3,
IF(VLOOKUP(A505,入力データ,35,FALSE)="","",3)),"")</f>
        <v/>
      </c>
      <c r="AK505" s="371"/>
      <c r="AL505" s="373"/>
      <c r="AM505" s="66"/>
    </row>
    <row r="506" spans="1:39" s="1" customFormat="1" ht="15" customHeight="1" x14ac:dyDescent="0.15">
      <c r="A506" s="454"/>
      <c r="B506" s="457"/>
      <c r="C506" s="460"/>
      <c r="D506" s="462"/>
      <c r="E506" s="465"/>
      <c r="F506" s="468"/>
      <c r="G506" s="471"/>
      <c r="H506" s="474"/>
      <c r="I506" s="474"/>
      <c r="J506" s="476"/>
      <c r="K506" s="479"/>
      <c r="L506" s="482"/>
      <c r="M506" s="484"/>
      <c r="N506" s="486"/>
      <c r="O506" s="471"/>
      <c r="P506" s="482"/>
      <c r="Q506" s="437"/>
      <c r="R506" s="488"/>
      <c r="S506" s="437"/>
      <c r="T506" s="438"/>
      <c r="U506" s="439"/>
      <c r="V506" s="41"/>
      <c r="W506" s="150"/>
      <c r="X506" s="150"/>
      <c r="Y506" s="150" t="str">
        <f>IFERROR(IF(VLOOKUP(A505,入力データ,22,FALSE)="","",VLOOKUP(A505,入力データ,22,FALSE)),"")</f>
        <v/>
      </c>
      <c r="Z506" s="150"/>
      <c r="AA506" s="151"/>
      <c r="AB506" s="369"/>
      <c r="AC506" s="378"/>
      <c r="AD506" s="380"/>
      <c r="AE506" s="380"/>
      <c r="AF506" s="446"/>
      <c r="AG506" s="448"/>
      <c r="AH506" s="450"/>
      <c r="AI506" s="380"/>
      <c r="AJ506" s="452"/>
      <c r="AK506" s="372"/>
      <c r="AL506" s="374"/>
      <c r="AM506" s="66"/>
    </row>
    <row r="507" spans="1:39" ht="15" customHeight="1" x14ac:dyDescent="0.15">
      <c r="A507" s="454"/>
      <c r="B507" s="457"/>
      <c r="C507" s="375" t="str">
        <f>IFERROR(IF(VLOOKUP(A505,入力データ,12,FALSE)="","",VLOOKUP(A505,入力データ,12,FALSE)),"")</f>
        <v/>
      </c>
      <c r="D507" s="462"/>
      <c r="E507" s="465"/>
      <c r="F507" s="468"/>
      <c r="G507" s="471"/>
      <c r="H507" s="474"/>
      <c r="I507" s="474"/>
      <c r="J507" s="476"/>
      <c r="K507" s="479"/>
      <c r="L507" s="482"/>
      <c r="M507" s="484"/>
      <c r="N507" s="486"/>
      <c r="O507" s="471"/>
      <c r="P507" s="482"/>
      <c r="Q507" s="437"/>
      <c r="R507" s="488"/>
      <c r="S507" s="437"/>
      <c r="T507" s="438"/>
      <c r="U507" s="439"/>
      <c r="V507" s="41"/>
      <c r="W507" s="150"/>
      <c r="X507" s="150"/>
      <c r="Y507" s="150" t="str">
        <f>IFERROR(IF(VLOOKUP(A505,入力データ,23,FALSE)="","",VLOOKUP(A505,入力データ,23,FALSE)),"")</f>
        <v/>
      </c>
      <c r="Z507" s="150"/>
      <c r="AA507" s="151"/>
      <c r="AB507" s="369"/>
      <c r="AC507" s="377">
        <v>2</v>
      </c>
      <c r="AD507" s="379" t="str">
        <f>IFERROR(IF(VLOOKUP(A505,入力データ,37,FALSE)="","",VLOOKUP(A505,入力データ,37,FALSE)),"")</f>
        <v/>
      </c>
      <c r="AE507" s="379" t="str">
        <f>IF(AD507="","",IF(V512&gt;43585,5,4))</f>
        <v/>
      </c>
      <c r="AF507" s="381" t="str">
        <f>IF(AD507="","",V512)</f>
        <v/>
      </c>
      <c r="AG507" s="383" t="str">
        <f>IF(AE507="","",V512)</f>
        <v/>
      </c>
      <c r="AH507" s="385" t="str">
        <f>IF(AF507="","",V512)</f>
        <v/>
      </c>
      <c r="AI507" s="387">
        <v>6</v>
      </c>
      <c r="AJ507" s="389" t="str">
        <f>IFERROR(IF(VLOOKUP(A505,入力データ,36,FALSE)="","",3),"")</f>
        <v/>
      </c>
      <c r="AK507" s="372"/>
      <c r="AL507" s="374"/>
      <c r="AM507" s="66"/>
    </row>
    <row r="508" spans="1:39" ht="15" customHeight="1" x14ac:dyDescent="0.15">
      <c r="A508" s="454"/>
      <c r="B508" s="458"/>
      <c r="C508" s="376"/>
      <c r="D508" s="463"/>
      <c r="E508" s="466"/>
      <c r="F508" s="469"/>
      <c r="G508" s="472"/>
      <c r="H508" s="466"/>
      <c r="I508" s="466"/>
      <c r="J508" s="477"/>
      <c r="K508" s="480"/>
      <c r="L508" s="466"/>
      <c r="M508" s="466"/>
      <c r="N508" s="469"/>
      <c r="O508" s="472"/>
      <c r="P508" s="466"/>
      <c r="Q508" s="477"/>
      <c r="R508" s="489"/>
      <c r="S508" s="440"/>
      <c r="T508" s="441"/>
      <c r="U508" s="442"/>
      <c r="V508" s="38"/>
      <c r="W508" s="36"/>
      <c r="X508" s="36"/>
      <c r="Y508" s="150" t="str">
        <f>IFERROR(IF(VLOOKUP(A505,入力データ,24,FALSE)="","",VLOOKUP(A505,入力データ,24,FALSE)),"")</f>
        <v/>
      </c>
      <c r="Z508" s="63"/>
      <c r="AA508" s="37"/>
      <c r="AB508" s="369"/>
      <c r="AC508" s="378"/>
      <c r="AD508" s="380"/>
      <c r="AE508" s="380"/>
      <c r="AF508" s="382"/>
      <c r="AG508" s="384"/>
      <c r="AH508" s="386"/>
      <c r="AI508" s="388"/>
      <c r="AJ508" s="390"/>
      <c r="AK508" s="372"/>
      <c r="AL508" s="374"/>
      <c r="AM508" s="66"/>
    </row>
    <row r="509" spans="1:39" ht="15" customHeight="1" x14ac:dyDescent="0.15">
      <c r="A509" s="454"/>
      <c r="B509" s="490" t="str">
        <f>IF(OR(C505&lt;&gt;"",C507&lt;&gt;""),"○","")</f>
        <v/>
      </c>
      <c r="C509" s="391" t="str">
        <f>IFERROR(IF(VLOOKUP(A505,入力データ,4,FALSE)="","",VLOOKUP(A505,入力データ,4,FALSE)),"")</f>
        <v/>
      </c>
      <c r="D509" s="392"/>
      <c r="E509" s="395" t="str">
        <f>IFERROR(IF(VLOOKUP(A505,入力データ,15,FALSE)="","",IF(VLOOKUP(A505,入力データ,15,FALSE)&gt;43585,5,4)),"")</f>
        <v/>
      </c>
      <c r="F509" s="398" t="str">
        <f>IFERROR(IF(VLOOKUP(A505,入力データ,15,FALSE)="","",VLOOKUP(A505,入力データ,15,FALSE)),"")</f>
        <v/>
      </c>
      <c r="G509" s="401" t="str">
        <f>IFERROR(IF(VLOOKUP(A505,入力データ,15,FALSE)="","",VLOOKUP(A505,入力データ,15,FALSE)),"")</f>
        <v/>
      </c>
      <c r="H509" s="404" t="str">
        <f>IFERROR(IF(VLOOKUP(A505,入力データ,15,FALSE)&gt;0,1,""),"")</f>
        <v/>
      </c>
      <c r="I509" s="404" t="str">
        <f>IFERROR(IF(VLOOKUP(A505,入力データ,16,FALSE)="","",VLOOKUP(A505,入力データ,16,FALSE)),"")</f>
        <v/>
      </c>
      <c r="J509" s="405" t="str">
        <f>IFERROR(IF(VLOOKUP(A505,入力データ,17,FALSE)="","",
IF(VLOOKUP(A505,入力データ,17,FALSE)&gt;159,"G",
IF(VLOOKUP(A505,入力データ,17,FALSE)&gt;149,"F",
IF(VLOOKUP(A505,入力データ,17,FALSE)&gt;139,"E",
IF(VLOOKUP(A505,入力データ,17,FALSE)&gt;129,"D",
IF(VLOOKUP(A505,入力データ,17,FALSE)&gt;119,"C",
IF(VLOOKUP(A505,入力データ,17,FALSE)&gt;109,"B",
IF(VLOOKUP(A505,入力データ,17,FALSE)&gt;99,"A",
"")))))))),"")</f>
        <v/>
      </c>
      <c r="K509" s="408" t="str">
        <f>IFERROR(IF(VLOOKUP(A505,入力データ,17,FALSE)="","",
IF(VLOOKUP(A505,入力データ,17,FALSE)&gt;99,MOD(VLOOKUP(A505,入力データ,17,FALSE),10),VLOOKUP(A505,入力データ,17,FALSE))),"")</f>
        <v/>
      </c>
      <c r="L509" s="411" t="str">
        <f>IFERROR(IF(VLOOKUP(A505,入力データ,18,FALSE)="","",VLOOKUP(A505,入力データ,18,FALSE)),"")</f>
        <v/>
      </c>
      <c r="M509" s="493" t="str">
        <f>IFERROR(IF(VLOOKUP(A505,入力データ,19,FALSE)="","",IF(VLOOKUP(A505,入力データ,19,FALSE)&gt;43585,5,4)),"")</f>
        <v/>
      </c>
      <c r="N509" s="398" t="str">
        <f>IFERROR(IF(VLOOKUP(A505,入力データ,19,FALSE)="","",VLOOKUP(A505,入力データ,19,FALSE)),"")</f>
        <v/>
      </c>
      <c r="O509" s="401" t="str">
        <f>IFERROR(IF(VLOOKUP(A505,入力データ,19,FALSE)="","",VLOOKUP(A505,入力データ,19,FALSE)),"")</f>
        <v/>
      </c>
      <c r="P509" s="411" t="str">
        <f>IFERROR(IF(VLOOKUP(A505,入力データ,20,FALSE)="","",VLOOKUP(A505,入力データ,20,FALSE)),"")</f>
        <v/>
      </c>
      <c r="Q509" s="500"/>
      <c r="R509" s="503" t="str">
        <f>IFERROR(IF(OR(S509="ｲｸｷｭｳ",S509="ﾑｷｭｳ",AND(L509="",P509="")),"",VLOOKUP(A505,入力データ,31,FALSE)),"")</f>
        <v/>
      </c>
      <c r="S509" s="423" t="str">
        <f>IFERROR(
IF(VLOOKUP(A505,入力データ,33,FALSE)=1,"ﾑｷｭｳ ",
IF(VLOOKUP(A505,入力データ,33,FALSE)=3,"ｲｸｷｭｳ",
IF(VLOOKUP(A505,入力データ,33,FALSE)=4,VLOOKUP(A505,入力データ,32,FALSE),
IF(VLOOKUP(A505,入力データ,33,FALSE)=5,VLOOKUP(A505,入力データ,32,FALSE),
IF(AND(VLOOKUP(A505,入力データ,38,FALSE)&gt;0,VLOOKUP(A505,入力データ,38,FALSE)&lt;9),0,
IF(AND(L509="",P509=""),"",VLOOKUP(A505,入力データ,32,FALSE))))))),"")</f>
        <v/>
      </c>
      <c r="T509" s="424"/>
      <c r="U509" s="425"/>
      <c r="V509" s="36"/>
      <c r="W509" s="36"/>
      <c r="X509" s="36"/>
      <c r="Y509" s="63" t="str">
        <f>IFERROR(IF(VLOOKUP(A505,入力データ,25,FALSE)="","",VLOOKUP(A505,入力データ,25,FALSE)),"")</f>
        <v/>
      </c>
      <c r="Z509" s="63"/>
      <c r="AA509" s="37"/>
      <c r="AB509" s="369"/>
      <c r="AC509" s="377">
        <v>3</v>
      </c>
      <c r="AD509" s="379" t="str">
        <f>IFERROR(IF(VLOOKUP(A505,入力データ,33,FALSE)="","",VLOOKUP(A505,入力データ,33,FALSE)),"")</f>
        <v/>
      </c>
      <c r="AE509" s="379" t="str">
        <f>IF(AD509="","",IF(V512&gt;43585,5,4))</f>
        <v/>
      </c>
      <c r="AF509" s="381" t="str">
        <f>IF(AD509="","",V512)</f>
        <v/>
      </c>
      <c r="AG509" s="383" t="str">
        <f>IF(AE509="","",V512)</f>
        <v/>
      </c>
      <c r="AH509" s="385" t="str">
        <f>IF(AF509="","",V512)</f>
        <v/>
      </c>
      <c r="AI509" s="379">
        <v>7</v>
      </c>
      <c r="AJ509" s="430"/>
      <c r="AK509" s="372"/>
      <c r="AL509" s="374"/>
      <c r="AM509" s="66"/>
    </row>
    <row r="510" spans="1:39" ht="15" customHeight="1" x14ac:dyDescent="0.15">
      <c r="A510" s="454"/>
      <c r="B510" s="491"/>
      <c r="C510" s="393"/>
      <c r="D510" s="394"/>
      <c r="E510" s="396"/>
      <c r="F510" s="399"/>
      <c r="G510" s="402"/>
      <c r="H510" s="396"/>
      <c r="I510" s="396"/>
      <c r="J510" s="406"/>
      <c r="K510" s="409"/>
      <c r="L510" s="396"/>
      <c r="M510" s="494"/>
      <c r="N510" s="496"/>
      <c r="O510" s="498"/>
      <c r="P510" s="494"/>
      <c r="Q510" s="501"/>
      <c r="R510" s="504"/>
      <c r="S510" s="426"/>
      <c r="T510" s="426"/>
      <c r="U510" s="427"/>
      <c r="V510" s="1"/>
      <c r="W510" s="1"/>
      <c r="X510" s="1"/>
      <c r="Y510" s="63" t="str">
        <f>IFERROR(IF(VLOOKUP(A505,入力データ,26,FALSE)="","",VLOOKUP(A505,入力データ,26,FALSE)),"")</f>
        <v/>
      </c>
      <c r="Z510" s="1"/>
      <c r="AA510" s="1"/>
      <c r="AB510" s="369"/>
      <c r="AC510" s="378"/>
      <c r="AD510" s="380"/>
      <c r="AE510" s="380"/>
      <c r="AF510" s="382"/>
      <c r="AG510" s="384"/>
      <c r="AH510" s="386"/>
      <c r="AI510" s="380"/>
      <c r="AJ510" s="431"/>
      <c r="AK510" s="372"/>
      <c r="AL510" s="374"/>
      <c r="AM510" s="66"/>
    </row>
    <row r="511" spans="1:39" ht="15" customHeight="1" x14ac:dyDescent="0.15">
      <c r="A511" s="454"/>
      <c r="B511" s="491"/>
      <c r="C511" s="432" t="str">
        <f>IFERROR(IF(VLOOKUP(A505,入力データ,14,FALSE)="","",VLOOKUP(A505,入力データ,14,FALSE)),"")</f>
        <v/>
      </c>
      <c r="D511" s="409"/>
      <c r="E511" s="396"/>
      <c r="F511" s="399"/>
      <c r="G511" s="402"/>
      <c r="H511" s="396"/>
      <c r="I511" s="396"/>
      <c r="J511" s="406"/>
      <c r="K511" s="409"/>
      <c r="L511" s="396"/>
      <c r="M511" s="494"/>
      <c r="N511" s="496"/>
      <c r="O511" s="498"/>
      <c r="P511" s="494"/>
      <c r="Q511" s="501"/>
      <c r="R511" s="504"/>
      <c r="S511" s="426"/>
      <c r="T511" s="426"/>
      <c r="U511" s="427"/>
      <c r="V511" s="150"/>
      <c r="W511" s="150"/>
      <c r="X511" s="150"/>
      <c r="Y511" s="1"/>
      <c r="Z511" s="62"/>
      <c r="AA511" s="151"/>
      <c r="AB511" s="369"/>
      <c r="AC511" s="377">
        <v>4</v>
      </c>
      <c r="AD511" s="413" t="str">
        <f>IFERROR(IF(VLOOKUP(A505,入力データ,38,FALSE)="","",VLOOKUP(A505,入力データ,38,FALSE)),"")</f>
        <v/>
      </c>
      <c r="AE511" s="379" t="str">
        <f>IF(AD511="","",IF(V512&gt;43585,5,4))</f>
        <v/>
      </c>
      <c r="AF511" s="381" t="str">
        <f>IF(AE511="","",V512)</f>
        <v/>
      </c>
      <c r="AG511" s="383" t="str">
        <f>IF(AE511="","",V512)</f>
        <v/>
      </c>
      <c r="AH511" s="385" t="str">
        <f>IF(AE511="","",V512)</f>
        <v/>
      </c>
      <c r="AI511" s="379"/>
      <c r="AJ511" s="418"/>
      <c r="AK511" s="58"/>
      <c r="AL511" s="86"/>
      <c r="AM511" s="66"/>
    </row>
    <row r="512" spans="1:39" ht="15" customHeight="1" x14ac:dyDescent="0.15">
      <c r="A512" s="455"/>
      <c r="B512" s="492"/>
      <c r="C512" s="433"/>
      <c r="D512" s="410"/>
      <c r="E512" s="397"/>
      <c r="F512" s="400"/>
      <c r="G512" s="403"/>
      <c r="H512" s="397"/>
      <c r="I512" s="397"/>
      <c r="J512" s="407"/>
      <c r="K512" s="410"/>
      <c r="L512" s="397"/>
      <c r="M512" s="495"/>
      <c r="N512" s="497"/>
      <c r="O512" s="499"/>
      <c r="P512" s="495"/>
      <c r="Q512" s="502"/>
      <c r="R512" s="505"/>
      <c r="S512" s="428"/>
      <c r="T512" s="428"/>
      <c r="U512" s="429"/>
      <c r="V512" s="420" t="str">
        <f>IFERROR(IF(VLOOKUP(A505,入力データ,27,FALSE)="","",VLOOKUP(A505,入力データ,27,FALSE)),"")</f>
        <v/>
      </c>
      <c r="W512" s="421"/>
      <c r="X512" s="421"/>
      <c r="Y512" s="421"/>
      <c r="Z512" s="421"/>
      <c r="AA512" s="422"/>
      <c r="AB512" s="370"/>
      <c r="AC512" s="412"/>
      <c r="AD512" s="414"/>
      <c r="AE512" s="414"/>
      <c r="AF512" s="415"/>
      <c r="AG512" s="416"/>
      <c r="AH512" s="417"/>
      <c r="AI512" s="414"/>
      <c r="AJ512" s="419"/>
      <c r="AK512" s="60"/>
      <c r="AL512" s="61"/>
      <c r="AM512" s="66"/>
    </row>
    <row r="513" spans="1:38" ht="15" customHeight="1" x14ac:dyDescent="0.15">
      <c r="A513" s="453">
        <v>63</v>
      </c>
      <c r="B513" s="456"/>
      <c r="C513" s="459" t="str">
        <f>IFERROR(IF(VLOOKUP(A513,入力データ,2,FALSE)="","",VLOOKUP(A513,入力データ,2,FALSE)),"")</f>
        <v/>
      </c>
      <c r="D513" s="461" t="str">
        <f>IFERROR(
IF(OR(VLOOKUP(A513,入力データ,34,FALSE)=1,
VLOOKUP(A513,入力データ,34,FALSE)=3,
VLOOKUP(A513,入力データ,34,FALSE)=4,
VLOOKUP(A513,入力データ,34,FALSE)=5),
IF(VLOOKUP(A513,入力データ,13,FALSE)="","",VLOOKUP(A513,入力データ,13,FALSE)),
IF(VLOOKUP(A513,入力データ,3,FALSE)="","",VLOOKUP(A513,入力データ,3,FALSE))),"")</f>
        <v/>
      </c>
      <c r="E513" s="464" t="str">
        <f>IFERROR(IF(VLOOKUP(A513,入力データ,5,FALSE)="","",IF(VLOOKUP(A513,入力データ,5,FALSE)&gt;43585,5,4)),"")</f>
        <v/>
      </c>
      <c r="F513" s="467" t="str">
        <f>IFERROR(IF(VLOOKUP(A513,入力データ,5,FALSE)="","",VLOOKUP(A513,入力データ,5,FALSE)),"")</f>
        <v/>
      </c>
      <c r="G513" s="470" t="str">
        <f>IFERROR(IF(VLOOKUP(A513,入力データ,5,FALSE)="","",VLOOKUP(A513,入力データ,5,FALSE)),"")</f>
        <v/>
      </c>
      <c r="H513" s="473" t="str">
        <f>IFERROR(IF(VLOOKUP(A513,入力データ,5,FALSE)&gt;0,1,""),"")</f>
        <v/>
      </c>
      <c r="I513" s="473" t="str">
        <f>IFERROR(IF(VLOOKUP(A513,入力データ,6,FALSE)="","",VLOOKUP(A513,入力データ,6,FALSE)),"")</f>
        <v/>
      </c>
      <c r="J513" s="475" t="str">
        <f>IFERROR(IF(VLOOKUP(A513,入力データ,7,FALSE)="","",
IF(VLOOKUP(A513,入力データ,7,FALSE)&gt;159,"G",
IF(VLOOKUP(A513,入力データ,7,FALSE)&gt;149,"F",
IF(VLOOKUP(A513,入力データ,7,FALSE)&gt;139,"E",
IF(VLOOKUP(A513,入力データ,7,FALSE)&gt;129,"D",
IF(VLOOKUP(A513,入力データ,7,FALSE)&gt;119,"C",
IF(VLOOKUP(A513,入力データ,7,FALSE)&gt;109,"B",
IF(VLOOKUP(A513,入力データ,7,FALSE)&gt;99,"A",
"")))))))),"")</f>
        <v/>
      </c>
      <c r="K513" s="478" t="str">
        <f>IFERROR(IF(VLOOKUP(A513,入力データ,7,FALSE)="","",
IF(VLOOKUP(A513,入力データ,7,FALSE)&gt;99,MOD(VLOOKUP(A513,入力データ,7,FALSE),10),VLOOKUP(A513,入力データ,7,FALSE))),"")</f>
        <v/>
      </c>
      <c r="L513" s="481" t="str">
        <f>IFERROR(IF(VLOOKUP(A513,入力データ,8,FALSE)="","",VLOOKUP(A513,入力データ,8,FALSE)),"")</f>
        <v/>
      </c>
      <c r="M513" s="483" t="str">
        <f>IFERROR(IF(VLOOKUP(A513,入力データ,9,FALSE)="","",IF(VLOOKUP(A513,入力データ,9,FALSE)&gt;43585,5,4)),"")</f>
        <v/>
      </c>
      <c r="N513" s="485" t="str">
        <f>IFERROR(IF(VLOOKUP(A513,入力データ,9,FALSE)="","",VLOOKUP(A513,入力データ,9,FALSE)),"")</f>
        <v/>
      </c>
      <c r="O513" s="470" t="str">
        <f>IFERROR(IF(VLOOKUP(A513,入力データ,9,FALSE)="","",VLOOKUP(A513,入力データ,9,FALSE)),"")</f>
        <v/>
      </c>
      <c r="P513" s="481" t="str">
        <f>IFERROR(IF(VLOOKUP(A513,入力データ,10,FALSE)="","",VLOOKUP(A513,入力データ,10,FALSE)),"")</f>
        <v/>
      </c>
      <c r="Q513" s="434"/>
      <c r="R513" s="487" t="str">
        <f>IFERROR(IF(VLOOKUP(A513,入力データ,8,FALSE)="","",VLOOKUP(A513,入力データ,8,FALSE)+VALUE(VLOOKUP(A513,入力データ,10,FALSE))),"")</f>
        <v/>
      </c>
      <c r="S513" s="434" t="str">
        <f>IF(R513="","",IF(VLOOKUP(A513,入力データ,11,FALSE)="育児休業","ｲｸｷｭｳ",IF(VLOOKUP(A513,入力データ,11,FALSE)="傷病休職","ﾑｷｭｳ",ROUNDDOWN(R513*10/1000,0))))</f>
        <v/>
      </c>
      <c r="T513" s="435"/>
      <c r="U513" s="436"/>
      <c r="V513" s="152"/>
      <c r="W513" s="149"/>
      <c r="X513" s="149"/>
      <c r="Y513" s="149" t="str">
        <f>IFERROR(IF(VLOOKUP(A513,入力データ,21,FALSE)="","",VLOOKUP(A513,入力データ,21,FALSE)),"")</f>
        <v/>
      </c>
      <c r="Z513" s="40"/>
      <c r="AA513" s="67"/>
      <c r="AB513" s="368" t="str">
        <f>IFERROR(IF(VLOOKUP(A513,入力データ,28,FALSE)&amp;"　"&amp;VLOOKUP(A513,入力データ,29,FALSE)="　","",VLOOKUP(A513,入力データ,28,FALSE)&amp;"　"&amp;VLOOKUP(A513,入力データ,29,FALSE)),"")</f>
        <v/>
      </c>
      <c r="AC513" s="443">
        <v>1</v>
      </c>
      <c r="AD513" s="444" t="str">
        <f>IFERROR(IF(VLOOKUP(A513,入力データ,34,FALSE)="","",VLOOKUP(A513,入力データ,34,FALSE)),"")</f>
        <v/>
      </c>
      <c r="AE513" s="444" t="str">
        <f>IF(AD513="","",IF(V520&gt;43585,5,4))</f>
        <v/>
      </c>
      <c r="AF513" s="445" t="str">
        <f>IF(AD513="","",V520)</f>
        <v/>
      </c>
      <c r="AG513" s="447" t="str">
        <f>IF(AD513="","",V520)</f>
        <v/>
      </c>
      <c r="AH513" s="449" t="str">
        <f>IF(AD513="","",V520)</f>
        <v/>
      </c>
      <c r="AI513" s="444">
        <v>5</v>
      </c>
      <c r="AJ513" s="451" t="str">
        <f>IFERROR(IF(OR(VLOOKUP(A513,入力データ,34,FALSE)=1,VLOOKUP(A513,入力データ,34,FALSE)=3,VLOOKUP(A513,入力データ,34,FALSE)=4,VLOOKUP(A513,入力データ,34,FALSE)=5),3,
IF(VLOOKUP(A513,入力データ,35,FALSE)="","",3)),"")</f>
        <v/>
      </c>
      <c r="AK513" s="371"/>
      <c r="AL513" s="373"/>
    </row>
    <row r="514" spans="1:38" ht="15" customHeight="1" x14ac:dyDescent="0.15">
      <c r="A514" s="454"/>
      <c r="B514" s="457"/>
      <c r="C514" s="460"/>
      <c r="D514" s="462"/>
      <c r="E514" s="465"/>
      <c r="F514" s="468"/>
      <c r="G514" s="471"/>
      <c r="H514" s="474"/>
      <c r="I514" s="474"/>
      <c r="J514" s="476"/>
      <c r="K514" s="479"/>
      <c r="L514" s="482"/>
      <c r="M514" s="484"/>
      <c r="N514" s="486"/>
      <c r="O514" s="471"/>
      <c r="P514" s="482"/>
      <c r="Q514" s="437"/>
      <c r="R514" s="488"/>
      <c r="S514" s="437"/>
      <c r="T514" s="438"/>
      <c r="U514" s="439"/>
      <c r="V514" s="41"/>
      <c r="W514" s="150"/>
      <c r="X514" s="150"/>
      <c r="Y514" s="150" t="str">
        <f>IFERROR(IF(VLOOKUP(A513,入力データ,22,FALSE)="","",VLOOKUP(A513,入力データ,22,FALSE)),"")</f>
        <v/>
      </c>
      <c r="Z514" s="150"/>
      <c r="AA514" s="151"/>
      <c r="AB514" s="369"/>
      <c r="AC514" s="378"/>
      <c r="AD514" s="380"/>
      <c r="AE514" s="380"/>
      <c r="AF514" s="446"/>
      <c r="AG514" s="448"/>
      <c r="AH514" s="450"/>
      <c r="AI514" s="380"/>
      <c r="AJ514" s="452"/>
      <c r="AK514" s="372"/>
      <c r="AL514" s="374"/>
    </row>
    <row r="515" spans="1:38" ht="15" customHeight="1" x14ac:dyDescent="0.15">
      <c r="A515" s="454"/>
      <c r="B515" s="457"/>
      <c r="C515" s="375" t="str">
        <f>IFERROR(IF(VLOOKUP(A513,入力データ,12,FALSE)="","",VLOOKUP(A513,入力データ,12,FALSE)),"")</f>
        <v/>
      </c>
      <c r="D515" s="462"/>
      <c r="E515" s="465"/>
      <c r="F515" s="468"/>
      <c r="G515" s="471"/>
      <c r="H515" s="474"/>
      <c r="I515" s="474"/>
      <c r="J515" s="476"/>
      <c r="K515" s="479"/>
      <c r="L515" s="482"/>
      <c r="M515" s="484"/>
      <c r="N515" s="486"/>
      <c r="O515" s="471"/>
      <c r="P515" s="482"/>
      <c r="Q515" s="437"/>
      <c r="R515" s="488"/>
      <c r="S515" s="437"/>
      <c r="T515" s="438"/>
      <c r="U515" s="439"/>
      <c r="V515" s="41"/>
      <c r="W515" s="150"/>
      <c r="X515" s="150"/>
      <c r="Y515" s="150" t="str">
        <f>IFERROR(IF(VLOOKUP(A513,入力データ,23,FALSE)="","",VLOOKUP(A513,入力データ,23,FALSE)),"")</f>
        <v/>
      </c>
      <c r="Z515" s="150"/>
      <c r="AA515" s="151"/>
      <c r="AB515" s="369"/>
      <c r="AC515" s="377">
        <v>2</v>
      </c>
      <c r="AD515" s="379" t="str">
        <f>IFERROR(IF(VLOOKUP(A513,入力データ,37,FALSE)="","",VLOOKUP(A513,入力データ,37,FALSE)),"")</f>
        <v/>
      </c>
      <c r="AE515" s="379" t="str">
        <f>IF(AD515="","",IF(V520&gt;43585,5,4))</f>
        <v/>
      </c>
      <c r="AF515" s="381" t="str">
        <f>IF(AD515="","",V520)</f>
        <v/>
      </c>
      <c r="AG515" s="383" t="str">
        <f>IF(AE515="","",V520)</f>
        <v/>
      </c>
      <c r="AH515" s="385" t="str">
        <f>IF(AF515="","",V520)</f>
        <v/>
      </c>
      <c r="AI515" s="387">
        <v>6</v>
      </c>
      <c r="AJ515" s="389" t="str">
        <f>IFERROR(IF(VLOOKUP(A513,入力データ,36,FALSE)="","",3),"")</f>
        <v/>
      </c>
      <c r="AK515" s="372"/>
      <c r="AL515" s="374"/>
    </row>
    <row r="516" spans="1:38" ht="15" customHeight="1" x14ac:dyDescent="0.15">
      <c r="A516" s="454"/>
      <c r="B516" s="458"/>
      <c r="C516" s="376"/>
      <c r="D516" s="463"/>
      <c r="E516" s="466"/>
      <c r="F516" s="469"/>
      <c r="G516" s="472"/>
      <c r="H516" s="466"/>
      <c r="I516" s="466"/>
      <c r="J516" s="477"/>
      <c r="K516" s="480"/>
      <c r="L516" s="466"/>
      <c r="M516" s="466"/>
      <c r="N516" s="469"/>
      <c r="O516" s="472"/>
      <c r="P516" s="466"/>
      <c r="Q516" s="477"/>
      <c r="R516" s="489"/>
      <c r="S516" s="440"/>
      <c r="T516" s="441"/>
      <c r="U516" s="442"/>
      <c r="V516" s="38"/>
      <c r="W516" s="36"/>
      <c r="X516" s="36"/>
      <c r="Y516" s="150" t="str">
        <f>IFERROR(IF(VLOOKUP(A513,入力データ,24,FALSE)="","",VLOOKUP(A513,入力データ,24,FALSE)),"")</f>
        <v/>
      </c>
      <c r="Z516" s="63"/>
      <c r="AA516" s="37"/>
      <c r="AB516" s="369"/>
      <c r="AC516" s="378"/>
      <c r="AD516" s="380"/>
      <c r="AE516" s="380"/>
      <c r="AF516" s="382"/>
      <c r="AG516" s="384"/>
      <c r="AH516" s="386"/>
      <c r="AI516" s="388"/>
      <c r="AJ516" s="390"/>
      <c r="AK516" s="372"/>
      <c r="AL516" s="374"/>
    </row>
    <row r="517" spans="1:38" ht="15" customHeight="1" x14ac:dyDescent="0.15">
      <c r="A517" s="454"/>
      <c r="B517" s="490" t="str">
        <f>IF(OR(C513&lt;&gt;"",C515&lt;&gt;""),"○","")</f>
        <v/>
      </c>
      <c r="C517" s="391" t="str">
        <f>IFERROR(IF(VLOOKUP(A513,入力データ,4,FALSE)="","",VLOOKUP(A513,入力データ,4,FALSE)),"")</f>
        <v/>
      </c>
      <c r="D517" s="392"/>
      <c r="E517" s="395" t="str">
        <f>IFERROR(IF(VLOOKUP(A513,入力データ,15,FALSE)="","",IF(VLOOKUP(A513,入力データ,15,FALSE)&gt;43585,5,4)),"")</f>
        <v/>
      </c>
      <c r="F517" s="398" t="str">
        <f>IFERROR(IF(VLOOKUP(A513,入力データ,15,FALSE)="","",VLOOKUP(A513,入力データ,15,FALSE)),"")</f>
        <v/>
      </c>
      <c r="G517" s="401" t="str">
        <f>IFERROR(IF(VLOOKUP(A513,入力データ,15,FALSE)="","",VLOOKUP(A513,入力データ,15,FALSE)),"")</f>
        <v/>
      </c>
      <c r="H517" s="404" t="str">
        <f>IFERROR(IF(VLOOKUP(A513,入力データ,15,FALSE)&gt;0,1,""),"")</f>
        <v/>
      </c>
      <c r="I517" s="404" t="str">
        <f>IFERROR(IF(VLOOKUP(A513,入力データ,16,FALSE)="","",VLOOKUP(A513,入力データ,16,FALSE)),"")</f>
        <v/>
      </c>
      <c r="J517" s="405" t="str">
        <f>IFERROR(IF(VLOOKUP(A513,入力データ,17,FALSE)="","",
IF(VLOOKUP(A513,入力データ,17,FALSE)&gt;159,"G",
IF(VLOOKUP(A513,入力データ,17,FALSE)&gt;149,"F",
IF(VLOOKUP(A513,入力データ,17,FALSE)&gt;139,"E",
IF(VLOOKUP(A513,入力データ,17,FALSE)&gt;129,"D",
IF(VLOOKUP(A513,入力データ,17,FALSE)&gt;119,"C",
IF(VLOOKUP(A513,入力データ,17,FALSE)&gt;109,"B",
IF(VLOOKUP(A513,入力データ,17,FALSE)&gt;99,"A",
"")))))))),"")</f>
        <v/>
      </c>
      <c r="K517" s="408" t="str">
        <f>IFERROR(IF(VLOOKUP(A513,入力データ,17,FALSE)="","",
IF(VLOOKUP(A513,入力データ,17,FALSE)&gt;99,MOD(VLOOKUP(A513,入力データ,17,FALSE),10),VLOOKUP(A513,入力データ,17,FALSE))),"")</f>
        <v/>
      </c>
      <c r="L517" s="411" t="str">
        <f>IFERROR(IF(VLOOKUP(A513,入力データ,18,FALSE)="","",VLOOKUP(A513,入力データ,18,FALSE)),"")</f>
        <v/>
      </c>
      <c r="M517" s="493" t="str">
        <f>IFERROR(IF(VLOOKUP(A513,入力データ,19,FALSE)="","",IF(VLOOKUP(A513,入力データ,19,FALSE)&gt;43585,5,4)),"")</f>
        <v/>
      </c>
      <c r="N517" s="398" t="str">
        <f>IFERROR(IF(VLOOKUP(A513,入力データ,19,FALSE)="","",VLOOKUP(A513,入力データ,19,FALSE)),"")</f>
        <v/>
      </c>
      <c r="O517" s="401" t="str">
        <f>IFERROR(IF(VLOOKUP(A513,入力データ,19,FALSE)="","",VLOOKUP(A513,入力データ,19,FALSE)),"")</f>
        <v/>
      </c>
      <c r="P517" s="411" t="str">
        <f>IFERROR(IF(VLOOKUP(A513,入力データ,20,FALSE)="","",VLOOKUP(A513,入力データ,20,FALSE)),"")</f>
        <v/>
      </c>
      <c r="Q517" s="500"/>
      <c r="R517" s="503" t="str">
        <f>IFERROR(IF(OR(S517="ｲｸｷｭｳ",S517="ﾑｷｭｳ",AND(L517="",P517="")),"",VLOOKUP(A513,入力データ,31,FALSE)),"")</f>
        <v/>
      </c>
      <c r="S517" s="423" t="str">
        <f>IFERROR(
IF(VLOOKUP(A513,入力データ,33,FALSE)=1,"ﾑｷｭｳ ",
IF(VLOOKUP(A513,入力データ,33,FALSE)=3,"ｲｸｷｭｳ",
IF(VLOOKUP(A513,入力データ,33,FALSE)=4,VLOOKUP(A513,入力データ,32,FALSE),
IF(VLOOKUP(A513,入力データ,33,FALSE)=5,VLOOKUP(A513,入力データ,32,FALSE),
IF(AND(VLOOKUP(A513,入力データ,38,FALSE)&gt;0,VLOOKUP(A513,入力データ,38,FALSE)&lt;9),0,
IF(AND(L517="",P517=""),"",VLOOKUP(A513,入力データ,32,FALSE))))))),"")</f>
        <v/>
      </c>
      <c r="T517" s="424"/>
      <c r="U517" s="425"/>
      <c r="V517" s="36"/>
      <c r="W517" s="36"/>
      <c r="X517" s="36"/>
      <c r="Y517" s="63" t="str">
        <f>IFERROR(IF(VLOOKUP(A513,入力データ,25,FALSE)="","",VLOOKUP(A513,入力データ,25,FALSE)),"")</f>
        <v/>
      </c>
      <c r="Z517" s="63"/>
      <c r="AA517" s="37"/>
      <c r="AB517" s="369"/>
      <c r="AC517" s="377">
        <v>3</v>
      </c>
      <c r="AD517" s="379" t="str">
        <f>IFERROR(IF(VLOOKUP(A513,入力データ,33,FALSE)="","",VLOOKUP(A513,入力データ,33,FALSE)),"")</f>
        <v/>
      </c>
      <c r="AE517" s="379" t="str">
        <f>IF(AD517="","",IF(V520&gt;43585,5,4))</f>
        <v/>
      </c>
      <c r="AF517" s="381" t="str">
        <f>IF(AD517="","",V520)</f>
        <v/>
      </c>
      <c r="AG517" s="383" t="str">
        <f>IF(AE517="","",V520)</f>
        <v/>
      </c>
      <c r="AH517" s="385" t="str">
        <f>IF(AF517="","",V520)</f>
        <v/>
      </c>
      <c r="AI517" s="379">
        <v>7</v>
      </c>
      <c r="AJ517" s="430"/>
      <c r="AK517" s="372"/>
      <c r="AL517" s="374"/>
    </row>
    <row r="518" spans="1:38" ht="15" customHeight="1" x14ac:dyDescent="0.15">
      <c r="A518" s="454"/>
      <c r="B518" s="491"/>
      <c r="C518" s="393"/>
      <c r="D518" s="394"/>
      <c r="E518" s="396"/>
      <c r="F518" s="399"/>
      <c r="G518" s="402"/>
      <c r="H518" s="396"/>
      <c r="I518" s="396"/>
      <c r="J518" s="406"/>
      <c r="K518" s="409"/>
      <c r="L518" s="396"/>
      <c r="M518" s="494"/>
      <c r="N518" s="496"/>
      <c r="O518" s="498"/>
      <c r="P518" s="494"/>
      <c r="Q518" s="501"/>
      <c r="R518" s="504"/>
      <c r="S518" s="426"/>
      <c r="T518" s="426"/>
      <c r="U518" s="427"/>
      <c r="V518" s="1"/>
      <c r="W518" s="1"/>
      <c r="X518" s="1"/>
      <c r="Y518" s="63" t="str">
        <f>IFERROR(IF(VLOOKUP(A513,入力データ,26,FALSE)="","",VLOOKUP(A513,入力データ,26,FALSE)),"")</f>
        <v/>
      </c>
      <c r="Z518" s="1"/>
      <c r="AA518" s="1"/>
      <c r="AB518" s="369"/>
      <c r="AC518" s="378"/>
      <c r="AD518" s="380"/>
      <c r="AE518" s="380"/>
      <c r="AF518" s="382"/>
      <c r="AG518" s="384"/>
      <c r="AH518" s="386"/>
      <c r="AI518" s="380"/>
      <c r="AJ518" s="431"/>
      <c r="AK518" s="372"/>
      <c r="AL518" s="374"/>
    </row>
    <row r="519" spans="1:38" ht="15" customHeight="1" x14ac:dyDescent="0.15">
      <c r="A519" s="454"/>
      <c r="B519" s="491"/>
      <c r="C519" s="432" t="str">
        <f>IFERROR(IF(VLOOKUP(A513,入力データ,14,FALSE)="","",VLOOKUP(A513,入力データ,14,FALSE)),"")</f>
        <v/>
      </c>
      <c r="D519" s="409"/>
      <c r="E519" s="396"/>
      <c r="F519" s="399"/>
      <c r="G519" s="402"/>
      <c r="H519" s="396"/>
      <c r="I519" s="396"/>
      <c r="J519" s="406"/>
      <c r="K519" s="409"/>
      <c r="L519" s="396"/>
      <c r="M519" s="494"/>
      <c r="N519" s="496"/>
      <c r="O519" s="498"/>
      <c r="P519" s="494"/>
      <c r="Q519" s="501"/>
      <c r="R519" s="504"/>
      <c r="S519" s="426"/>
      <c r="T519" s="426"/>
      <c r="U519" s="427"/>
      <c r="V519" s="150"/>
      <c r="W519" s="150"/>
      <c r="X519" s="150"/>
      <c r="Y519" s="1"/>
      <c r="Z519" s="62"/>
      <c r="AA519" s="151"/>
      <c r="AB519" s="369"/>
      <c r="AC519" s="377">
        <v>4</v>
      </c>
      <c r="AD519" s="413" t="str">
        <f>IFERROR(IF(VLOOKUP(A513,入力データ,38,FALSE)="","",VLOOKUP(A513,入力データ,38,FALSE)),"")</f>
        <v/>
      </c>
      <c r="AE519" s="379" t="str">
        <f>IF(AD519="","",IF(V520&gt;43585,5,4))</f>
        <v/>
      </c>
      <c r="AF519" s="381" t="str">
        <f>IF(AE519="","",V520)</f>
        <v/>
      </c>
      <c r="AG519" s="383" t="str">
        <f>IF(AE519="","",V520)</f>
        <v/>
      </c>
      <c r="AH519" s="385" t="str">
        <f>IF(AE519="","",V520)</f>
        <v/>
      </c>
      <c r="AI519" s="379"/>
      <c r="AJ519" s="418"/>
      <c r="AK519" s="58"/>
      <c r="AL519" s="86"/>
    </row>
    <row r="520" spans="1:38" ht="15" customHeight="1" x14ac:dyDescent="0.15">
      <c r="A520" s="455"/>
      <c r="B520" s="492"/>
      <c r="C520" s="433"/>
      <c r="D520" s="410"/>
      <c r="E520" s="397"/>
      <c r="F520" s="400"/>
      <c r="G520" s="403"/>
      <c r="H520" s="397"/>
      <c r="I520" s="397"/>
      <c r="J520" s="407"/>
      <c r="K520" s="410"/>
      <c r="L520" s="397"/>
      <c r="M520" s="495"/>
      <c r="N520" s="497"/>
      <c r="O520" s="499"/>
      <c r="P520" s="495"/>
      <c r="Q520" s="502"/>
      <c r="R520" s="505"/>
      <c r="S520" s="428"/>
      <c r="T520" s="428"/>
      <c r="U520" s="429"/>
      <c r="V520" s="420" t="str">
        <f>IFERROR(IF(VLOOKUP(A513,入力データ,27,FALSE)="","",VLOOKUP(A513,入力データ,27,FALSE)),"")</f>
        <v/>
      </c>
      <c r="W520" s="421"/>
      <c r="X520" s="421"/>
      <c r="Y520" s="421"/>
      <c r="Z520" s="421"/>
      <c r="AA520" s="422"/>
      <c r="AB520" s="370"/>
      <c r="AC520" s="412"/>
      <c r="AD520" s="414"/>
      <c r="AE520" s="414"/>
      <c r="AF520" s="415"/>
      <c r="AG520" s="416"/>
      <c r="AH520" s="417"/>
      <c r="AI520" s="414"/>
      <c r="AJ520" s="419"/>
      <c r="AK520" s="60"/>
      <c r="AL520" s="61"/>
    </row>
    <row r="521" spans="1:38" ht="15" customHeight="1" x14ac:dyDescent="0.15">
      <c r="A521" s="453">
        <v>64</v>
      </c>
      <c r="B521" s="456"/>
      <c r="C521" s="459" t="str">
        <f>IFERROR(IF(VLOOKUP(A521,入力データ,2,FALSE)="","",VLOOKUP(A521,入力データ,2,FALSE)),"")</f>
        <v/>
      </c>
      <c r="D521" s="461" t="str">
        <f>IFERROR(
IF(OR(VLOOKUP(A521,入力データ,34,FALSE)=1,
VLOOKUP(A521,入力データ,34,FALSE)=3,
VLOOKUP(A521,入力データ,34,FALSE)=4,
VLOOKUP(A521,入力データ,34,FALSE)=5),
IF(VLOOKUP(A521,入力データ,13,FALSE)="","",VLOOKUP(A521,入力データ,13,FALSE)),
IF(VLOOKUP(A521,入力データ,3,FALSE)="","",VLOOKUP(A521,入力データ,3,FALSE))),"")</f>
        <v/>
      </c>
      <c r="E521" s="464" t="str">
        <f>IFERROR(IF(VLOOKUP(A521,入力データ,5,FALSE)="","",IF(VLOOKUP(A521,入力データ,5,FALSE)&gt;43585,5,4)),"")</f>
        <v/>
      </c>
      <c r="F521" s="467" t="str">
        <f>IFERROR(IF(VLOOKUP(A521,入力データ,5,FALSE)="","",VLOOKUP(A521,入力データ,5,FALSE)),"")</f>
        <v/>
      </c>
      <c r="G521" s="470" t="str">
        <f>IFERROR(IF(VLOOKUP(A521,入力データ,5,FALSE)="","",VLOOKUP(A521,入力データ,5,FALSE)),"")</f>
        <v/>
      </c>
      <c r="H521" s="473" t="str">
        <f>IFERROR(IF(VLOOKUP(A521,入力データ,5,FALSE)&gt;0,1,""),"")</f>
        <v/>
      </c>
      <c r="I521" s="473" t="str">
        <f>IFERROR(IF(VLOOKUP(A521,入力データ,6,FALSE)="","",VLOOKUP(A521,入力データ,6,FALSE)),"")</f>
        <v/>
      </c>
      <c r="J521" s="475" t="str">
        <f>IFERROR(IF(VLOOKUP(A521,入力データ,7,FALSE)="","",
IF(VLOOKUP(A521,入力データ,7,FALSE)&gt;159,"G",
IF(VLOOKUP(A521,入力データ,7,FALSE)&gt;149,"F",
IF(VLOOKUP(A521,入力データ,7,FALSE)&gt;139,"E",
IF(VLOOKUP(A521,入力データ,7,FALSE)&gt;129,"D",
IF(VLOOKUP(A521,入力データ,7,FALSE)&gt;119,"C",
IF(VLOOKUP(A521,入力データ,7,FALSE)&gt;109,"B",
IF(VLOOKUP(A521,入力データ,7,FALSE)&gt;99,"A",
"")))))))),"")</f>
        <v/>
      </c>
      <c r="K521" s="478" t="str">
        <f>IFERROR(IF(VLOOKUP(A521,入力データ,7,FALSE)="","",
IF(VLOOKUP(A521,入力データ,7,FALSE)&gt;99,MOD(VLOOKUP(A521,入力データ,7,FALSE),10),VLOOKUP(A521,入力データ,7,FALSE))),"")</f>
        <v/>
      </c>
      <c r="L521" s="481" t="str">
        <f>IFERROR(IF(VLOOKUP(A521,入力データ,8,FALSE)="","",VLOOKUP(A521,入力データ,8,FALSE)),"")</f>
        <v/>
      </c>
      <c r="M521" s="483" t="str">
        <f>IFERROR(IF(VLOOKUP(A521,入力データ,9,FALSE)="","",IF(VLOOKUP(A521,入力データ,9,FALSE)&gt;43585,5,4)),"")</f>
        <v/>
      </c>
      <c r="N521" s="485" t="str">
        <f>IFERROR(IF(VLOOKUP(A521,入力データ,9,FALSE)="","",VLOOKUP(A521,入力データ,9,FALSE)),"")</f>
        <v/>
      </c>
      <c r="O521" s="470" t="str">
        <f>IFERROR(IF(VLOOKUP(A521,入力データ,9,FALSE)="","",VLOOKUP(A521,入力データ,9,FALSE)),"")</f>
        <v/>
      </c>
      <c r="P521" s="481" t="str">
        <f>IFERROR(IF(VLOOKUP(A521,入力データ,10,FALSE)="","",VLOOKUP(A521,入力データ,10,FALSE)),"")</f>
        <v/>
      </c>
      <c r="Q521" s="434"/>
      <c r="R521" s="487" t="str">
        <f>IFERROR(IF(VLOOKUP(A521,入力データ,8,FALSE)="","",VLOOKUP(A521,入力データ,8,FALSE)+VALUE(VLOOKUP(A521,入力データ,10,FALSE))),"")</f>
        <v/>
      </c>
      <c r="S521" s="434" t="str">
        <f>IF(R521="","",IF(VLOOKUP(A521,入力データ,11,FALSE)="育児休業","ｲｸｷｭｳ",IF(VLOOKUP(A521,入力データ,11,FALSE)="傷病休職","ﾑｷｭｳ",ROUNDDOWN(R521*10/1000,0))))</f>
        <v/>
      </c>
      <c r="T521" s="435"/>
      <c r="U521" s="436"/>
      <c r="V521" s="152"/>
      <c r="W521" s="149"/>
      <c r="X521" s="149"/>
      <c r="Y521" s="149" t="str">
        <f>IFERROR(IF(VLOOKUP(A521,入力データ,21,FALSE)="","",VLOOKUP(A521,入力データ,21,FALSE)),"")</f>
        <v/>
      </c>
      <c r="Z521" s="40"/>
      <c r="AA521" s="67"/>
      <c r="AB521" s="368" t="str">
        <f>IFERROR(IF(VLOOKUP(A521,入力データ,28,FALSE)&amp;"　"&amp;VLOOKUP(A521,入力データ,29,FALSE)="　","",VLOOKUP(A521,入力データ,28,FALSE)&amp;"　"&amp;VLOOKUP(A521,入力データ,29,FALSE)),"")</f>
        <v/>
      </c>
      <c r="AC521" s="443">
        <v>1</v>
      </c>
      <c r="AD521" s="444" t="str">
        <f>IFERROR(IF(VLOOKUP(A521,入力データ,34,FALSE)="","",VLOOKUP(A521,入力データ,34,FALSE)),"")</f>
        <v/>
      </c>
      <c r="AE521" s="444" t="str">
        <f>IF(AD521="","",IF(V528&gt;43585,5,4))</f>
        <v/>
      </c>
      <c r="AF521" s="445" t="str">
        <f>IF(AD521="","",V528)</f>
        <v/>
      </c>
      <c r="AG521" s="447" t="str">
        <f>IF(AD521="","",V528)</f>
        <v/>
      </c>
      <c r="AH521" s="449" t="str">
        <f>IF(AD521="","",V528)</f>
        <v/>
      </c>
      <c r="AI521" s="444">
        <v>5</v>
      </c>
      <c r="AJ521" s="451" t="str">
        <f>IFERROR(IF(OR(VLOOKUP(A521,入力データ,34,FALSE)=1,VLOOKUP(A521,入力データ,34,FALSE)=3,VLOOKUP(A521,入力データ,34,FALSE)=4,VLOOKUP(A521,入力データ,34,FALSE)=5),3,
IF(VLOOKUP(A521,入力データ,35,FALSE)="","",3)),"")</f>
        <v/>
      </c>
      <c r="AK521" s="371"/>
      <c r="AL521" s="373"/>
    </row>
    <row r="522" spans="1:38" ht="15" customHeight="1" x14ac:dyDescent="0.15">
      <c r="A522" s="454"/>
      <c r="B522" s="457"/>
      <c r="C522" s="460"/>
      <c r="D522" s="462"/>
      <c r="E522" s="465"/>
      <c r="F522" s="468"/>
      <c r="G522" s="471"/>
      <c r="H522" s="474"/>
      <c r="I522" s="474"/>
      <c r="J522" s="476"/>
      <c r="K522" s="479"/>
      <c r="L522" s="482"/>
      <c r="M522" s="484"/>
      <c r="N522" s="486"/>
      <c r="O522" s="471"/>
      <c r="P522" s="482"/>
      <c r="Q522" s="437"/>
      <c r="R522" s="488"/>
      <c r="S522" s="437"/>
      <c r="T522" s="438"/>
      <c r="U522" s="439"/>
      <c r="V522" s="41"/>
      <c r="W522" s="150"/>
      <c r="X522" s="150"/>
      <c r="Y522" s="150" t="str">
        <f>IFERROR(IF(VLOOKUP(A521,入力データ,22,FALSE)="","",VLOOKUP(A521,入力データ,22,FALSE)),"")</f>
        <v/>
      </c>
      <c r="Z522" s="150"/>
      <c r="AA522" s="151"/>
      <c r="AB522" s="369"/>
      <c r="AC522" s="378"/>
      <c r="AD522" s="380"/>
      <c r="AE522" s="380"/>
      <c r="AF522" s="446"/>
      <c r="AG522" s="448"/>
      <c r="AH522" s="450"/>
      <c r="AI522" s="380"/>
      <c r="AJ522" s="452"/>
      <c r="AK522" s="372"/>
      <c r="AL522" s="374"/>
    </row>
    <row r="523" spans="1:38" ht="15" customHeight="1" x14ac:dyDescent="0.15">
      <c r="A523" s="454"/>
      <c r="B523" s="457"/>
      <c r="C523" s="375" t="str">
        <f>IFERROR(IF(VLOOKUP(A521,入力データ,12,FALSE)="","",VLOOKUP(A521,入力データ,12,FALSE)),"")</f>
        <v/>
      </c>
      <c r="D523" s="462"/>
      <c r="E523" s="465"/>
      <c r="F523" s="468"/>
      <c r="G523" s="471"/>
      <c r="H523" s="474"/>
      <c r="I523" s="474"/>
      <c r="J523" s="476"/>
      <c r="K523" s="479"/>
      <c r="L523" s="482"/>
      <c r="M523" s="484"/>
      <c r="N523" s="486"/>
      <c r="O523" s="471"/>
      <c r="P523" s="482"/>
      <c r="Q523" s="437"/>
      <c r="R523" s="488"/>
      <c r="S523" s="437"/>
      <c r="T523" s="438"/>
      <c r="U523" s="439"/>
      <c r="V523" s="41"/>
      <c r="W523" s="150"/>
      <c r="X523" s="150"/>
      <c r="Y523" s="150" t="str">
        <f>IFERROR(IF(VLOOKUP(A521,入力データ,23,FALSE)="","",VLOOKUP(A521,入力データ,23,FALSE)),"")</f>
        <v/>
      </c>
      <c r="Z523" s="150"/>
      <c r="AA523" s="151"/>
      <c r="AB523" s="369"/>
      <c r="AC523" s="377">
        <v>2</v>
      </c>
      <c r="AD523" s="379" t="str">
        <f>IFERROR(IF(VLOOKUP(A521,入力データ,37,FALSE)="","",VLOOKUP(A521,入力データ,37,FALSE)),"")</f>
        <v/>
      </c>
      <c r="AE523" s="379" t="str">
        <f>IF(AD523="","",IF(V528&gt;43585,5,4))</f>
        <v/>
      </c>
      <c r="AF523" s="381" t="str">
        <f>IF(AD523="","",V528)</f>
        <v/>
      </c>
      <c r="AG523" s="383" t="str">
        <f>IF(AE523="","",V528)</f>
        <v/>
      </c>
      <c r="AH523" s="385" t="str">
        <f>IF(AF523="","",V528)</f>
        <v/>
      </c>
      <c r="AI523" s="387">
        <v>6</v>
      </c>
      <c r="AJ523" s="389" t="str">
        <f>IFERROR(IF(VLOOKUP(A521,入力データ,36,FALSE)="","",3),"")</f>
        <v/>
      </c>
      <c r="AK523" s="372"/>
      <c r="AL523" s="374"/>
    </row>
    <row r="524" spans="1:38" ht="15" customHeight="1" x14ac:dyDescent="0.15">
      <c r="A524" s="454"/>
      <c r="B524" s="458"/>
      <c r="C524" s="376"/>
      <c r="D524" s="463"/>
      <c r="E524" s="466"/>
      <c r="F524" s="469"/>
      <c r="G524" s="472"/>
      <c r="H524" s="466"/>
      <c r="I524" s="466"/>
      <c r="J524" s="477"/>
      <c r="K524" s="480"/>
      <c r="L524" s="466"/>
      <c r="M524" s="466"/>
      <c r="N524" s="469"/>
      <c r="O524" s="472"/>
      <c r="P524" s="466"/>
      <c r="Q524" s="477"/>
      <c r="R524" s="489"/>
      <c r="S524" s="440"/>
      <c r="T524" s="441"/>
      <c r="U524" s="442"/>
      <c r="V524" s="38"/>
      <c r="W524" s="36"/>
      <c r="X524" s="36"/>
      <c r="Y524" s="150" t="str">
        <f>IFERROR(IF(VLOOKUP(A521,入力データ,24,FALSE)="","",VLOOKUP(A521,入力データ,24,FALSE)),"")</f>
        <v/>
      </c>
      <c r="Z524" s="63"/>
      <c r="AA524" s="37"/>
      <c r="AB524" s="369"/>
      <c r="AC524" s="378"/>
      <c r="AD524" s="380"/>
      <c r="AE524" s="380"/>
      <c r="AF524" s="382"/>
      <c r="AG524" s="384"/>
      <c r="AH524" s="386"/>
      <c r="AI524" s="388"/>
      <c r="AJ524" s="390"/>
      <c r="AK524" s="372"/>
      <c r="AL524" s="374"/>
    </row>
    <row r="525" spans="1:38" ht="15" customHeight="1" x14ac:dyDescent="0.15">
      <c r="A525" s="454"/>
      <c r="B525" s="490" t="str">
        <f>IF(OR(C521&lt;&gt;"",C523&lt;&gt;""),"○","")</f>
        <v/>
      </c>
      <c r="C525" s="391" t="str">
        <f>IFERROR(IF(VLOOKUP(A521,入力データ,4,FALSE)="","",VLOOKUP(A521,入力データ,4,FALSE)),"")</f>
        <v/>
      </c>
      <c r="D525" s="392"/>
      <c r="E525" s="395" t="str">
        <f>IFERROR(IF(VLOOKUP(A521,入力データ,15,FALSE)="","",IF(VLOOKUP(A521,入力データ,15,FALSE)&gt;43585,5,4)),"")</f>
        <v/>
      </c>
      <c r="F525" s="398" t="str">
        <f>IFERROR(IF(VLOOKUP(A521,入力データ,15,FALSE)="","",VLOOKUP(A521,入力データ,15,FALSE)),"")</f>
        <v/>
      </c>
      <c r="G525" s="401" t="str">
        <f>IFERROR(IF(VLOOKUP(A521,入力データ,15,FALSE)="","",VLOOKUP(A521,入力データ,15,FALSE)),"")</f>
        <v/>
      </c>
      <c r="H525" s="404" t="str">
        <f>IFERROR(IF(VLOOKUP(A521,入力データ,15,FALSE)&gt;0,1,""),"")</f>
        <v/>
      </c>
      <c r="I525" s="404" t="str">
        <f>IFERROR(IF(VLOOKUP(A521,入力データ,16,FALSE)="","",VLOOKUP(A521,入力データ,16,FALSE)),"")</f>
        <v/>
      </c>
      <c r="J525" s="405" t="str">
        <f>IFERROR(IF(VLOOKUP(A521,入力データ,17,FALSE)="","",
IF(VLOOKUP(A521,入力データ,17,FALSE)&gt;159,"G",
IF(VLOOKUP(A521,入力データ,17,FALSE)&gt;149,"F",
IF(VLOOKUP(A521,入力データ,17,FALSE)&gt;139,"E",
IF(VLOOKUP(A521,入力データ,17,FALSE)&gt;129,"D",
IF(VLOOKUP(A521,入力データ,17,FALSE)&gt;119,"C",
IF(VLOOKUP(A521,入力データ,17,FALSE)&gt;109,"B",
IF(VLOOKUP(A521,入力データ,17,FALSE)&gt;99,"A",
"")))))))),"")</f>
        <v/>
      </c>
      <c r="K525" s="408" t="str">
        <f>IFERROR(IF(VLOOKUP(A521,入力データ,17,FALSE)="","",
IF(VLOOKUP(A521,入力データ,17,FALSE)&gt;99,MOD(VLOOKUP(A521,入力データ,17,FALSE),10),VLOOKUP(A521,入力データ,17,FALSE))),"")</f>
        <v/>
      </c>
      <c r="L525" s="411" t="str">
        <f>IFERROR(IF(VLOOKUP(A521,入力データ,18,FALSE)="","",VLOOKUP(A521,入力データ,18,FALSE)),"")</f>
        <v/>
      </c>
      <c r="M525" s="493" t="str">
        <f>IFERROR(IF(VLOOKUP(A521,入力データ,19,FALSE)="","",IF(VLOOKUP(A521,入力データ,19,FALSE)&gt;43585,5,4)),"")</f>
        <v/>
      </c>
      <c r="N525" s="398" t="str">
        <f>IFERROR(IF(VLOOKUP(A521,入力データ,19,FALSE)="","",VLOOKUP(A521,入力データ,19,FALSE)),"")</f>
        <v/>
      </c>
      <c r="O525" s="401" t="str">
        <f>IFERROR(IF(VLOOKUP(A521,入力データ,19,FALSE)="","",VLOOKUP(A521,入力データ,19,FALSE)),"")</f>
        <v/>
      </c>
      <c r="P525" s="411" t="str">
        <f>IFERROR(IF(VLOOKUP(A521,入力データ,20,FALSE)="","",VLOOKUP(A521,入力データ,20,FALSE)),"")</f>
        <v/>
      </c>
      <c r="Q525" s="500"/>
      <c r="R525" s="503" t="str">
        <f>IFERROR(IF(OR(S525="ｲｸｷｭｳ",S525="ﾑｷｭｳ",AND(L525="",P525="")),"",VLOOKUP(A521,入力データ,31,FALSE)),"")</f>
        <v/>
      </c>
      <c r="S525" s="423" t="str">
        <f>IFERROR(
IF(VLOOKUP(A521,入力データ,33,FALSE)=1,"ﾑｷｭｳ ",
IF(VLOOKUP(A521,入力データ,33,FALSE)=3,"ｲｸｷｭｳ",
IF(VLOOKUP(A521,入力データ,33,FALSE)=4,VLOOKUP(A521,入力データ,32,FALSE),
IF(VLOOKUP(A521,入力データ,33,FALSE)=5,VLOOKUP(A521,入力データ,32,FALSE),
IF(AND(VLOOKUP(A521,入力データ,38,FALSE)&gt;0,VLOOKUP(A521,入力データ,38,FALSE)&lt;9),0,
IF(AND(L525="",P525=""),"",VLOOKUP(A521,入力データ,32,FALSE))))))),"")</f>
        <v/>
      </c>
      <c r="T525" s="424"/>
      <c r="U525" s="425"/>
      <c r="V525" s="36"/>
      <c r="W525" s="36"/>
      <c r="X525" s="36"/>
      <c r="Y525" s="63" t="str">
        <f>IFERROR(IF(VLOOKUP(A521,入力データ,25,FALSE)="","",VLOOKUP(A521,入力データ,25,FALSE)),"")</f>
        <v/>
      </c>
      <c r="Z525" s="63"/>
      <c r="AA525" s="37"/>
      <c r="AB525" s="369"/>
      <c r="AC525" s="377">
        <v>3</v>
      </c>
      <c r="AD525" s="379" t="str">
        <f>IFERROR(IF(VLOOKUP(A521,入力データ,33,FALSE)="","",VLOOKUP(A521,入力データ,33,FALSE)),"")</f>
        <v/>
      </c>
      <c r="AE525" s="379" t="str">
        <f>IF(AD525="","",IF(V528&gt;43585,5,4))</f>
        <v/>
      </c>
      <c r="AF525" s="381" t="str">
        <f>IF(AD525="","",V528)</f>
        <v/>
      </c>
      <c r="AG525" s="383" t="str">
        <f>IF(AE525="","",V528)</f>
        <v/>
      </c>
      <c r="AH525" s="385" t="str">
        <f>IF(AF525="","",V528)</f>
        <v/>
      </c>
      <c r="AI525" s="379">
        <v>7</v>
      </c>
      <c r="AJ525" s="430"/>
      <c r="AK525" s="372"/>
      <c r="AL525" s="374"/>
    </row>
    <row r="526" spans="1:38" ht="15" customHeight="1" x14ac:dyDescent="0.15">
      <c r="A526" s="454"/>
      <c r="B526" s="491"/>
      <c r="C526" s="393"/>
      <c r="D526" s="394"/>
      <c r="E526" s="396"/>
      <c r="F526" s="399"/>
      <c r="G526" s="402"/>
      <c r="H526" s="396"/>
      <c r="I526" s="396"/>
      <c r="J526" s="406"/>
      <c r="K526" s="409"/>
      <c r="L526" s="396"/>
      <c r="M526" s="494"/>
      <c r="N526" s="496"/>
      <c r="O526" s="498"/>
      <c r="P526" s="494"/>
      <c r="Q526" s="501"/>
      <c r="R526" s="504"/>
      <c r="S526" s="426"/>
      <c r="T526" s="426"/>
      <c r="U526" s="427"/>
      <c r="V526" s="1"/>
      <c r="W526" s="1"/>
      <c r="X526" s="1"/>
      <c r="Y526" s="63" t="str">
        <f>IFERROR(IF(VLOOKUP(A521,入力データ,26,FALSE)="","",VLOOKUP(A521,入力データ,26,FALSE)),"")</f>
        <v/>
      </c>
      <c r="Z526" s="1"/>
      <c r="AA526" s="1"/>
      <c r="AB526" s="369"/>
      <c r="AC526" s="378"/>
      <c r="AD526" s="380"/>
      <c r="AE526" s="380"/>
      <c r="AF526" s="382"/>
      <c r="AG526" s="384"/>
      <c r="AH526" s="386"/>
      <c r="AI526" s="380"/>
      <c r="AJ526" s="431"/>
      <c r="AK526" s="372"/>
      <c r="AL526" s="374"/>
    </row>
    <row r="527" spans="1:38" ht="15" customHeight="1" x14ac:dyDescent="0.15">
      <c r="A527" s="454"/>
      <c r="B527" s="491"/>
      <c r="C527" s="432" t="str">
        <f>IFERROR(IF(VLOOKUP(A521,入力データ,14,FALSE)="","",VLOOKUP(A521,入力データ,14,FALSE)),"")</f>
        <v/>
      </c>
      <c r="D527" s="409"/>
      <c r="E527" s="396"/>
      <c r="F527" s="399"/>
      <c r="G527" s="402"/>
      <c r="H527" s="396"/>
      <c r="I527" s="396"/>
      <c r="J527" s="406"/>
      <c r="K527" s="409"/>
      <c r="L527" s="396"/>
      <c r="M527" s="494"/>
      <c r="N527" s="496"/>
      <c r="O527" s="498"/>
      <c r="P527" s="494"/>
      <c r="Q527" s="501"/>
      <c r="R527" s="504"/>
      <c r="S527" s="426"/>
      <c r="T527" s="426"/>
      <c r="U527" s="427"/>
      <c r="V527" s="150"/>
      <c r="W527" s="150"/>
      <c r="X527" s="150"/>
      <c r="Y527" s="1"/>
      <c r="Z527" s="62"/>
      <c r="AA527" s="151"/>
      <c r="AB527" s="369"/>
      <c r="AC527" s="377">
        <v>4</v>
      </c>
      <c r="AD527" s="413" t="str">
        <f>IFERROR(IF(VLOOKUP(A521,入力データ,38,FALSE)="","",VLOOKUP(A521,入力データ,38,FALSE)),"")</f>
        <v/>
      </c>
      <c r="AE527" s="379" t="str">
        <f>IF(AD527="","",IF(V528&gt;43585,5,4))</f>
        <v/>
      </c>
      <c r="AF527" s="381" t="str">
        <f>IF(AE527="","",V528)</f>
        <v/>
      </c>
      <c r="AG527" s="383" t="str">
        <f>IF(AE527="","",V528)</f>
        <v/>
      </c>
      <c r="AH527" s="385" t="str">
        <f>IF(AE527="","",V528)</f>
        <v/>
      </c>
      <c r="AI527" s="379"/>
      <c r="AJ527" s="418"/>
      <c r="AK527" s="58"/>
      <c r="AL527" s="86"/>
    </row>
    <row r="528" spans="1:38" ht="15" customHeight="1" x14ac:dyDescent="0.15">
      <c r="A528" s="455"/>
      <c r="B528" s="492"/>
      <c r="C528" s="433"/>
      <c r="D528" s="410"/>
      <c r="E528" s="397"/>
      <c r="F528" s="400"/>
      <c r="G528" s="403"/>
      <c r="H528" s="397"/>
      <c r="I528" s="397"/>
      <c r="J528" s="407"/>
      <c r="K528" s="410"/>
      <c r="L528" s="397"/>
      <c r="M528" s="495"/>
      <c r="N528" s="497"/>
      <c r="O528" s="499"/>
      <c r="P528" s="495"/>
      <c r="Q528" s="502"/>
      <c r="R528" s="505"/>
      <c r="S528" s="428"/>
      <c r="T528" s="428"/>
      <c r="U528" s="429"/>
      <c r="V528" s="420" t="str">
        <f>IFERROR(IF(VLOOKUP(A521,入力データ,27,FALSE)="","",VLOOKUP(A521,入力データ,27,FALSE)),"")</f>
        <v/>
      </c>
      <c r="W528" s="421"/>
      <c r="X528" s="421"/>
      <c r="Y528" s="421"/>
      <c r="Z528" s="421"/>
      <c r="AA528" s="422"/>
      <c r="AB528" s="370"/>
      <c r="AC528" s="412"/>
      <c r="AD528" s="414"/>
      <c r="AE528" s="414"/>
      <c r="AF528" s="415"/>
      <c r="AG528" s="416"/>
      <c r="AH528" s="417"/>
      <c r="AI528" s="414"/>
      <c r="AJ528" s="419"/>
      <c r="AK528" s="60"/>
      <c r="AL528" s="61"/>
    </row>
    <row r="529" spans="1:38" ht="15" customHeight="1" x14ac:dyDescent="0.15">
      <c r="A529" s="453">
        <v>65</v>
      </c>
      <c r="B529" s="456"/>
      <c r="C529" s="459" t="str">
        <f>IFERROR(IF(VLOOKUP(A529,入力データ,2,FALSE)="","",VLOOKUP(A529,入力データ,2,FALSE)),"")</f>
        <v/>
      </c>
      <c r="D529" s="461" t="str">
        <f>IFERROR(
IF(OR(VLOOKUP(A529,入力データ,34,FALSE)=1,
VLOOKUP(A529,入力データ,34,FALSE)=3,
VLOOKUP(A529,入力データ,34,FALSE)=4,
VLOOKUP(A529,入力データ,34,FALSE)=5),
IF(VLOOKUP(A529,入力データ,13,FALSE)="","",VLOOKUP(A529,入力データ,13,FALSE)),
IF(VLOOKUP(A529,入力データ,3,FALSE)="","",VLOOKUP(A529,入力データ,3,FALSE))),"")</f>
        <v/>
      </c>
      <c r="E529" s="464" t="str">
        <f>IFERROR(IF(VLOOKUP(A529,入力データ,5,FALSE)="","",IF(VLOOKUP(A529,入力データ,5,FALSE)&gt;43585,5,4)),"")</f>
        <v/>
      </c>
      <c r="F529" s="467" t="str">
        <f>IFERROR(IF(VLOOKUP(A529,入力データ,5,FALSE)="","",VLOOKUP(A529,入力データ,5,FALSE)),"")</f>
        <v/>
      </c>
      <c r="G529" s="470" t="str">
        <f>IFERROR(IF(VLOOKUP(A529,入力データ,5,FALSE)="","",VLOOKUP(A529,入力データ,5,FALSE)),"")</f>
        <v/>
      </c>
      <c r="H529" s="473" t="str">
        <f>IFERROR(IF(VLOOKUP(A529,入力データ,5,FALSE)&gt;0,1,""),"")</f>
        <v/>
      </c>
      <c r="I529" s="473" t="str">
        <f>IFERROR(IF(VLOOKUP(A529,入力データ,6,FALSE)="","",VLOOKUP(A529,入力データ,6,FALSE)),"")</f>
        <v/>
      </c>
      <c r="J529" s="475" t="str">
        <f>IFERROR(IF(VLOOKUP(A529,入力データ,7,FALSE)="","",
IF(VLOOKUP(A529,入力データ,7,FALSE)&gt;159,"G",
IF(VLOOKUP(A529,入力データ,7,FALSE)&gt;149,"F",
IF(VLOOKUP(A529,入力データ,7,FALSE)&gt;139,"E",
IF(VLOOKUP(A529,入力データ,7,FALSE)&gt;129,"D",
IF(VLOOKUP(A529,入力データ,7,FALSE)&gt;119,"C",
IF(VLOOKUP(A529,入力データ,7,FALSE)&gt;109,"B",
IF(VLOOKUP(A529,入力データ,7,FALSE)&gt;99,"A",
"")))))))),"")</f>
        <v/>
      </c>
      <c r="K529" s="478" t="str">
        <f>IFERROR(IF(VLOOKUP(A529,入力データ,7,FALSE)="","",
IF(VLOOKUP(A529,入力データ,7,FALSE)&gt;99,MOD(VLOOKUP(A529,入力データ,7,FALSE),10),VLOOKUP(A529,入力データ,7,FALSE))),"")</f>
        <v/>
      </c>
      <c r="L529" s="481" t="str">
        <f>IFERROR(IF(VLOOKUP(A529,入力データ,8,FALSE)="","",VLOOKUP(A529,入力データ,8,FALSE)),"")</f>
        <v/>
      </c>
      <c r="M529" s="483" t="str">
        <f>IFERROR(IF(VLOOKUP(A529,入力データ,9,FALSE)="","",IF(VLOOKUP(A529,入力データ,9,FALSE)&gt;43585,5,4)),"")</f>
        <v/>
      </c>
      <c r="N529" s="485" t="str">
        <f>IFERROR(IF(VLOOKUP(A529,入力データ,9,FALSE)="","",VLOOKUP(A529,入力データ,9,FALSE)),"")</f>
        <v/>
      </c>
      <c r="O529" s="470" t="str">
        <f>IFERROR(IF(VLOOKUP(A529,入力データ,9,FALSE)="","",VLOOKUP(A529,入力データ,9,FALSE)),"")</f>
        <v/>
      </c>
      <c r="P529" s="481" t="str">
        <f>IFERROR(IF(VLOOKUP(A529,入力データ,10,FALSE)="","",VLOOKUP(A529,入力データ,10,FALSE)),"")</f>
        <v/>
      </c>
      <c r="Q529" s="434"/>
      <c r="R529" s="487" t="str">
        <f>IFERROR(IF(VLOOKUP(A529,入力データ,8,FALSE)="","",VLOOKUP(A529,入力データ,8,FALSE)+VALUE(VLOOKUP(A529,入力データ,10,FALSE))),"")</f>
        <v/>
      </c>
      <c r="S529" s="434" t="str">
        <f>IF(R529="","",IF(VLOOKUP(A529,入力データ,11,FALSE)="育児休業","ｲｸｷｭｳ",IF(VLOOKUP(A529,入力データ,11,FALSE)="傷病休職","ﾑｷｭｳ",ROUNDDOWN(R529*10/1000,0))))</f>
        <v/>
      </c>
      <c r="T529" s="435"/>
      <c r="U529" s="436"/>
      <c r="V529" s="152"/>
      <c r="W529" s="149"/>
      <c r="X529" s="149"/>
      <c r="Y529" s="149" t="str">
        <f>IFERROR(IF(VLOOKUP(A529,入力データ,21,FALSE)="","",VLOOKUP(A529,入力データ,21,FALSE)),"")</f>
        <v/>
      </c>
      <c r="Z529" s="40"/>
      <c r="AA529" s="67"/>
      <c r="AB529" s="368" t="str">
        <f>IFERROR(IF(VLOOKUP(A529,入力データ,28,FALSE)&amp;"　"&amp;VLOOKUP(A529,入力データ,29,FALSE)="　","",VLOOKUP(A529,入力データ,28,FALSE)&amp;"　"&amp;VLOOKUP(A529,入力データ,29,FALSE)),"")</f>
        <v/>
      </c>
      <c r="AC529" s="443">
        <v>1</v>
      </c>
      <c r="AD529" s="444" t="str">
        <f>IFERROR(IF(VLOOKUP(A529,入力データ,34,FALSE)="","",VLOOKUP(A529,入力データ,34,FALSE)),"")</f>
        <v/>
      </c>
      <c r="AE529" s="444" t="str">
        <f>IF(AD529="","",IF(V536&gt;43585,5,4))</f>
        <v/>
      </c>
      <c r="AF529" s="445" t="str">
        <f>IF(AD529="","",V536)</f>
        <v/>
      </c>
      <c r="AG529" s="447" t="str">
        <f>IF(AD529="","",V536)</f>
        <v/>
      </c>
      <c r="AH529" s="449" t="str">
        <f>IF(AD529="","",V536)</f>
        <v/>
      </c>
      <c r="AI529" s="444">
        <v>5</v>
      </c>
      <c r="AJ529" s="451" t="str">
        <f>IFERROR(IF(OR(VLOOKUP(A529,入力データ,34,FALSE)=1,VLOOKUP(A529,入力データ,34,FALSE)=3,VLOOKUP(A529,入力データ,34,FALSE)=4,VLOOKUP(A529,入力データ,34,FALSE)=5),3,
IF(VLOOKUP(A529,入力データ,35,FALSE)="","",3)),"")</f>
        <v/>
      </c>
      <c r="AK529" s="371"/>
      <c r="AL529" s="373"/>
    </row>
    <row r="530" spans="1:38" ht="15" customHeight="1" x14ac:dyDescent="0.15">
      <c r="A530" s="454"/>
      <c r="B530" s="457"/>
      <c r="C530" s="460"/>
      <c r="D530" s="462"/>
      <c r="E530" s="465"/>
      <c r="F530" s="468"/>
      <c r="G530" s="471"/>
      <c r="H530" s="474"/>
      <c r="I530" s="474"/>
      <c r="J530" s="476"/>
      <c r="K530" s="479"/>
      <c r="L530" s="482"/>
      <c r="M530" s="484"/>
      <c r="N530" s="486"/>
      <c r="O530" s="471"/>
      <c r="P530" s="482"/>
      <c r="Q530" s="437"/>
      <c r="R530" s="488"/>
      <c r="S530" s="437"/>
      <c r="T530" s="438"/>
      <c r="U530" s="439"/>
      <c r="V530" s="41"/>
      <c r="W530" s="150"/>
      <c r="X530" s="150"/>
      <c r="Y530" s="150" t="str">
        <f>IFERROR(IF(VLOOKUP(A529,入力データ,22,FALSE)="","",VLOOKUP(A529,入力データ,22,FALSE)),"")</f>
        <v/>
      </c>
      <c r="Z530" s="150"/>
      <c r="AA530" s="151"/>
      <c r="AB530" s="369"/>
      <c r="AC530" s="378"/>
      <c r="AD530" s="380"/>
      <c r="AE530" s="380"/>
      <c r="AF530" s="446"/>
      <c r="AG530" s="448"/>
      <c r="AH530" s="450"/>
      <c r="AI530" s="380"/>
      <c r="AJ530" s="452"/>
      <c r="AK530" s="372"/>
      <c r="AL530" s="374"/>
    </row>
    <row r="531" spans="1:38" ht="15" customHeight="1" x14ac:dyDescent="0.15">
      <c r="A531" s="454"/>
      <c r="B531" s="457"/>
      <c r="C531" s="375" t="str">
        <f>IFERROR(IF(VLOOKUP(A529,入力データ,12,FALSE)="","",VLOOKUP(A529,入力データ,12,FALSE)),"")</f>
        <v/>
      </c>
      <c r="D531" s="462"/>
      <c r="E531" s="465"/>
      <c r="F531" s="468"/>
      <c r="G531" s="471"/>
      <c r="H531" s="474"/>
      <c r="I531" s="474"/>
      <c r="J531" s="476"/>
      <c r="K531" s="479"/>
      <c r="L531" s="482"/>
      <c r="M531" s="484"/>
      <c r="N531" s="486"/>
      <c r="O531" s="471"/>
      <c r="P531" s="482"/>
      <c r="Q531" s="437"/>
      <c r="R531" s="488"/>
      <c r="S531" s="437"/>
      <c r="T531" s="438"/>
      <c r="U531" s="439"/>
      <c r="V531" s="41"/>
      <c r="W531" s="150"/>
      <c r="X531" s="150"/>
      <c r="Y531" s="150" t="str">
        <f>IFERROR(IF(VLOOKUP(A529,入力データ,23,FALSE)="","",VLOOKUP(A529,入力データ,23,FALSE)),"")</f>
        <v/>
      </c>
      <c r="Z531" s="150"/>
      <c r="AA531" s="151"/>
      <c r="AB531" s="369"/>
      <c r="AC531" s="377">
        <v>2</v>
      </c>
      <c r="AD531" s="379" t="str">
        <f>IFERROR(IF(VLOOKUP(A529,入力データ,37,FALSE)="","",VLOOKUP(A529,入力データ,37,FALSE)),"")</f>
        <v/>
      </c>
      <c r="AE531" s="379" t="str">
        <f>IF(AD531="","",IF(V536&gt;43585,5,4))</f>
        <v/>
      </c>
      <c r="AF531" s="381" t="str">
        <f>IF(AD531="","",V536)</f>
        <v/>
      </c>
      <c r="AG531" s="383" t="str">
        <f>IF(AE531="","",V536)</f>
        <v/>
      </c>
      <c r="AH531" s="385" t="str">
        <f>IF(AF531="","",V536)</f>
        <v/>
      </c>
      <c r="AI531" s="387">
        <v>6</v>
      </c>
      <c r="AJ531" s="389" t="str">
        <f>IFERROR(IF(VLOOKUP(A529,入力データ,36,FALSE)="","",3),"")</f>
        <v/>
      </c>
      <c r="AK531" s="372"/>
      <c r="AL531" s="374"/>
    </row>
    <row r="532" spans="1:38" ht="15" customHeight="1" x14ac:dyDescent="0.15">
      <c r="A532" s="454"/>
      <c r="B532" s="458"/>
      <c r="C532" s="376"/>
      <c r="D532" s="463"/>
      <c r="E532" s="466"/>
      <c r="F532" s="469"/>
      <c r="G532" s="472"/>
      <c r="H532" s="466"/>
      <c r="I532" s="466"/>
      <c r="J532" s="477"/>
      <c r="K532" s="480"/>
      <c r="L532" s="466"/>
      <c r="M532" s="466"/>
      <c r="N532" s="469"/>
      <c r="O532" s="472"/>
      <c r="P532" s="466"/>
      <c r="Q532" s="477"/>
      <c r="R532" s="489"/>
      <c r="S532" s="440"/>
      <c r="T532" s="441"/>
      <c r="U532" s="442"/>
      <c r="V532" s="38"/>
      <c r="W532" s="36"/>
      <c r="X532" s="36"/>
      <c r="Y532" s="150" t="str">
        <f>IFERROR(IF(VLOOKUP(A529,入力データ,24,FALSE)="","",VLOOKUP(A529,入力データ,24,FALSE)),"")</f>
        <v/>
      </c>
      <c r="Z532" s="63"/>
      <c r="AA532" s="37"/>
      <c r="AB532" s="369"/>
      <c r="AC532" s="378"/>
      <c r="AD532" s="380"/>
      <c r="AE532" s="380"/>
      <c r="AF532" s="382"/>
      <c r="AG532" s="384"/>
      <c r="AH532" s="386"/>
      <c r="AI532" s="388"/>
      <c r="AJ532" s="390"/>
      <c r="AK532" s="372"/>
      <c r="AL532" s="374"/>
    </row>
    <row r="533" spans="1:38" ht="15" customHeight="1" x14ac:dyDescent="0.15">
      <c r="A533" s="454"/>
      <c r="B533" s="490" t="str">
        <f>IF(OR(C529&lt;&gt;"",C531&lt;&gt;""),"○","")</f>
        <v/>
      </c>
      <c r="C533" s="391" t="str">
        <f>IFERROR(IF(VLOOKUP(A529,入力データ,4,FALSE)="","",VLOOKUP(A529,入力データ,4,FALSE)),"")</f>
        <v/>
      </c>
      <c r="D533" s="392"/>
      <c r="E533" s="395" t="str">
        <f>IFERROR(IF(VLOOKUP(A529,入力データ,15,FALSE)="","",IF(VLOOKUP(A529,入力データ,15,FALSE)&gt;43585,5,4)),"")</f>
        <v/>
      </c>
      <c r="F533" s="398" t="str">
        <f>IFERROR(IF(VLOOKUP(A529,入力データ,15,FALSE)="","",VLOOKUP(A529,入力データ,15,FALSE)),"")</f>
        <v/>
      </c>
      <c r="G533" s="401" t="str">
        <f>IFERROR(IF(VLOOKUP(A529,入力データ,15,FALSE)="","",VLOOKUP(A529,入力データ,15,FALSE)),"")</f>
        <v/>
      </c>
      <c r="H533" s="404" t="str">
        <f>IFERROR(IF(VLOOKUP(A529,入力データ,15,FALSE)&gt;0,1,""),"")</f>
        <v/>
      </c>
      <c r="I533" s="404" t="str">
        <f>IFERROR(IF(VLOOKUP(A529,入力データ,16,FALSE)="","",VLOOKUP(A529,入力データ,16,FALSE)),"")</f>
        <v/>
      </c>
      <c r="J533" s="405" t="str">
        <f>IFERROR(IF(VLOOKUP(A529,入力データ,17,FALSE)="","",
IF(VLOOKUP(A529,入力データ,17,FALSE)&gt;159,"G",
IF(VLOOKUP(A529,入力データ,17,FALSE)&gt;149,"F",
IF(VLOOKUP(A529,入力データ,17,FALSE)&gt;139,"E",
IF(VLOOKUP(A529,入力データ,17,FALSE)&gt;129,"D",
IF(VLOOKUP(A529,入力データ,17,FALSE)&gt;119,"C",
IF(VLOOKUP(A529,入力データ,17,FALSE)&gt;109,"B",
IF(VLOOKUP(A529,入力データ,17,FALSE)&gt;99,"A",
"")))))))),"")</f>
        <v/>
      </c>
      <c r="K533" s="408" t="str">
        <f>IFERROR(IF(VLOOKUP(A529,入力データ,17,FALSE)="","",
IF(VLOOKUP(A529,入力データ,17,FALSE)&gt;99,MOD(VLOOKUP(A529,入力データ,17,FALSE),10),VLOOKUP(A529,入力データ,17,FALSE))),"")</f>
        <v/>
      </c>
      <c r="L533" s="411" t="str">
        <f>IFERROR(IF(VLOOKUP(A529,入力データ,18,FALSE)="","",VLOOKUP(A529,入力データ,18,FALSE)),"")</f>
        <v/>
      </c>
      <c r="M533" s="493" t="str">
        <f>IFERROR(IF(VLOOKUP(A529,入力データ,19,FALSE)="","",IF(VLOOKUP(A529,入力データ,19,FALSE)&gt;43585,5,4)),"")</f>
        <v/>
      </c>
      <c r="N533" s="398" t="str">
        <f>IFERROR(IF(VLOOKUP(A529,入力データ,19,FALSE)="","",VLOOKUP(A529,入力データ,19,FALSE)),"")</f>
        <v/>
      </c>
      <c r="O533" s="401" t="str">
        <f>IFERROR(IF(VLOOKUP(A529,入力データ,19,FALSE)="","",VLOOKUP(A529,入力データ,19,FALSE)),"")</f>
        <v/>
      </c>
      <c r="P533" s="411" t="str">
        <f>IFERROR(IF(VLOOKUP(A529,入力データ,20,FALSE)="","",VLOOKUP(A529,入力データ,20,FALSE)),"")</f>
        <v/>
      </c>
      <c r="Q533" s="500"/>
      <c r="R533" s="503" t="str">
        <f>IFERROR(IF(OR(S533="ｲｸｷｭｳ",S533="ﾑｷｭｳ",AND(L533="",P533="")),"",VLOOKUP(A529,入力データ,31,FALSE)),"")</f>
        <v/>
      </c>
      <c r="S533" s="423" t="str">
        <f>IFERROR(
IF(VLOOKUP(A529,入力データ,33,FALSE)=1,"ﾑｷｭｳ ",
IF(VLOOKUP(A529,入力データ,33,FALSE)=3,"ｲｸｷｭｳ",
IF(VLOOKUP(A529,入力データ,33,FALSE)=4,VLOOKUP(A529,入力データ,32,FALSE),
IF(VLOOKUP(A529,入力データ,33,FALSE)=5,VLOOKUP(A529,入力データ,32,FALSE),
IF(AND(VLOOKUP(A529,入力データ,38,FALSE)&gt;0,VLOOKUP(A529,入力データ,38,FALSE)&lt;9),0,
IF(AND(L533="",P533=""),"",VLOOKUP(A529,入力データ,32,FALSE))))))),"")</f>
        <v/>
      </c>
      <c r="T533" s="424"/>
      <c r="U533" s="425"/>
      <c r="V533" s="36"/>
      <c r="W533" s="36"/>
      <c r="X533" s="36"/>
      <c r="Y533" s="63" t="str">
        <f>IFERROR(IF(VLOOKUP(A529,入力データ,25,FALSE)="","",VLOOKUP(A529,入力データ,25,FALSE)),"")</f>
        <v/>
      </c>
      <c r="Z533" s="63"/>
      <c r="AA533" s="37"/>
      <c r="AB533" s="369"/>
      <c r="AC533" s="377">
        <v>3</v>
      </c>
      <c r="AD533" s="379" t="str">
        <f>IFERROR(IF(VLOOKUP(A529,入力データ,33,FALSE)="","",VLOOKUP(A529,入力データ,33,FALSE)),"")</f>
        <v/>
      </c>
      <c r="AE533" s="379" t="str">
        <f>IF(AD533="","",IF(V536&gt;43585,5,4))</f>
        <v/>
      </c>
      <c r="AF533" s="381" t="str">
        <f>IF(AD533="","",V536)</f>
        <v/>
      </c>
      <c r="AG533" s="383" t="str">
        <f>IF(AE533="","",V536)</f>
        <v/>
      </c>
      <c r="AH533" s="385" t="str">
        <f>IF(AF533="","",V536)</f>
        <v/>
      </c>
      <c r="AI533" s="379">
        <v>7</v>
      </c>
      <c r="AJ533" s="430"/>
      <c r="AK533" s="372"/>
      <c r="AL533" s="374"/>
    </row>
    <row r="534" spans="1:38" ht="15" customHeight="1" x14ac:dyDescent="0.15">
      <c r="A534" s="454"/>
      <c r="B534" s="491"/>
      <c r="C534" s="393"/>
      <c r="D534" s="394"/>
      <c r="E534" s="396"/>
      <c r="F534" s="399"/>
      <c r="G534" s="402"/>
      <c r="H534" s="396"/>
      <c r="I534" s="396"/>
      <c r="J534" s="406"/>
      <c r="K534" s="409"/>
      <c r="L534" s="396"/>
      <c r="M534" s="494"/>
      <c r="N534" s="496"/>
      <c r="O534" s="498"/>
      <c r="P534" s="494"/>
      <c r="Q534" s="501"/>
      <c r="R534" s="504"/>
      <c r="S534" s="426"/>
      <c r="T534" s="426"/>
      <c r="U534" s="427"/>
      <c r="V534" s="1"/>
      <c r="W534" s="1"/>
      <c r="X534" s="1"/>
      <c r="Y534" s="63" t="str">
        <f>IFERROR(IF(VLOOKUP(A529,入力データ,26,FALSE)="","",VLOOKUP(A529,入力データ,26,FALSE)),"")</f>
        <v/>
      </c>
      <c r="Z534" s="1"/>
      <c r="AA534" s="1"/>
      <c r="AB534" s="369"/>
      <c r="AC534" s="378"/>
      <c r="AD534" s="380"/>
      <c r="AE534" s="380"/>
      <c r="AF534" s="382"/>
      <c r="AG534" s="384"/>
      <c r="AH534" s="386"/>
      <c r="AI534" s="380"/>
      <c r="AJ534" s="431"/>
      <c r="AK534" s="372"/>
      <c r="AL534" s="374"/>
    </row>
    <row r="535" spans="1:38" ht="15" customHeight="1" x14ac:dyDescent="0.15">
      <c r="A535" s="454"/>
      <c r="B535" s="491"/>
      <c r="C535" s="432" t="str">
        <f>IFERROR(IF(VLOOKUP(A529,入力データ,14,FALSE)="","",VLOOKUP(A529,入力データ,14,FALSE)),"")</f>
        <v/>
      </c>
      <c r="D535" s="409"/>
      <c r="E535" s="396"/>
      <c r="F535" s="399"/>
      <c r="G535" s="402"/>
      <c r="H535" s="396"/>
      <c r="I535" s="396"/>
      <c r="J535" s="406"/>
      <c r="K535" s="409"/>
      <c r="L535" s="396"/>
      <c r="M535" s="494"/>
      <c r="N535" s="496"/>
      <c r="O535" s="498"/>
      <c r="P535" s="494"/>
      <c r="Q535" s="501"/>
      <c r="R535" s="504"/>
      <c r="S535" s="426"/>
      <c r="T535" s="426"/>
      <c r="U535" s="427"/>
      <c r="V535" s="150"/>
      <c r="W535" s="150"/>
      <c r="X535" s="150"/>
      <c r="Y535" s="1"/>
      <c r="Z535" s="62"/>
      <c r="AA535" s="151"/>
      <c r="AB535" s="369"/>
      <c r="AC535" s="377">
        <v>4</v>
      </c>
      <c r="AD535" s="413" t="str">
        <f>IFERROR(IF(VLOOKUP(A529,入力データ,38,FALSE)="","",VLOOKUP(A529,入力データ,38,FALSE)),"")</f>
        <v/>
      </c>
      <c r="AE535" s="379" t="str">
        <f>IF(AD535="","",IF(V536&gt;43585,5,4))</f>
        <v/>
      </c>
      <c r="AF535" s="381" t="str">
        <f>IF(AE535="","",V536)</f>
        <v/>
      </c>
      <c r="AG535" s="383" t="str">
        <f>IF(AE535="","",V536)</f>
        <v/>
      </c>
      <c r="AH535" s="385" t="str">
        <f>IF(AE535="","",V536)</f>
        <v/>
      </c>
      <c r="AI535" s="379"/>
      <c r="AJ535" s="418"/>
      <c r="AK535" s="58"/>
      <c r="AL535" s="86"/>
    </row>
    <row r="536" spans="1:38" ht="15" customHeight="1" x14ac:dyDescent="0.15">
      <c r="A536" s="455"/>
      <c r="B536" s="492"/>
      <c r="C536" s="433"/>
      <c r="D536" s="410"/>
      <c r="E536" s="397"/>
      <c r="F536" s="400"/>
      <c r="G536" s="403"/>
      <c r="H536" s="397"/>
      <c r="I536" s="397"/>
      <c r="J536" s="407"/>
      <c r="K536" s="410"/>
      <c r="L536" s="397"/>
      <c r="M536" s="495"/>
      <c r="N536" s="497"/>
      <c r="O536" s="499"/>
      <c r="P536" s="495"/>
      <c r="Q536" s="502"/>
      <c r="R536" s="505"/>
      <c r="S536" s="428"/>
      <c r="T536" s="428"/>
      <c r="U536" s="429"/>
      <c r="V536" s="420" t="str">
        <f>IFERROR(IF(VLOOKUP(A529,入力データ,27,FALSE)="","",VLOOKUP(A529,入力データ,27,FALSE)),"")</f>
        <v/>
      </c>
      <c r="W536" s="421"/>
      <c r="X536" s="421"/>
      <c r="Y536" s="421"/>
      <c r="Z536" s="421"/>
      <c r="AA536" s="422"/>
      <c r="AB536" s="370"/>
      <c r="AC536" s="412"/>
      <c r="AD536" s="414"/>
      <c r="AE536" s="414"/>
      <c r="AF536" s="415"/>
      <c r="AG536" s="416"/>
      <c r="AH536" s="417"/>
      <c r="AI536" s="414"/>
      <c r="AJ536" s="419"/>
      <c r="AK536" s="60"/>
      <c r="AL536" s="61"/>
    </row>
    <row r="537" spans="1:38" ht="15" customHeight="1" x14ac:dyDescent="0.15">
      <c r="A537" s="453">
        <v>66</v>
      </c>
      <c r="B537" s="456"/>
      <c r="C537" s="459" t="str">
        <f>IFERROR(IF(VLOOKUP(A537,入力データ,2,FALSE)="","",VLOOKUP(A537,入力データ,2,FALSE)),"")</f>
        <v/>
      </c>
      <c r="D537" s="461" t="str">
        <f>IFERROR(
IF(OR(VLOOKUP(A537,入力データ,34,FALSE)=1,
VLOOKUP(A537,入力データ,34,FALSE)=3,
VLOOKUP(A537,入力データ,34,FALSE)=4,
VLOOKUP(A537,入力データ,34,FALSE)=5),
IF(VLOOKUP(A537,入力データ,13,FALSE)="","",VLOOKUP(A537,入力データ,13,FALSE)),
IF(VLOOKUP(A537,入力データ,3,FALSE)="","",VLOOKUP(A537,入力データ,3,FALSE))),"")</f>
        <v/>
      </c>
      <c r="E537" s="464" t="str">
        <f>IFERROR(IF(VLOOKUP(A537,入力データ,5,FALSE)="","",IF(VLOOKUP(A537,入力データ,5,FALSE)&gt;43585,5,4)),"")</f>
        <v/>
      </c>
      <c r="F537" s="467" t="str">
        <f>IFERROR(IF(VLOOKUP(A537,入力データ,5,FALSE)="","",VLOOKUP(A537,入力データ,5,FALSE)),"")</f>
        <v/>
      </c>
      <c r="G537" s="470" t="str">
        <f>IFERROR(IF(VLOOKUP(A537,入力データ,5,FALSE)="","",VLOOKUP(A537,入力データ,5,FALSE)),"")</f>
        <v/>
      </c>
      <c r="H537" s="473" t="str">
        <f>IFERROR(IF(VLOOKUP(A537,入力データ,5,FALSE)&gt;0,1,""),"")</f>
        <v/>
      </c>
      <c r="I537" s="473" t="str">
        <f>IFERROR(IF(VLOOKUP(A537,入力データ,6,FALSE)="","",VLOOKUP(A537,入力データ,6,FALSE)),"")</f>
        <v/>
      </c>
      <c r="J537" s="475" t="str">
        <f>IFERROR(IF(VLOOKUP(A537,入力データ,7,FALSE)="","",
IF(VLOOKUP(A537,入力データ,7,FALSE)&gt;159,"G",
IF(VLOOKUP(A537,入力データ,7,FALSE)&gt;149,"F",
IF(VLOOKUP(A537,入力データ,7,FALSE)&gt;139,"E",
IF(VLOOKUP(A537,入力データ,7,FALSE)&gt;129,"D",
IF(VLOOKUP(A537,入力データ,7,FALSE)&gt;119,"C",
IF(VLOOKUP(A537,入力データ,7,FALSE)&gt;109,"B",
IF(VLOOKUP(A537,入力データ,7,FALSE)&gt;99,"A",
"")))))))),"")</f>
        <v/>
      </c>
      <c r="K537" s="478" t="str">
        <f>IFERROR(IF(VLOOKUP(A537,入力データ,7,FALSE)="","",
IF(VLOOKUP(A537,入力データ,7,FALSE)&gt;99,MOD(VLOOKUP(A537,入力データ,7,FALSE),10),VLOOKUP(A537,入力データ,7,FALSE))),"")</f>
        <v/>
      </c>
      <c r="L537" s="481" t="str">
        <f>IFERROR(IF(VLOOKUP(A537,入力データ,8,FALSE)="","",VLOOKUP(A537,入力データ,8,FALSE)),"")</f>
        <v/>
      </c>
      <c r="M537" s="483" t="str">
        <f>IFERROR(IF(VLOOKUP(A537,入力データ,9,FALSE)="","",IF(VLOOKUP(A537,入力データ,9,FALSE)&gt;43585,5,4)),"")</f>
        <v/>
      </c>
      <c r="N537" s="485" t="str">
        <f>IFERROR(IF(VLOOKUP(A537,入力データ,9,FALSE)="","",VLOOKUP(A537,入力データ,9,FALSE)),"")</f>
        <v/>
      </c>
      <c r="O537" s="470" t="str">
        <f>IFERROR(IF(VLOOKUP(A537,入力データ,9,FALSE)="","",VLOOKUP(A537,入力データ,9,FALSE)),"")</f>
        <v/>
      </c>
      <c r="P537" s="481" t="str">
        <f>IFERROR(IF(VLOOKUP(A537,入力データ,10,FALSE)="","",VLOOKUP(A537,入力データ,10,FALSE)),"")</f>
        <v/>
      </c>
      <c r="Q537" s="434"/>
      <c r="R537" s="487" t="str">
        <f>IFERROR(IF(VLOOKUP(A537,入力データ,8,FALSE)="","",VLOOKUP(A537,入力データ,8,FALSE)+VALUE(VLOOKUP(A537,入力データ,10,FALSE))),"")</f>
        <v/>
      </c>
      <c r="S537" s="434" t="str">
        <f>IF(R537="","",IF(VLOOKUP(A537,入力データ,11,FALSE)="育児休業","ｲｸｷｭｳ",IF(VLOOKUP(A537,入力データ,11,FALSE)="傷病休職","ﾑｷｭｳ",ROUNDDOWN(R537*10/1000,0))))</f>
        <v/>
      </c>
      <c r="T537" s="435"/>
      <c r="U537" s="436"/>
      <c r="V537" s="152"/>
      <c r="W537" s="149"/>
      <c r="X537" s="149"/>
      <c r="Y537" s="149" t="str">
        <f>IFERROR(IF(VLOOKUP(A537,入力データ,21,FALSE)="","",VLOOKUP(A537,入力データ,21,FALSE)),"")</f>
        <v/>
      </c>
      <c r="Z537" s="40"/>
      <c r="AA537" s="67"/>
      <c r="AB537" s="368" t="str">
        <f>IFERROR(IF(VLOOKUP(A537,入力データ,28,FALSE)&amp;"　"&amp;VLOOKUP(A537,入力データ,29,FALSE)="　","",VLOOKUP(A537,入力データ,28,FALSE)&amp;"　"&amp;VLOOKUP(A537,入力データ,29,FALSE)),"")</f>
        <v/>
      </c>
      <c r="AC537" s="443">
        <v>1</v>
      </c>
      <c r="AD537" s="444" t="str">
        <f>IFERROR(IF(VLOOKUP(A537,入力データ,34,FALSE)="","",VLOOKUP(A537,入力データ,34,FALSE)),"")</f>
        <v/>
      </c>
      <c r="AE537" s="444" t="str">
        <f>IF(AD537="","",IF(V544&gt;43585,5,4))</f>
        <v/>
      </c>
      <c r="AF537" s="445" t="str">
        <f>IF(AD537="","",V544)</f>
        <v/>
      </c>
      <c r="AG537" s="447" t="str">
        <f>IF(AD537="","",V544)</f>
        <v/>
      </c>
      <c r="AH537" s="449" t="str">
        <f>IF(AD537="","",V544)</f>
        <v/>
      </c>
      <c r="AI537" s="444">
        <v>5</v>
      </c>
      <c r="AJ537" s="451" t="str">
        <f>IFERROR(IF(OR(VLOOKUP(A537,入力データ,34,FALSE)=1,VLOOKUP(A537,入力データ,34,FALSE)=3,VLOOKUP(A537,入力データ,34,FALSE)=4,VLOOKUP(A537,入力データ,34,FALSE)=5),3,
IF(VLOOKUP(A537,入力データ,35,FALSE)="","",3)),"")</f>
        <v/>
      </c>
      <c r="AK537" s="371"/>
      <c r="AL537" s="373"/>
    </row>
    <row r="538" spans="1:38" ht="15" customHeight="1" x14ac:dyDescent="0.15">
      <c r="A538" s="454"/>
      <c r="B538" s="457"/>
      <c r="C538" s="460"/>
      <c r="D538" s="462"/>
      <c r="E538" s="465"/>
      <c r="F538" s="468"/>
      <c r="G538" s="471"/>
      <c r="H538" s="474"/>
      <c r="I538" s="474"/>
      <c r="J538" s="476"/>
      <c r="K538" s="479"/>
      <c r="L538" s="482"/>
      <c r="M538" s="484"/>
      <c r="N538" s="486"/>
      <c r="O538" s="471"/>
      <c r="P538" s="482"/>
      <c r="Q538" s="437"/>
      <c r="R538" s="488"/>
      <c r="S538" s="437"/>
      <c r="T538" s="438"/>
      <c r="U538" s="439"/>
      <c r="V538" s="41"/>
      <c r="W538" s="150"/>
      <c r="X538" s="150"/>
      <c r="Y538" s="150" t="str">
        <f>IFERROR(IF(VLOOKUP(A537,入力データ,22,FALSE)="","",VLOOKUP(A537,入力データ,22,FALSE)),"")</f>
        <v/>
      </c>
      <c r="Z538" s="150"/>
      <c r="AA538" s="151"/>
      <c r="AB538" s="369"/>
      <c r="AC538" s="378"/>
      <c r="AD538" s="380"/>
      <c r="AE538" s="380"/>
      <c r="AF538" s="446"/>
      <c r="AG538" s="448"/>
      <c r="AH538" s="450"/>
      <c r="AI538" s="380"/>
      <c r="AJ538" s="452"/>
      <c r="AK538" s="372"/>
      <c r="AL538" s="374"/>
    </row>
    <row r="539" spans="1:38" ht="15" customHeight="1" x14ac:dyDescent="0.15">
      <c r="A539" s="454"/>
      <c r="B539" s="457"/>
      <c r="C539" s="375" t="str">
        <f>IFERROR(IF(VLOOKUP(A537,入力データ,12,FALSE)="","",VLOOKUP(A537,入力データ,12,FALSE)),"")</f>
        <v/>
      </c>
      <c r="D539" s="462"/>
      <c r="E539" s="465"/>
      <c r="F539" s="468"/>
      <c r="G539" s="471"/>
      <c r="H539" s="474"/>
      <c r="I539" s="474"/>
      <c r="J539" s="476"/>
      <c r="K539" s="479"/>
      <c r="L539" s="482"/>
      <c r="M539" s="484"/>
      <c r="N539" s="486"/>
      <c r="O539" s="471"/>
      <c r="P539" s="482"/>
      <c r="Q539" s="437"/>
      <c r="R539" s="488"/>
      <c r="S539" s="437"/>
      <c r="T539" s="438"/>
      <c r="U539" s="439"/>
      <c r="V539" s="41"/>
      <c r="W539" s="150"/>
      <c r="X539" s="150"/>
      <c r="Y539" s="150" t="str">
        <f>IFERROR(IF(VLOOKUP(A537,入力データ,23,FALSE)="","",VLOOKUP(A537,入力データ,23,FALSE)),"")</f>
        <v/>
      </c>
      <c r="Z539" s="150"/>
      <c r="AA539" s="151"/>
      <c r="AB539" s="369"/>
      <c r="AC539" s="377">
        <v>2</v>
      </c>
      <c r="AD539" s="379" t="str">
        <f>IFERROR(IF(VLOOKUP(A537,入力データ,37,FALSE)="","",VLOOKUP(A537,入力データ,37,FALSE)),"")</f>
        <v/>
      </c>
      <c r="AE539" s="379" t="str">
        <f>IF(AD539="","",IF(V544&gt;43585,5,4))</f>
        <v/>
      </c>
      <c r="AF539" s="381" t="str">
        <f>IF(AD539="","",V544)</f>
        <v/>
      </c>
      <c r="AG539" s="383" t="str">
        <f>IF(AE539="","",V544)</f>
        <v/>
      </c>
      <c r="AH539" s="385" t="str">
        <f>IF(AF539="","",V544)</f>
        <v/>
      </c>
      <c r="AI539" s="387">
        <v>6</v>
      </c>
      <c r="AJ539" s="389" t="str">
        <f>IFERROR(IF(VLOOKUP(A537,入力データ,36,FALSE)="","",3),"")</f>
        <v/>
      </c>
      <c r="AK539" s="372"/>
      <c r="AL539" s="374"/>
    </row>
    <row r="540" spans="1:38" ht="15" customHeight="1" x14ac:dyDescent="0.15">
      <c r="A540" s="454"/>
      <c r="B540" s="458"/>
      <c r="C540" s="376"/>
      <c r="D540" s="463"/>
      <c r="E540" s="466"/>
      <c r="F540" s="469"/>
      <c r="G540" s="472"/>
      <c r="H540" s="466"/>
      <c r="I540" s="466"/>
      <c r="J540" s="477"/>
      <c r="K540" s="480"/>
      <c r="L540" s="466"/>
      <c r="M540" s="466"/>
      <c r="N540" s="469"/>
      <c r="O540" s="472"/>
      <c r="P540" s="466"/>
      <c r="Q540" s="477"/>
      <c r="R540" s="489"/>
      <c r="S540" s="440"/>
      <c r="T540" s="441"/>
      <c r="U540" s="442"/>
      <c r="V540" s="38"/>
      <c r="W540" s="36"/>
      <c r="X540" s="36"/>
      <c r="Y540" s="150" t="str">
        <f>IFERROR(IF(VLOOKUP(A537,入力データ,24,FALSE)="","",VLOOKUP(A537,入力データ,24,FALSE)),"")</f>
        <v/>
      </c>
      <c r="Z540" s="63"/>
      <c r="AA540" s="37"/>
      <c r="AB540" s="369"/>
      <c r="AC540" s="378"/>
      <c r="AD540" s="380"/>
      <c r="AE540" s="380"/>
      <c r="AF540" s="382"/>
      <c r="AG540" s="384"/>
      <c r="AH540" s="386"/>
      <c r="AI540" s="388"/>
      <c r="AJ540" s="390"/>
      <c r="AK540" s="372"/>
      <c r="AL540" s="374"/>
    </row>
    <row r="541" spans="1:38" ht="15" customHeight="1" x14ac:dyDescent="0.15">
      <c r="A541" s="454"/>
      <c r="B541" s="490" t="str">
        <f>IF(OR(C537&lt;&gt;"",C539&lt;&gt;""),"○","")</f>
        <v/>
      </c>
      <c r="C541" s="391" t="str">
        <f>IFERROR(IF(VLOOKUP(A537,入力データ,4,FALSE)="","",VLOOKUP(A537,入力データ,4,FALSE)),"")</f>
        <v/>
      </c>
      <c r="D541" s="392"/>
      <c r="E541" s="395" t="str">
        <f>IFERROR(IF(VLOOKUP(A537,入力データ,15,FALSE)="","",IF(VLOOKUP(A537,入力データ,15,FALSE)&gt;43585,5,4)),"")</f>
        <v/>
      </c>
      <c r="F541" s="398" t="str">
        <f>IFERROR(IF(VLOOKUP(A537,入力データ,15,FALSE)="","",VLOOKUP(A537,入力データ,15,FALSE)),"")</f>
        <v/>
      </c>
      <c r="G541" s="401" t="str">
        <f>IFERROR(IF(VLOOKUP(A537,入力データ,15,FALSE)="","",VLOOKUP(A537,入力データ,15,FALSE)),"")</f>
        <v/>
      </c>
      <c r="H541" s="404" t="str">
        <f>IFERROR(IF(VLOOKUP(A537,入力データ,15,FALSE)&gt;0,1,""),"")</f>
        <v/>
      </c>
      <c r="I541" s="404" t="str">
        <f>IFERROR(IF(VLOOKUP(A537,入力データ,16,FALSE)="","",VLOOKUP(A537,入力データ,16,FALSE)),"")</f>
        <v/>
      </c>
      <c r="J541" s="405" t="str">
        <f>IFERROR(IF(VLOOKUP(A537,入力データ,17,FALSE)="","",
IF(VLOOKUP(A537,入力データ,17,FALSE)&gt;159,"G",
IF(VLOOKUP(A537,入力データ,17,FALSE)&gt;149,"F",
IF(VLOOKUP(A537,入力データ,17,FALSE)&gt;139,"E",
IF(VLOOKUP(A537,入力データ,17,FALSE)&gt;129,"D",
IF(VLOOKUP(A537,入力データ,17,FALSE)&gt;119,"C",
IF(VLOOKUP(A537,入力データ,17,FALSE)&gt;109,"B",
IF(VLOOKUP(A537,入力データ,17,FALSE)&gt;99,"A",
"")))))))),"")</f>
        <v/>
      </c>
      <c r="K541" s="408" t="str">
        <f>IFERROR(IF(VLOOKUP(A537,入力データ,17,FALSE)="","",
IF(VLOOKUP(A537,入力データ,17,FALSE)&gt;99,MOD(VLOOKUP(A537,入力データ,17,FALSE),10),VLOOKUP(A537,入力データ,17,FALSE))),"")</f>
        <v/>
      </c>
      <c r="L541" s="411" t="str">
        <f>IFERROR(IF(VLOOKUP(A537,入力データ,18,FALSE)="","",VLOOKUP(A537,入力データ,18,FALSE)),"")</f>
        <v/>
      </c>
      <c r="M541" s="493" t="str">
        <f>IFERROR(IF(VLOOKUP(A537,入力データ,19,FALSE)="","",IF(VLOOKUP(A537,入力データ,19,FALSE)&gt;43585,5,4)),"")</f>
        <v/>
      </c>
      <c r="N541" s="398" t="str">
        <f>IFERROR(IF(VLOOKUP(A537,入力データ,19,FALSE)="","",VLOOKUP(A537,入力データ,19,FALSE)),"")</f>
        <v/>
      </c>
      <c r="O541" s="401" t="str">
        <f>IFERROR(IF(VLOOKUP(A537,入力データ,19,FALSE)="","",VLOOKUP(A537,入力データ,19,FALSE)),"")</f>
        <v/>
      </c>
      <c r="P541" s="411" t="str">
        <f>IFERROR(IF(VLOOKUP(A537,入力データ,20,FALSE)="","",VLOOKUP(A537,入力データ,20,FALSE)),"")</f>
        <v/>
      </c>
      <c r="Q541" s="500"/>
      <c r="R541" s="503" t="str">
        <f>IFERROR(IF(OR(S541="ｲｸｷｭｳ",S541="ﾑｷｭｳ",AND(L541="",P541="")),"",VLOOKUP(A537,入力データ,31,FALSE)),"")</f>
        <v/>
      </c>
      <c r="S541" s="423" t="str">
        <f>IFERROR(
IF(VLOOKUP(A537,入力データ,33,FALSE)=1,"ﾑｷｭｳ ",
IF(VLOOKUP(A537,入力データ,33,FALSE)=3,"ｲｸｷｭｳ",
IF(VLOOKUP(A537,入力データ,33,FALSE)=4,VLOOKUP(A537,入力データ,32,FALSE),
IF(VLOOKUP(A537,入力データ,33,FALSE)=5,VLOOKUP(A537,入力データ,32,FALSE),
IF(AND(VLOOKUP(A537,入力データ,38,FALSE)&gt;0,VLOOKUP(A537,入力データ,38,FALSE)&lt;9),0,
IF(AND(L541="",P541=""),"",VLOOKUP(A537,入力データ,32,FALSE))))))),"")</f>
        <v/>
      </c>
      <c r="T541" s="424"/>
      <c r="U541" s="425"/>
      <c r="V541" s="36"/>
      <c r="W541" s="36"/>
      <c r="X541" s="36"/>
      <c r="Y541" s="63" t="str">
        <f>IFERROR(IF(VLOOKUP(A537,入力データ,25,FALSE)="","",VLOOKUP(A537,入力データ,25,FALSE)),"")</f>
        <v/>
      </c>
      <c r="Z541" s="63"/>
      <c r="AA541" s="37"/>
      <c r="AB541" s="369"/>
      <c r="AC541" s="377">
        <v>3</v>
      </c>
      <c r="AD541" s="379" t="str">
        <f>IFERROR(IF(VLOOKUP(A537,入力データ,33,FALSE)="","",VLOOKUP(A537,入力データ,33,FALSE)),"")</f>
        <v/>
      </c>
      <c r="AE541" s="379" t="str">
        <f>IF(AD541="","",IF(V544&gt;43585,5,4))</f>
        <v/>
      </c>
      <c r="AF541" s="381" t="str">
        <f>IF(AD541="","",V544)</f>
        <v/>
      </c>
      <c r="AG541" s="383" t="str">
        <f>IF(AE541="","",V544)</f>
        <v/>
      </c>
      <c r="AH541" s="385" t="str">
        <f>IF(AF541="","",V544)</f>
        <v/>
      </c>
      <c r="AI541" s="379">
        <v>7</v>
      </c>
      <c r="AJ541" s="430"/>
      <c r="AK541" s="372"/>
      <c r="AL541" s="374"/>
    </row>
    <row r="542" spans="1:38" ht="15" customHeight="1" x14ac:dyDescent="0.15">
      <c r="A542" s="454"/>
      <c r="B542" s="491"/>
      <c r="C542" s="393"/>
      <c r="D542" s="394"/>
      <c r="E542" s="396"/>
      <c r="F542" s="399"/>
      <c r="G542" s="402"/>
      <c r="H542" s="396"/>
      <c r="I542" s="396"/>
      <c r="J542" s="406"/>
      <c r="K542" s="409"/>
      <c r="L542" s="396"/>
      <c r="M542" s="494"/>
      <c r="N542" s="496"/>
      <c r="O542" s="498"/>
      <c r="P542" s="494"/>
      <c r="Q542" s="501"/>
      <c r="R542" s="504"/>
      <c r="S542" s="426"/>
      <c r="T542" s="426"/>
      <c r="U542" s="427"/>
      <c r="V542" s="1"/>
      <c r="W542" s="1"/>
      <c r="X542" s="1"/>
      <c r="Y542" s="63" t="str">
        <f>IFERROR(IF(VLOOKUP(A537,入力データ,26,FALSE)="","",VLOOKUP(A537,入力データ,26,FALSE)),"")</f>
        <v/>
      </c>
      <c r="Z542" s="1"/>
      <c r="AA542" s="1"/>
      <c r="AB542" s="369"/>
      <c r="AC542" s="378"/>
      <c r="AD542" s="380"/>
      <c r="AE542" s="380"/>
      <c r="AF542" s="382"/>
      <c r="AG542" s="384"/>
      <c r="AH542" s="386"/>
      <c r="AI542" s="380"/>
      <c r="AJ542" s="431"/>
      <c r="AK542" s="372"/>
      <c r="AL542" s="374"/>
    </row>
    <row r="543" spans="1:38" ht="15" customHeight="1" x14ac:dyDescent="0.15">
      <c r="A543" s="454"/>
      <c r="B543" s="491"/>
      <c r="C543" s="432" t="str">
        <f>IFERROR(IF(VLOOKUP(A537,入力データ,14,FALSE)="","",VLOOKUP(A537,入力データ,14,FALSE)),"")</f>
        <v/>
      </c>
      <c r="D543" s="409"/>
      <c r="E543" s="396"/>
      <c r="F543" s="399"/>
      <c r="G543" s="402"/>
      <c r="H543" s="396"/>
      <c r="I543" s="396"/>
      <c r="J543" s="406"/>
      <c r="K543" s="409"/>
      <c r="L543" s="396"/>
      <c r="M543" s="494"/>
      <c r="N543" s="496"/>
      <c r="O543" s="498"/>
      <c r="P543" s="494"/>
      <c r="Q543" s="501"/>
      <c r="R543" s="504"/>
      <c r="S543" s="426"/>
      <c r="T543" s="426"/>
      <c r="U543" s="427"/>
      <c r="V543" s="150"/>
      <c r="W543" s="150"/>
      <c r="X543" s="150"/>
      <c r="Y543" s="1"/>
      <c r="Z543" s="62"/>
      <c r="AA543" s="151"/>
      <c r="AB543" s="369"/>
      <c r="AC543" s="377">
        <v>4</v>
      </c>
      <c r="AD543" s="413" t="str">
        <f>IFERROR(IF(VLOOKUP(A537,入力データ,38,FALSE)="","",VLOOKUP(A537,入力データ,38,FALSE)),"")</f>
        <v/>
      </c>
      <c r="AE543" s="379" t="str">
        <f>IF(AD543="","",IF(V544&gt;43585,5,4))</f>
        <v/>
      </c>
      <c r="AF543" s="381" t="str">
        <f>IF(AE543="","",V544)</f>
        <v/>
      </c>
      <c r="AG543" s="383" t="str">
        <f>IF(AE543="","",V544)</f>
        <v/>
      </c>
      <c r="AH543" s="385" t="str">
        <f>IF(AE543="","",V544)</f>
        <v/>
      </c>
      <c r="AI543" s="379"/>
      <c r="AJ543" s="418"/>
      <c r="AK543" s="58"/>
      <c r="AL543" s="86"/>
    </row>
    <row r="544" spans="1:38" ht="15" customHeight="1" x14ac:dyDescent="0.15">
      <c r="A544" s="455"/>
      <c r="B544" s="492"/>
      <c r="C544" s="433"/>
      <c r="D544" s="410"/>
      <c r="E544" s="397"/>
      <c r="F544" s="400"/>
      <c r="G544" s="403"/>
      <c r="H544" s="397"/>
      <c r="I544" s="397"/>
      <c r="J544" s="407"/>
      <c r="K544" s="410"/>
      <c r="L544" s="397"/>
      <c r="M544" s="495"/>
      <c r="N544" s="497"/>
      <c r="O544" s="499"/>
      <c r="P544" s="495"/>
      <c r="Q544" s="502"/>
      <c r="R544" s="505"/>
      <c r="S544" s="428"/>
      <c r="T544" s="428"/>
      <c r="U544" s="429"/>
      <c r="V544" s="420" t="str">
        <f>IFERROR(IF(VLOOKUP(A537,入力データ,27,FALSE)="","",VLOOKUP(A537,入力データ,27,FALSE)),"")</f>
        <v/>
      </c>
      <c r="W544" s="421"/>
      <c r="X544" s="421"/>
      <c r="Y544" s="421"/>
      <c r="Z544" s="421"/>
      <c r="AA544" s="422"/>
      <c r="AB544" s="370"/>
      <c r="AC544" s="412"/>
      <c r="AD544" s="414"/>
      <c r="AE544" s="414"/>
      <c r="AF544" s="415"/>
      <c r="AG544" s="416"/>
      <c r="AH544" s="417"/>
      <c r="AI544" s="414"/>
      <c r="AJ544" s="419"/>
      <c r="AK544" s="60"/>
      <c r="AL544" s="61"/>
    </row>
    <row r="545" spans="1:38" ht="15" customHeight="1" x14ac:dyDescent="0.15">
      <c r="A545" s="453">
        <v>67</v>
      </c>
      <c r="B545" s="456"/>
      <c r="C545" s="459" t="str">
        <f>IFERROR(IF(VLOOKUP(A545,入力データ,2,FALSE)="","",VLOOKUP(A545,入力データ,2,FALSE)),"")</f>
        <v/>
      </c>
      <c r="D545" s="461" t="str">
        <f>IFERROR(
IF(OR(VLOOKUP(A545,入力データ,34,FALSE)=1,
VLOOKUP(A545,入力データ,34,FALSE)=3,
VLOOKUP(A545,入力データ,34,FALSE)=4,
VLOOKUP(A545,入力データ,34,FALSE)=5),
IF(VLOOKUP(A545,入力データ,13,FALSE)="","",VLOOKUP(A545,入力データ,13,FALSE)),
IF(VLOOKUP(A545,入力データ,3,FALSE)="","",VLOOKUP(A545,入力データ,3,FALSE))),"")</f>
        <v/>
      </c>
      <c r="E545" s="464" t="str">
        <f>IFERROR(IF(VLOOKUP(A545,入力データ,5,FALSE)="","",IF(VLOOKUP(A545,入力データ,5,FALSE)&gt;43585,5,4)),"")</f>
        <v/>
      </c>
      <c r="F545" s="467" t="str">
        <f>IFERROR(IF(VLOOKUP(A545,入力データ,5,FALSE)="","",VLOOKUP(A545,入力データ,5,FALSE)),"")</f>
        <v/>
      </c>
      <c r="G545" s="470" t="str">
        <f>IFERROR(IF(VLOOKUP(A545,入力データ,5,FALSE)="","",VLOOKUP(A545,入力データ,5,FALSE)),"")</f>
        <v/>
      </c>
      <c r="H545" s="473" t="str">
        <f>IFERROR(IF(VLOOKUP(A545,入力データ,5,FALSE)&gt;0,1,""),"")</f>
        <v/>
      </c>
      <c r="I545" s="473" t="str">
        <f>IFERROR(IF(VLOOKUP(A545,入力データ,6,FALSE)="","",VLOOKUP(A545,入力データ,6,FALSE)),"")</f>
        <v/>
      </c>
      <c r="J545" s="475" t="str">
        <f>IFERROR(IF(VLOOKUP(A545,入力データ,7,FALSE)="","",
IF(VLOOKUP(A545,入力データ,7,FALSE)&gt;159,"G",
IF(VLOOKUP(A545,入力データ,7,FALSE)&gt;149,"F",
IF(VLOOKUP(A545,入力データ,7,FALSE)&gt;139,"E",
IF(VLOOKUP(A545,入力データ,7,FALSE)&gt;129,"D",
IF(VLOOKUP(A545,入力データ,7,FALSE)&gt;119,"C",
IF(VLOOKUP(A545,入力データ,7,FALSE)&gt;109,"B",
IF(VLOOKUP(A545,入力データ,7,FALSE)&gt;99,"A",
"")))))))),"")</f>
        <v/>
      </c>
      <c r="K545" s="478" t="str">
        <f>IFERROR(IF(VLOOKUP(A545,入力データ,7,FALSE)="","",
IF(VLOOKUP(A545,入力データ,7,FALSE)&gt;99,MOD(VLOOKUP(A545,入力データ,7,FALSE),10),VLOOKUP(A545,入力データ,7,FALSE))),"")</f>
        <v/>
      </c>
      <c r="L545" s="481" t="str">
        <f>IFERROR(IF(VLOOKUP(A545,入力データ,8,FALSE)="","",VLOOKUP(A545,入力データ,8,FALSE)),"")</f>
        <v/>
      </c>
      <c r="M545" s="483" t="str">
        <f>IFERROR(IF(VLOOKUP(A545,入力データ,9,FALSE)="","",IF(VLOOKUP(A545,入力データ,9,FALSE)&gt;43585,5,4)),"")</f>
        <v/>
      </c>
      <c r="N545" s="485" t="str">
        <f>IFERROR(IF(VLOOKUP(A545,入力データ,9,FALSE)="","",VLOOKUP(A545,入力データ,9,FALSE)),"")</f>
        <v/>
      </c>
      <c r="O545" s="470" t="str">
        <f>IFERROR(IF(VLOOKUP(A545,入力データ,9,FALSE)="","",VLOOKUP(A545,入力データ,9,FALSE)),"")</f>
        <v/>
      </c>
      <c r="P545" s="481" t="str">
        <f>IFERROR(IF(VLOOKUP(A545,入力データ,10,FALSE)="","",VLOOKUP(A545,入力データ,10,FALSE)),"")</f>
        <v/>
      </c>
      <c r="Q545" s="434"/>
      <c r="R545" s="487" t="str">
        <f>IFERROR(IF(VLOOKUP(A545,入力データ,8,FALSE)="","",VLOOKUP(A545,入力データ,8,FALSE)+VALUE(VLOOKUP(A545,入力データ,10,FALSE))),"")</f>
        <v/>
      </c>
      <c r="S545" s="434" t="str">
        <f>IF(R545="","",IF(VLOOKUP(A545,入力データ,11,FALSE)="育児休業","ｲｸｷｭｳ",IF(VLOOKUP(A545,入力データ,11,FALSE)="傷病休職","ﾑｷｭｳ",ROUNDDOWN(R545*10/1000,0))))</f>
        <v/>
      </c>
      <c r="T545" s="435"/>
      <c r="U545" s="436"/>
      <c r="V545" s="152"/>
      <c r="W545" s="149"/>
      <c r="X545" s="149"/>
      <c r="Y545" s="149" t="str">
        <f>IFERROR(IF(VLOOKUP(A545,入力データ,21,FALSE)="","",VLOOKUP(A545,入力データ,21,FALSE)),"")</f>
        <v/>
      </c>
      <c r="Z545" s="40"/>
      <c r="AA545" s="67"/>
      <c r="AB545" s="368" t="str">
        <f>IFERROR(IF(VLOOKUP(A545,入力データ,28,FALSE)&amp;"　"&amp;VLOOKUP(A545,入力データ,29,FALSE)="　","",VLOOKUP(A545,入力データ,28,FALSE)&amp;"　"&amp;VLOOKUP(A545,入力データ,29,FALSE)),"")</f>
        <v/>
      </c>
      <c r="AC545" s="443">
        <v>1</v>
      </c>
      <c r="AD545" s="444" t="str">
        <f>IFERROR(IF(VLOOKUP(A545,入力データ,34,FALSE)="","",VLOOKUP(A545,入力データ,34,FALSE)),"")</f>
        <v/>
      </c>
      <c r="AE545" s="444" t="str">
        <f>IF(AD545="","",IF(V552&gt;43585,5,4))</f>
        <v/>
      </c>
      <c r="AF545" s="445" t="str">
        <f>IF(AD545="","",V552)</f>
        <v/>
      </c>
      <c r="AG545" s="447" t="str">
        <f>IF(AD545="","",V552)</f>
        <v/>
      </c>
      <c r="AH545" s="449" t="str">
        <f>IF(AD545="","",V552)</f>
        <v/>
      </c>
      <c r="AI545" s="444">
        <v>5</v>
      </c>
      <c r="AJ545" s="451" t="str">
        <f>IFERROR(IF(OR(VLOOKUP(A545,入力データ,34,FALSE)=1,VLOOKUP(A545,入力データ,34,FALSE)=3,VLOOKUP(A545,入力データ,34,FALSE)=4,VLOOKUP(A545,入力データ,34,FALSE)=5),3,
IF(VLOOKUP(A545,入力データ,35,FALSE)="","",3)),"")</f>
        <v/>
      </c>
      <c r="AK545" s="371"/>
      <c r="AL545" s="373"/>
    </row>
    <row r="546" spans="1:38" ht="15" customHeight="1" x14ac:dyDescent="0.15">
      <c r="A546" s="454"/>
      <c r="B546" s="457"/>
      <c r="C546" s="460"/>
      <c r="D546" s="462"/>
      <c r="E546" s="465"/>
      <c r="F546" s="468"/>
      <c r="G546" s="471"/>
      <c r="H546" s="474"/>
      <c r="I546" s="474"/>
      <c r="J546" s="476"/>
      <c r="K546" s="479"/>
      <c r="L546" s="482"/>
      <c r="M546" s="484"/>
      <c r="N546" s="486"/>
      <c r="O546" s="471"/>
      <c r="P546" s="482"/>
      <c r="Q546" s="437"/>
      <c r="R546" s="488"/>
      <c r="S546" s="437"/>
      <c r="T546" s="438"/>
      <c r="U546" s="439"/>
      <c r="V546" s="41"/>
      <c r="W546" s="150"/>
      <c r="X546" s="150"/>
      <c r="Y546" s="150" t="str">
        <f>IFERROR(IF(VLOOKUP(A545,入力データ,22,FALSE)="","",VLOOKUP(A545,入力データ,22,FALSE)),"")</f>
        <v/>
      </c>
      <c r="Z546" s="150"/>
      <c r="AA546" s="151"/>
      <c r="AB546" s="369"/>
      <c r="AC546" s="378"/>
      <c r="AD546" s="380"/>
      <c r="AE546" s="380"/>
      <c r="AF546" s="446"/>
      <c r="AG546" s="448"/>
      <c r="AH546" s="450"/>
      <c r="AI546" s="380"/>
      <c r="AJ546" s="452"/>
      <c r="AK546" s="372"/>
      <c r="AL546" s="374"/>
    </row>
    <row r="547" spans="1:38" ht="15" customHeight="1" x14ac:dyDescent="0.15">
      <c r="A547" s="454"/>
      <c r="B547" s="457"/>
      <c r="C547" s="375" t="str">
        <f>IFERROR(IF(VLOOKUP(A545,入力データ,12,FALSE)="","",VLOOKUP(A545,入力データ,12,FALSE)),"")</f>
        <v/>
      </c>
      <c r="D547" s="462"/>
      <c r="E547" s="465"/>
      <c r="F547" s="468"/>
      <c r="G547" s="471"/>
      <c r="H547" s="474"/>
      <c r="I547" s="474"/>
      <c r="J547" s="476"/>
      <c r="K547" s="479"/>
      <c r="L547" s="482"/>
      <c r="M547" s="484"/>
      <c r="N547" s="486"/>
      <c r="O547" s="471"/>
      <c r="P547" s="482"/>
      <c r="Q547" s="437"/>
      <c r="R547" s="488"/>
      <c r="S547" s="437"/>
      <c r="T547" s="438"/>
      <c r="U547" s="439"/>
      <c r="V547" s="41"/>
      <c r="W547" s="150"/>
      <c r="X547" s="150"/>
      <c r="Y547" s="150" t="str">
        <f>IFERROR(IF(VLOOKUP(A545,入力データ,23,FALSE)="","",VLOOKUP(A545,入力データ,23,FALSE)),"")</f>
        <v/>
      </c>
      <c r="Z547" s="150"/>
      <c r="AA547" s="151"/>
      <c r="AB547" s="369"/>
      <c r="AC547" s="377">
        <v>2</v>
      </c>
      <c r="AD547" s="379" t="str">
        <f>IFERROR(IF(VLOOKUP(A545,入力データ,37,FALSE)="","",VLOOKUP(A545,入力データ,37,FALSE)),"")</f>
        <v/>
      </c>
      <c r="AE547" s="379" t="str">
        <f>IF(AD547="","",IF(V552&gt;43585,5,4))</f>
        <v/>
      </c>
      <c r="AF547" s="381" t="str">
        <f>IF(AD547="","",V552)</f>
        <v/>
      </c>
      <c r="AG547" s="383" t="str">
        <f>IF(AE547="","",V552)</f>
        <v/>
      </c>
      <c r="AH547" s="385" t="str">
        <f>IF(AF547="","",V552)</f>
        <v/>
      </c>
      <c r="AI547" s="387">
        <v>6</v>
      </c>
      <c r="AJ547" s="389" t="str">
        <f>IFERROR(IF(VLOOKUP(A545,入力データ,36,FALSE)="","",3),"")</f>
        <v/>
      </c>
      <c r="AK547" s="372"/>
      <c r="AL547" s="374"/>
    </row>
    <row r="548" spans="1:38" ht="15" customHeight="1" x14ac:dyDescent="0.15">
      <c r="A548" s="454"/>
      <c r="B548" s="458"/>
      <c r="C548" s="376"/>
      <c r="D548" s="463"/>
      <c r="E548" s="466"/>
      <c r="F548" s="469"/>
      <c r="G548" s="472"/>
      <c r="H548" s="466"/>
      <c r="I548" s="466"/>
      <c r="J548" s="477"/>
      <c r="K548" s="480"/>
      <c r="L548" s="466"/>
      <c r="M548" s="466"/>
      <c r="N548" s="469"/>
      <c r="O548" s="472"/>
      <c r="P548" s="466"/>
      <c r="Q548" s="477"/>
      <c r="R548" s="489"/>
      <c r="S548" s="440"/>
      <c r="T548" s="441"/>
      <c r="U548" s="442"/>
      <c r="V548" s="38"/>
      <c r="W548" s="36"/>
      <c r="X548" s="36"/>
      <c r="Y548" s="150" t="str">
        <f>IFERROR(IF(VLOOKUP(A545,入力データ,24,FALSE)="","",VLOOKUP(A545,入力データ,24,FALSE)),"")</f>
        <v/>
      </c>
      <c r="Z548" s="63"/>
      <c r="AA548" s="37"/>
      <c r="AB548" s="369"/>
      <c r="AC548" s="378"/>
      <c r="AD548" s="380"/>
      <c r="AE548" s="380"/>
      <c r="AF548" s="382"/>
      <c r="AG548" s="384"/>
      <c r="AH548" s="386"/>
      <c r="AI548" s="388"/>
      <c r="AJ548" s="390"/>
      <c r="AK548" s="372"/>
      <c r="AL548" s="374"/>
    </row>
    <row r="549" spans="1:38" ht="15" customHeight="1" x14ac:dyDescent="0.15">
      <c r="A549" s="454"/>
      <c r="B549" s="490" t="str">
        <f>IF(OR(C545&lt;&gt;"",C547&lt;&gt;""),"○","")</f>
        <v/>
      </c>
      <c r="C549" s="391" t="str">
        <f>IFERROR(IF(VLOOKUP(A545,入力データ,4,FALSE)="","",VLOOKUP(A545,入力データ,4,FALSE)),"")</f>
        <v/>
      </c>
      <c r="D549" s="392"/>
      <c r="E549" s="395" t="str">
        <f>IFERROR(IF(VLOOKUP(A545,入力データ,15,FALSE)="","",IF(VLOOKUP(A545,入力データ,15,FALSE)&gt;43585,5,4)),"")</f>
        <v/>
      </c>
      <c r="F549" s="398" t="str">
        <f>IFERROR(IF(VLOOKUP(A545,入力データ,15,FALSE)="","",VLOOKUP(A545,入力データ,15,FALSE)),"")</f>
        <v/>
      </c>
      <c r="G549" s="401" t="str">
        <f>IFERROR(IF(VLOOKUP(A545,入力データ,15,FALSE)="","",VLOOKUP(A545,入力データ,15,FALSE)),"")</f>
        <v/>
      </c>
      <c r="H549" s="404" t="str">
        <f>IFERROR(IF(VLOOKUP(A545,入力データ,15,FALSE)&gt;0,1,""),"")</f>
        <v/>
      </c>
      <c r="I549" s="404" t="str">
        <f>IFERROR(IF(VLOOKUP(A545,入力データ,16,FALSE)="","",VLOOKUP(A545,入力データ,16,FALSE)),"")</f>
        <v/>
      </c>
      <c r="J549" s="405" t="str">
        <f>IFERROR(IF(VLOOKUP(A545,入力データ,17,FALSE)="","",
IF(VLOOKUP(A545,入力データ,17,FALSE)&gt;159,"G",
IF(VLOOKUP(A545,入力データ,17,FALSE)&gt;149,"F",
IF(VLOOKUP(A545,入力データ,17,FALSE)&gt;139,"E",
IF(VLOOKUP(A545,入力データ,17,FALSE)&gt;129,"D",
IF(VLOOKUP(A545,入力データ,17,FALSE)&gt;119,"C",
IF(VLOOKUP(A545,入力データ,17,FALSE)&gt;109,"B",
IF(VLOOKUP(A545,入力データ,17,FALSE)&gt;99,"A",
"")))))))),"")</f>
        <v/>
      </c>
      <c r="K549" s="408" t="str">
        <f>IFERROR(IF(VLOOKUP(A545,入力データ,17,FALSE)="","",
IF(VLOOKUP(A545,入力データ,17,FALSE)&gt;99,MOD(VLOOKUP(A545,入力データ,17,FALSE),10),VLOOKUP(A545,入力データ,17,FALSE))),"")</f>
        <v/>
      </c>
      <c r="L549" s="411" t="str">
        <f>IFERROR(IF(VLOOKUP(A545,入力データ,18,FALSE)="","",VLOOKUP(A545,入力データ,18,FALSE)),"")</f>
        <v/>
      </c>
      <c r="M549" s="493" t="str">
        <f>IFERROR(IF(VLOOKUP(A545,入力データ,19,FALSE)="","",IF(VLOOKUP(A545,入力データ,19,FALSE)&gt;43585,5,4)),"")</f>
        <v/>
      </c>
      <c r="N549" s="398" t="str">
        <f>IFERROR(IF(VLOOKUP(A545,入力データ,19,FALSE)="","",VLOOKUP(A545,入力データ,19,FALSE)),"")</f>
        <v/>
      </c>
      <c r="O549" s="401" t="str">
        <f>IFERROR(IF(VLOOKUP(A545,入力データ,19,FALSE)="","",VLOOKUP(A545,入力データ,19,FALSE)),"")</f>
        <v/>
      </c>
      <c r="P549" s="411" t="str">
        <f>IFERROR(IF(VLOOKUP(A545,入力データ,20,FALSE)="","",VLOOKUP(A545,入力データ,20,FALSE)),"")</f>
        <v/>
      </c>
      <c r="Q549" s="500"/>
      <c r="R549" s="503" t="str">
        <f>IFERROR(IF(OR(S549="ｲｸｷｭｳ",S549="ﾑｷｭｳ",AND(L549="",P549="")),"",VLOOKUP(A545,入力データ,31,FALSE)),"")</f>
        <v/>
      </c>
      <c r="S549" s="423" t="str">
        <f>IFERROR(
IF(VLOOKUP(A545,入力データ,33,FALSE)=1,"ﾑｷｭｳ ",
IF(VLOOKUP(A545,入力データ,33,FALSE)=3,"ｲｸｷｭｳ",
IF(VLOOKUP(A545,入力データ,33,FALSE)=4,VLOOKUP(A545,入力データ,32,FALSE),
IF(VLOOKUP(A545,入力データ,33,FALSE)=5,VLOOKUP(A545,入力データ,32,FALSE),
IF(AND(VLOOKUP(A545,入力データ,38,FALSE)&gt;0,VLOOKUP(A545,入力データ,38,FALSE)&lt;9),0,
IF(AND(L549="",P549=""),"",VLOOKUP(A545,入力データ,32,FALSE))))))),"")</f>
        <v/>
      </c>
      <c r="T549" s="424"/>
      <c r="U549" s="425"/>
      <c r="V549" s="36"/>
      <c r="W549" s="36"/>
      <c r="X549" s="36"/>
      <c r="Y549" s="63" t="str">
        <f>IFERROR(IF(VLOOKUP(A545,入力データ,25,FALSE)="","",VLOOKUP(A545,入力データ,25,FALSE)),"")</f>
        <v/>
      </c>
      <c r="Z549" s="63"/>
      <c r="AA549" s="37"/>
      <c r="AB549" s="369"/>
      <c r="AC549" s="377">
        <v>3</v>
      </c>
      <c r="AD549" s="379" t="str">
        <f>IFERROR(IF(VLOOKUP(A545,入力データ,33,FALSE)="","",VLOOKUP(A545,入力データ,33,FALSE)),"")</f>
        <v/>
      </c>
      <c r="AE549" s="379" t="str">
        <f>IF(AD549="","",IF(V552&gt;43585,5,4))</f>
        <v/>
      </c>
      <c r="AF549" s="381" t="str">
        <f>IF(AD549="","",V552)</f>
        <v/>
      </c>
      <c r="AG549" s="383" t="str">
        <f>IF(AE549="","",V552)</f>
        <v/>
      </c>
      <c r="AH549" s="385" t="str">
        <f>IF(AF549="","",V552)</f>
        <v/>
      </c>
      <c r="AI549" s="379">
        <v>7</v>
      </c>
      <c r="AJ549" s="430"/>
      <c r="AK549" s="372"/>
      <c r="AL549" s="374"/>
    </row>
    <row r="550" spans="1:38" ht="15" customHeight="1" x14ac:dyDescent="0.15">
      <c r="A550" s="454"/>
      <c r="B550" s="491"/>
      <c r="C550" s="393"/>
      <c r="D550" s="394"/>
      <c r="E550" s="396"/>
      <c r="F550" s="399"/>
      <c r="G550" s="402"/>
      <c r="H550" s="396"/>
      <c r="I550" s="396"/>
      <c r="J550" s="406"/>
      <c r="K550" s="409"/>
      <c r="L550" s="396"/>
      <c r="M550" s="494"/>
      <c r="N550" s="496"/>
      <c r="O550" s="498"/>
      <c r="P550" s="494"/>
      <c r="Q550" s="501"/>
      <c r="R550" s="504"/>
      <c r="S550" s="426"/>
      <c r="T550" s="426"/>
      <c r="U550" s="427"/>
      <c r="V550" s="1"/>
      <c r="W550" s="1"/>
      <c r="X550" s="1"/>
      <c r="Y550" s="63" t="str">
        <f>IFERROR(IF(VLOOKUP(A545,入力データ,26,FALSE)="","",VLOOKUP(A545,入力データ,26,FALSE)),"")</f>
        <v/>
      </c>
      <c r="Z550" s="1"/>
      <c r="AA550" s="1"/>
      <c r="AB550" s="369"/>
      <c r="AC550" s="378"/>
      <c r="AD550" s="380"/>
      <c r="AE550" s="380"/>
      <c r="AF550" s="382"/>
      <c r="AG550" s="384"/>
      <c r="AH550" s="386"/>
      <c r="AI550" s="380"/>
      <c r="AJ550" s="431"/>
      <c r="AK550" s="372"/>
      <c r="AL550" s="374"/>
    </row>
    <row r="551" spans="1:38" ht="15" customHeight="1" x14ac:dyDescent="0.15">
      <c r="A551" s="454"/>
      <c r="B551" s="491"/>
      <c r="C551" s="432" t="str">
        <f>IFERROR(IF(VLOOKUP(A545,入力データ,14,FALSE)="","",VLOOKUP(A545,入力データ,14,FALSE)),"")</f>
        <v/>
      </c>
      <c r="D551" s="409"/>
      <c r="E551" s="396"/>
      <c r="F551" s="399"/>
      <c r="G551" s="402"/>
      <c r="H551" s="396"/>
      <c r="I551" s="396"/>
      <c r="J551" s="406"/>
      <c r="K551" s="409"/>
      <c r="L551" s="396"/>
      <c r="M551" s="494"/>
      <c r="N551" s="496"/>
      <c r="O551" s="498"/>
      <c r="P551" s="494"/>
      <c r="Q551" s="501"/>
      <c r="R551" s="504"/>
      <c r="S551" s="426"/>
      <c r="T551" s="426"/>
      <c r="U551" s="427"/>
      <c r="V551" s="150"/>
      <c r="W551" s="150"/>
      <c r="X551" s="150"/>
      <c r="Y551" s="1"/>
      <c r="Z551" s="62"/>
      <c r="AA551" s="151"/>
      <c r="AB551" s="369"/>
      <c r="AC551" s="377">
        <v>4</v>
      </c>
      <c r="AD551" s="413" t="str">
        <f>IFERROR(IF(VLOOKUP(A545,入力データ,38,FALSE)="","",VLOOKUP(A545,入力データ,38,FALSE)),"")</f>
        <v/>
      </c>
      <c r="AE551" s="379" t="str">
        <f>IF(AD551="","",IF(V552&gt;43585,5,4))</f>
        <v/>
      </c>
      <c r="AF551" s="381" t="str">
        <f>IF(AE551="","",V552)</f>
        <v/>
      </c>
      <c r="AG551" s="383" t="str">
        <f>IF(AE551="","",V552)</f>
        <v/>
      </c>
      <c r="AH551" s="385" t="str">
        <f>IF(AE551="","",V552)</f>
        <v/>
      </c>
      <c r="AI551" s="379"/>
      <c r="AJ551" s="418"/>
      <c r="AK551" s="58"/>
      <c r="AL551" s="86"/>
    </row>
    <row r="552" spans="1:38" ht="15" customHeight="1" x14ac:dyDescent="0.15">
      <c r="A552" s="455"/>
      <c r="B552" s="492"/>
      <c r="C552" s="433"/>
      <c r="D552" s="410"/>
      <c r="E552" s="397"/>
      <c r="F552" s="400"/>
      <c r="G552" s="403"/>
      <c r="H552" s="397"/>
      <c r="I552" s="397"/>
      <c r="J552" s="407"/>
      <c r="K552" s="410"/>
      <c r="L552" s="397"/>
      <c r="M552" s="495"/>
      <c r="N552" s="497"/>
      <c r="O552" s="499"/>
      <c r="P552" s="495"/>
      <c r="Q552" s="502"/>
      <c r="R552" s="505"/>
      <c r="S552" s="428"/>
      <c r="T552" s="428"/>
      <c r="U552" s="429"/>
      <c r="V552" s="420" t="str">
        <f>IFERROR(IF(VLOOKUP(A545,入力データ,27,FALSE)="","",VLOOKUP(A545,入力データ,27,FALSE)),"")</f>
        <v/>
      </c>
      <c r="W552" s="421"/>
      <c r="X552" s="421"/>
      <c r="Y552" s="421"/>
      <c r="Z552" s="421"/>
      <c r="AA552" s="422"/>
      <c r="AB552" s="370"/>
      <c r="AC552" s="412"/>
      <c r="AD552" s="414"/>
      <c r="AE552" s="414"/>
      <c r="AF552" s="415"/>
      <c r="AG552" s="416"/>
      <c r="AH552" s="417"/>
      <c r="AI552" s="414"/>
      <c r="AJ552" s="419"/>
      <c r="AK552" s="60"/>
      <c r="AL552" s="61"/>
    </row>
    <row r="553" spans="1:38" ht="15" customHeight="1" x14ac:dyDescent="0.15">
      <c r="A553" s="453">
        <v>68</v>
      </c>
      <c r="B553" s="456"/>
      <c r="C553" s="459" t="str">
        <f>IFERROR(IF(VLOOKUP(A553,入力データ,2,FALSE)="","",VLOOKUP(A553,入力データ,2,FALSE)),"")</f>
        <v/>
      </c>
      <c r="D553" s="461" t="str">
        <f>IFERROR(
IF(OR(VLOOKUP(A553,入力データ,34,FALSE)=1,
VLOOKUP(A553,入力データ,34,FALSE)=3,
VLOOKUP(A553,入力データ,34,FALSE)=4,
VLOOKUP(A553,入力データ,34,FALSE)=5),
IF(VLOOKUP(A553,入力データ,13,FALSE)="","",VLOOKUP(A553,入力データ,13,FALSE)),
IF(VLOOKUP(A553,入力データ,3,FALSE)="","",VLOOKUP(A553,入力データ,3,FALSE))),"")</f>
        <v/>
      </c>
      <c r="E553" s="464" t="str">
        <f>IFERROR(IF(VLOOKUP(A553,入力データ,5,FALSE)="","",IF(VLOOKUP(A553,入力データ,5,FALSE)&gt;43585,5,4)),"")</f>
        <v/>
      </c>
      <c r="F553" s="467" t="str">
        <f>IFERROR(IF(VLOOKUP(A553,入力データ,5,FALSE)="","",VLOOKUP(A553,入力データ,5,FALSE)),"")</f>
        <v/>
      </c>
      <c r="G553" s="470" t="str">
        <f>IFERROR(IF(VLOOKUP(A553,入力データ,5,FALSE)="","",VLOOKUP(A553,入力データ,5,FALSE)),"")</f>
        <v/>
      </c>
      <c r="H553" s="473" t="str">
        <f>IFERROR(IF(VLOOKUP(A553,入力データ,5,FALSE)&gt;0,1,""),"")</f>
        <v/>
      </c>
      <c r="I553" s="473" t="str">
        <f>IFERROR(IF(VLOOKUP(A553,入力データ,6,FALSE)="","",VLOOKUP(A553,入力データ,6,FALSE)),"")</f>
        <v/>
      </c>
      <c r="J553" s="475" t="str">
        <f>IFERROR(IF(VLOOKUP(A553,入力データ,7,FALSE)="","",
IF(VLOOKUP(A553,入力データ,7,FALSE)&gt;159,"G",
IF(VLOOKUP(A553,入力データ,7,FALSE)&gt;149,"F",
IF(VLOOKUP(A553,入力データ,7,FALSE)&gt;139,"E",
IF(VLOOKUP(A553,入力データ,7,FALSE)&gt;129,"D",
IF(VLOOKUP(A553,入力データ,7,FALSE)&gt;119,"C",
IF(VLOOKUP(A553,入力データ,7,FALSE)&gt;109,"B",
IF(VLOOKUP(A553,入力データ,7,FALSE)&gt;99,"A",
"")))))))),"")</f>
        <v/>
      </c>
      <c r="K553" s="478" t="str">
        <f>IFERROR(IF(VLOOKUP(A553,入力データ,7,FALSE)="","",
IF(VLOOKUP(A553,入力データ,7,FALSE)&gt;99,MOD(VLOOKUP(A553,入力データ,7,FALSE),10),VLOOKUP(A553,入力データ,7,FALSE))),"")</f>
        <v/>
      </c>
      <c r="L553" s="481" t="str">
        <f>IFERROR(IF(VLOOKUP(A553,入力データ,8,FALSE)="","",VLOOKUP(A553,入力データ,8,FALSE)),"")</f>
        <v/>
      </c>
      <c r="M553" s="483" t="str">
        <f>IFERROR(IF(VLOOKUP(A553,入力データ,9,FALSE)="","",IF(VLOOKUP(A553,入力データ,9,FALSE)&gt;43585,5,4)),"")</f>
        <v/>
      </c>
      <c r="N553" s="485" t="str">
        <f>IFERROR(IF(VLOOKUP(A553,入力データ,9,FALSE)="","",VLOOKUP(A553,入力データ,9,FALSE)),"")</f>
        <v/>
      </c>
      <c r="O553" s="470" t="str">
        <f>IFERROR(IF(VLOOKUP(A553,入力データ,9,FALSE)="","",VLOOKUP(A553,入力データ,9,FALSE)),"")</f>
        <v/>
      </c>
      <c r="P553" s="481" t="str">
        <f>IFERROR(IF(VLOOKUP(A553,入力データ,10,FALSE)="","",VLOOKUP(A553,入力データ,10,FALSE)),"")</f>
        <v/>
      </c>
      <c r="Q553" s="434"/>
      <c r="R553" s="487" t="str">
        <f>IFERROR(IF(VLOOKUP(A553,入力データ,8,FALSE)="","",VLOOKUP(A553,入力データ,8,FALSE)+VALUE(VLOOKUP(A553,入力データ,10,FALSE))),"")</f>
        <v/>
      </c>
      <c r="S553" s="434" t="str">
        <f>IF(R553="","",IF(VLOOKUP(A553,入力データ,11,FALSE)="育児休業","ｲｸｷｭｳ",IF(VLOOKUP(A553,入力データ,11,FALSE)="傷病休職","ﾑｷｭｳ",ROUNDDOWN(R553*10/1000,0))))</f>
        <v/>
      </c>
      <c r="T553" s="435"/>
      <c r="U553" s="436"/>
      <c r="V553" s="152"/>
      <c r="W553" s="149"/>
      <c r="X553" s="149"/>
      <c r="Y553" s="149" t="str">
        <f>IFERROR(IF(VLOOKUP(A553,入力データ,21,FALSE)="","",VLOOKUP(A553,入力データ,21,FALSE)),"")</f>
        <v/>
      </c>
      <c r="Z553" s="40"/>
      <c r="AA553" s="67"/>
      <c r="AB553" s="368" t="str">
        <f>IFERROR(IF(VLOOKUP(A553,入力データ,28,FALSE)&amp;"　"&amp;VLOOKUP(A553,入力データ,29,FALSE)="　","",VLOOKUP(A553,入力データ,28,FALSE)&amp;"　"&amp;VLOOKUP(A553,入力データ,29,FALSE)),"")</f>
        <v/>
      </c>
      <c r="AC553" s="443">
        <v>1</v>
      </c>
      <c r="AD553" s="444" t="str">
        <f>IFERROR(IF(VLOOKUP(A553,入力データ,34,FALSE)="","",VLOOKUP(A553,入力データ,34,FALSE)),"")</f>
        <v/>
      </c>
      <c r="AE553" s="444" t="str">
        <f>IF(AD553="","",IF(V560&gt;43585,5,4))</f>
        <v/>
      </c>
      <c r="AF553" s="445" t="str">
        <f>IF(AD553="","",V560)</f>
        <v/>
      </c>
      <c r="AG553" s="447" t="str">
        <f>IF(AD553="","",V560)</f>
        <v/>
      </c>
      <c r="AH553" s="449" t="str">
        <f>IF(AD553="","",V560)</f>
        <v/>
      </c>
      <c r="AI553" s="444">
        <v>5</v>
      </c>
      <c r="AJ553" s="451" t="str">
        <f>IFERROR(IF(OR(VLOOKUP(A553,入力データ,34,FALSE)=1,VLOOKUP(A553,入力データ,34,FALSE)=3,VLOOKUP(A553,入力データ,34,FALSE)=4,VLOOKUP(A553,入力データ,34,FALSE)=5),3,
IF(VLOOKUP(A553,入力データ,35,FALSE)="","",3)),"")</f>
        <v/>
      </c>
      <c r="AK553" s="371"/>
      <c r="AL553" s="373"/>
    </row>
    <row r="554" spans="1:38" ht="15" customHeight="1" x14ac:dyDescent="0.15">
      <c r="A554" s="454"/>
      <c r="B554" s="457"/>
      <c r="C554" s="460"/>
      <c r="D554" s="462"/>
      <c r="E554" s="465"/>
      <c r="F554" s="468"/>
      <c r="G554" s="471"/>
      <c r="H554" s="474"/>
      <c r="I554" s="474"/>
      <c r="J554" s="476"/>
      <c r="K554" s="479"/>
      <c r="L554" s="482"/>
      <c r="M554" s="484"/>
      <c r="N554" s="486"/>
      <c r="O554" s="471"/>
      <c r="P554" s="482"/>
      <c r="Q554" s="437"/>
      <c r="R554" s="488"/>
      <c r="S554" s="437"/>
      <c r="T554" s="438"/>
      <c r="U554" s="439"/>
      <c r="V554" s="41"/>
      <c r="W554" s="150"/>
      <c r="X554" s="150"/>
      <c r="Y554" s="150" t="str">
        <f>IFERROR(IF(VLOOKUP(A553,入力データ,22,FALSE)="","",VLOOKUP(A553,入力データ,22,FALSE)),"")</f>
        <v/>
      </c>
      <c r="Z554" s="150"/>
      <c r="AA554" s="151"/>
      <c r="AB554" s="369"/>
      <c r="AC554" s="378"/>
      <c r="AD554" s="380"/>
      <c r="AE554" s="380"/>
      <c r="AF554" s="446"/>
      <c r="AG554" s="448"/>
      <c r="AH554" s="450"/>
      <c r="AI554" s="380"/>
      <c r="AJ554" s="452"/>
      <c r="AK554" s="372"/>
      <c r="AL554" s="374"/>
    </row>
    <row r="555" spans="1:38" ht="15" customHeight="1" x14ac:dyDescent="0.15">
      <c r="A555" s="454"/>
      <c r="B555" s="457"/>
      <c r="C555" s="375" t="str">
        <f>IFERROR(IF(VLOOKUP(A553,入力データ,12,FALSE)="","",VLOOKUP(A553,入力データ,12,FALSE)),"")</f>
        <v/>
      </c>
      <c r="D555" s="462"/>
      <c r="E555" s="465"/>
      <c r="F555" s="468"/>
      <c r="G555" s="471"/>
      <c r="H555" s="474"/>
      <c r="I555" s="474"/>
      <c r="J555" s="476"/>
      <c r="K555" s="479"/>
      <c r="L555" s="482"/>
      <c r="M555" s="484"/>
      <c r="N555" s="486"/>
      <c r="O555" s="471"/>
      <c r="P555" s="482"/>
      <c r="Q555" s="437"/>
      <c r="R555" s="488"/>
      <c r="S555" s="437"/>
      <c r="T555" s="438"/>
      <c r="U555" s="439"/>
      <c r="V555" s="41"/>
      <c r="W555" s="150"/>
      <c r="X555" s="150"/>
      <c r="Y555" s="150" t="str">
        <f>IFERROR(IF(VLOOKUP(A553,入力データ,23,FALSE)="","",VLOOKUP(A553,入力データ,23,FALSE)),"")</f>
        <v/>
      </c>
      <c r="Z555" s="150"/>
      <c r="AA555" s="151"/>
      <c r="AB555" s="369"/>
      <c r="AC555" s="377">
        <v>2</v>
      </c>
      <c r="AD555" s="379" t="str">
        <f>IFERROR(IF(VLOOKUP(A553,入力データ,37,FALSE)="","",VLOOKUP(A553,入力データ,37,FALSE)),"")</f>
        <v/>
      </c>
      <c r="AE555" s="379" t="str">
        <f>IF(AD555="","",IF(V560&gt;43585,5,4))</f>
        <v/>
      </c>
      <c r="AF555" s="381" t="str">
        <f>IF(AD555="","",V560)</f>
        <v/>
      </c>
      <c r="AG555" s="383" t="str">
        <f>IF(AE555="","",V560)</f>
        <v/>
      </c>
      <c r="AH555" s="385" t="str">
        <f>IF(AF555="","",V560)</f>
        <v/>
      </c>
      <c r="AI555" s="387">
        <v>6</v>
      </c>
      <c r="AJ555" s="389" t="str">
        <f>IFERROR(IF(VLOOKUP(A553,入力データ,36,FALSE)="","",3),"")</f>
        <v/>
      </c>
      <c r="AK555" s="372"/>
      <c r="AL555" s="374"/>
    </row>
    <row r="556" spans="1:38" ht="15" customHeight="1" x14ac:dyDescent="0.15">
      <c r="A556" s="454"/>
      <c r="B556" s="458"/>
      <c r="C556" s="376"/>
      <c r="D556" s="463"/>
      <c r="E556" s="466"/>
      <c r="F556" s="469"/>
      <c r="G556" s="472"/>
      <c r="H556" s="466"/>
      <c r="I556" s="466"/>
      <c r="J556" s="477"/>
      <c r="K556" s="480"/>
      <c r="L556" s="466"/>
      <c r="M556" s="466"/>
      <c r="N556" s="469"/>
      <c r="O556" s="472"/>
      <c r="P556" s="466"/>
      <c r="Q556" s="477"/>
      <c r="R556" s="489"/>
      <c r="S556" s="440"/>
      <c r="T556" s="441"/>
      <c r="U556" s="442"/>
      <c r="V556" s="38"/>
      <c r="W556" s="36"/>
      <c r="X556" s="36"/>
      <c r="Y556" s="150" t="str">
        <f>IFERROR(IF(VLOOKUP(A553,入力データ,24,FALSE)="","",VLOOKUP(A553,入力データ,24,FALSE)),"")</f>
        <v/>
      </c>
      <c r="Z556" s="63"/>
      <c r="AA556" s="37"/>
      <c r="AB556" s="369"/>
      <c r="AC556" s="378"/>
      <c r="AD556" s="380"/>
      <c r="AE556" s="380"/>
      <c r="AF556" s="382"/>
      <c r="AG556" s="384"/>
      <c r="AH556" s="386"/>
      <c r="AI556" s="388"/>
      <c r="AJ556" s="390"/>
      <c r="AK556" s="372"/>
      <c r="AL556" s="374"/>
    </row>
    <row r="557" spans="1:38" ht="15" customHeight="1" x14ac:dyDescent="0.15">
      <c r="A557" s="454"/>
      <c r="B557" s="490" t="str">
        <f>IF(OR(C553&lt;&gt;"",C555&lt;&gt;""),"○","")</f>
        <v/>
      </c>
      <c r="C557" s="391" t="str">
        <f>IFERROR(IF(VLOOKUP(A553,入力データ,4,FALSE)="","",VLOOKUP(A553,入力データ,4,FALSE)),"")</f>
        <v/>
      </c>
      <c r="D557" s="392"/>
      <c r="E557" s="395" t="str">
        <f>IFERROR(IF(VLOOKUP(A553,入力データ,15,FALSE)="","",IF(VLOOKUP(A553,入力データ,15,FALSE)&gt;43585,5,4)),"")</f>
        <v/>
      </c>
      <c r="F557" s="398" t="str">
        <f>IFERROR(IF(VLOOKUP(A553,入力データ,15,FALSE)="","",VLOOKUP(A553,入力データ,15,FALSE)),"")</f>
        <v/>
      </c>
      <c r="G557" s="401" t="str">
        <f>IFERROR(IF(VLOOKUP(A553,入力データ,15,FALSE)="","",VLOOKUP(A553,入力データ,15,FALSE)),"")</f>
        <v/>
      </c>
      <c r="H557" s="404" t="str">
        <f>IFERROR(IF(VLOOKUP(A553,入力データ,15,FALSE)&gt;0,1,""),"")</f>
        <v/>
      </c>
      <c r="I557" s="404" t="str">
        <f>IFERROR(IF(VLOOKUP(A553,入力データ,16,FALSE)="","",VLOOKUP(A553,入力データ,16,FALSE)),"")</f>
        <v/>
      </c>
      <c r="J557" s="405" t="str">
        <f>IFERROR(IF(VLOOKUP(A553,入力データ,17,FALSE)="","",
IF(VLOOKUP(A553,入力データ,17,FALSE)&gt;159,"G",
IF(VLOOKUP(A553,入力データ,17,FALSE)&gt;149,"F",
IF(VLOOKUP(A553,入力データ,17,FALSE)&gt;139,"E",
IF(VLOOKUP(A553,入力データ,17,FALSE)&gt;129,"D",
IF(VLOOKUP(A553,入力データ,17,FALSE)&gt;119,"C",
IF(VLOOKUP(A553,入力データ,17,FALSE)&gt;109,"B",
IF(VLOOKUP(A553,入力データ,17,FALSE)&gt;99,"A",
"")))))))),"")</f>
        <v/>
      </c>
      <c r="K557" s="408" t="str">
        <f>IFERROR(IF(VLOOKUP(A553,入力データ,17,FALSE)="","",
IF(VLOOKUP(A553,入力データ,17,FALSE)&gt;99,MOD(VLOOKUP(A553,入力データ,17,FALSE),10),VLOOKUP(A553,入力データ,17,FALSE))),"")</f>
        <v/>
      </c>
      <c r="L557" s="411" t="str">
        <f>IFERROR(IF(VLOOKUP(A553,入力データ,18,FALSE)="","",VLOOKUP(A553,入力データ,18,FALSE)),"")</f>
        <v/>
      </c>
      <c r="M557" s="493" t="str">
        <f>IFERROR(IF(VLOOKUP(A553,入力データ,19,FALSE)="","",IF(VLOOKUP(A553,入力データ,19,FALSE)&gt;43585,5,4)),"")</f>
        <v/>
      </c>
      <c r="N557" s="398" t="str">
        <f>IFERROR(IF(VLOOKUP(A553,入力データ,19,FALSE)="","",VLOOKUP(A553,入力データ,19,FALSE)),"")</f>
        <v/>
      </c>
      <c r="O557" s="401" t="str">
        <f>IFERROR(IF(VLOOKUP(A553,入力データ,19,FALSE)="","",VLOOKUP(A553,入力データ,19,FALSE)),"")</f>
        <v/>
      </c>
      <c r="P557" s="411" t="str">
        <f>IFERROR(IF(VLOOKUP(A553,入力データ,20,FALSE)="","",VLOOKUP(A553,入力データ,20,FALSE)),"")</f>
        <v/>
      </c>
      <c r="Q557" s="500"/>
      <c r="R557" s="503" t="str">
        <f>IFERROR(IF(OR(S557="ｲｸｷｭｳ",S557="ﾑｷｭｳ",AND(L557="",P557="")),"",VLOOKUP(A553,入力データ,31,FALSE)),"")</f>
        <v/>
      </c>
      <c r="S557" s="423" t="str">
        <f>IFERROR(
IF(VLOOKUP(A553,入力データ,33,FALSE)=1,"ﾑｷｭｳ ",
IF(VLOOKUP(A553,入力データ,33,FALSE)=3,"ｲｸｷｭｳ",
IF(VLOOKUP(A553,入力データ,33,FALSE)=4,VLOOKUP(A553,入力データ,32,FALSE),
IF(VLOOKUP(A553,入力データ,33,FALSE)=5,VLOOKUP(A553,入力データ,32,FALSE),
IF(AND(VLOOKUP(A553,入力データ,38,FALSE)&gt;0,VLOOKUP(A553,入力データ,38,FALSE)&lt;9),0,
IF(AND(L557="",P557=""),"",VLOOKUP(A553,入力データ,32,FALSE))))))),"")</f>
        <v/>
      </c>
      <c r="T557" s="424"/>
      <c r="U557" s="425"/>
      <c r="V557" s="36"/>
      <c r="W557" s="36"/>
      <c r="X557" s="36"/>
      <c r="Y557" s="63" t="str">
        <f>IFERROR(IF(VLOOKUP(A553,入力データ,25,FALSE)="","",VLOOKUP(A553,入力データ,25,FALSE)),"")</f>
        <v/>
      </c>
      <c r="Z557" s="63"/>
      <c r="AA557" s="37"/>
      <c r="AB557" s="369"/>
      <c r="AC557" s="377">
        <v>3</v>
      </c>
      <c r="AD557" s="379" t="str">
        <f>IFERROR(IF(VLOOKUP(A553,入力データ,33,FALSE)="","",VLOOKUP(A553,入力データ,33,FALSE)),"")</f>
        <v/>
      </c>
      <c r="AE557" s="379" t="str">
        <f>IF(AD557="","",IF(V560&gt;43585,5,4))</f>
        <v/>
      </c>
      <c r="AF557" s="381" t="str">
        <f>IF(AD557="","",V560)</f>
        <v/>
      </c>
      <c r="AG557" s="383" t="str">
        <f>IF(AE557="","",V560)</f>
        <v/>
      </c>
      <c r="AH557" s="385" t="str">
        <f>IF(AF557="","",V560)</f>
        <v/>
      </c>
      <c r="AI557" s="379">
        <v>7</v>
      </c>
      <c r="AJ557" s="430"/>
      <c r="AK557" s="372"/>
      <c r="AL557" s="374"/>
    </row>
    <row r="558" spans="1:38" ht="15" customHeight="1" x14ac:dyDescent="0.15">
      <c r="A558" s="454"/>
      <c r="B558" s="491"/>
      <c r="C558" s="393"/>
      <c r="D558" s="394"/>
      <c r="E558" s="396"/>
      <c r="F558" s="399"/>
      <c r="G558" s="402"/>
      <c r="H558" s="396"/>
      <c r="I558" s="396"/>
      <c r="J558" s="406"/>
      <c r="K558" s="409"/>
      <c r="L558" s="396"/>
      <c r="M558" s="494"/>
      <c r="N558" s="496"/>
      <c r="O558" s="498"/>
      <c r="P558" s="494"/>
      <c r="Q558" s="501"/>
      <c r="R558" s="504"/>
      <c r="S558" s="426"/>
      <c r="T558" s="426"/>
      <c r="U558" s="427"/>
      <c r="V558" s="1"/>
      <c r="W558" s="1"/>
      <c r="X558" s="1"/>
      <c r="Y558" s="63" t="str">
        <f>IFERROR(IF(VLOOKUP(A553,入力データ,26,FALSE)="","",VLOOKUP(A553,入力データ,26,FALSE)),"")</f>
        <v/>
      </c>
      <c r="Z558" s="1"/>
      <c r="AA558" s="1"/>
      <c r="AB558" s="369"/>
      <c r="AC558" s="378"/>
      <c r="AD558" s="380"/>
      <c r="AE558" s="380"/>
      <c r="AF558" s="382"/>
      <c r="AG558" s="384"/>
      <c r="AH558" s="386"/>
      <c r="AI558" s="380"/>
      <c r="AJ558" s="431"/>
      <c r="AK558" s="372"/>
      <c r="AL558" s="374"/>
    </row>
    <row r="559" spans="1:38" ht="15" customHeight="1" x14ac:dyDescent="0.15">
      <c r="A559" s="454"/>
      <c r="B559" s="491"/>
      <c r="C559" s="432" t="str">
        <f>IFERROR(IF(VLOOKUP(A553,入力データ,14,FALSE)="","",VLOOKUP(A553,入力データ,14,FALSE)),"")</f>
        <v/>
      </c>
      <c r="D559" s="409"/>
      <c r="E559" s="396"/>
      <c r="F559" s="399"/>
      <c r="G559" s="402"/>
      <c r="H559" s="396"/>
      <c r="I559" s="396"/>
      <c r="J559" s="406"/>
      <c r="K559" s="409"/>
      <c r="L559" s="396"/>
      <c r="M559" s="494"/>
      <c r="N559" s="496"/>
      <c r="O559" s="498"/>
      <c r="P559" s="494"/>
      <c r="Q559" s="501"/>
      <c r="R559" s="504"/>
      <c r="S559" s="426"/>
      <c r="T559" s="426"/>
      <c r="U559" s="427"/>
      <c r="V559" s="150"/>
      <c r="W559" s="150"/>
      <c r="X559" s="150"/>
      <c r="Y559" s="1"/>
      <c r="Z559" s="62"/>
      <c r="AA559" s="151"/>
      <c r="AB559" s="369"/>
      <c r="AC559" s="377">
        <v>4</v>
      </c>
      <c r="AD559" s="413" t="str">
        <f>IFERROR(IF(VLOOKUP(A553,入力データ,38,FALSE)="","",VLOOKUP(A553,入力データ,38,FALSE)),"")</f>
        <v/>
      </c>
      <c r="AE559" s="379" t="str">
        <f>IF(AD559="","",IF(V560&gt;43585,5,4))</f>
        <v/>
      </c>
      <c r="AF559" s="381" t="str">
        <f>IF(AE559="","",V560)</f>
        <v/>
      </c>
      <c r="AG559" s="383" t="str">
        <f>IF(AE559="","",V560)</f>
        <v/>
      </c>
      <c r="AH559" s="385" t="str">
        <f>IF(AE559="","",V560)</f>
        <v/>
      </c>
      <c r="AI559" s="379"/>
      <c r="AJ559" s="418"/>
      <c r="AK559" s="58"/>
      <c r="AL559" s="86"/>
    </row>
    <row r="560" spans="1:38" ht="15" customHeight="1" x14ac:dyDescent="0.15">
      <c r="A560" s="455"/>
      <c r="B560" s="492"/>
      <c r="C560" s="433"/>
      <c r="D560" s="410"/>
      <c r="E560" s="397"/>
      <c r="F560" s="400"/>
      <c r="G560" s="403"/>
      <c r="H560" s="397"/>
      <c r="I560" s="397"/>
      <c r="J560" s="407"/>
      <c r="K560" s="410"/>
      <c r="L560" s="397"/>
      <c r="M560" s="495"/>
      <c r="N560" s="497"/>
      <c r="O560" s="499"/>
      <c r="P560" s="495"/>
      <c r="Q560" s="502"/>
      <c r="R560" s="505"/>
      <c r="S560" s="428"/>
      <c r="T560" s="428"/>
      <c r="U560" s="429"/>
      <c r="V560" s="420" t="str">
        <f>IFERROR(IF(VLOOKUP(A553,入力データ,27,FALSE)="","",VLOOKUP(A553,入力データ,27,FALSE)),"")</f>
        <v/>
      </c>
      <c r="W560" s="421"/>
      <c r="X560" s="421"/>
      <c r="Y560" s="421"/>
      <c r="Z560" s="421"/>
      <c r="AA560" s="422"/>
      <c r="AB560" s="370"/>
      <c r="AC560" s="412"/>
      <c r="AD560" s="414"/>
      <c r="AE560" s="414"/>
      <c r="AF560" s="415"/>
      <c r="AG560" s="416"/>
      <c r="AH560" s="417"/>
      <c r="AI560" s="414"/>
      <c r="AJ560" s="419"/>
      <c r="AK560" s="60"/>
      <c r="AL560" s="61"/>
    </row>
    <row r="561" spans="1:38" ht="15" customHeight="1" x14ac:dyDescent="0.15">
      <c r="A561" s="453">
        <v>69</v>
      </c>
      <c r="B561" s="456"/>
      <c r="C561" s="459" t="str">
        <f>IFERROR(IF(VLOOKUP(A561,入力データ,2,FALSE)="","",VLOOKUP(A561,入力データ,2,FALSE)),"")</f>
        <v/>
      </c>
      <c r="D561" s="461" t="str">
        <f>IFERROR(
IF(OR(VLOOKUP(A561,入力データ,34,FALSE)=1,
VLOOKUP(A561,入力データ,34,FALSE)=3,
VLOOKUP(A561,入力データ,34,FALSE)=4,
VLOOKUP(A561,入力データ,34,FALSE)=5),
IF(VLOOKUP(A561,入力データ,13,FALSE)="","",VLOOKUP(A561,入力データ,13,FALSE)),
IF(VLOOKUP(A561,入力データ,3,FALSE)="","",VLOOKUP(A561,入力データ,3,FALSE))),"")</f>
        <v/>
      </c>
      <c r="E561" s="464" t="str">
        <f>IFERROR(IF(VLOOKUP(A561,入力データ,5,FALSE)="","",IF(VLOOKUP(A561,入力データ,5,FALSE)&gt;43585,5,4)),"")</f>
        <v/>
      </c>
      <c r="F561" s="467" t="str">
        <f>IFERROR(IF(VLOOKUP(A561,入力データ,5,FALSE)="","",VLOOKUP(A561,入力データ,5,FALSE)),"")</f>
        <v/>
      </c>
      <c r="G561" s="470" t="str">
        <f>IFERROR(IF(VLOOKUP(A561,入力データ,5,FALSE)="","",VLOOKUP(A561,入力データ,5,FALSE)),"")</f>
        <v/>
      </c>
      <c r="H561" s="473" t="str">
        <f>IFERROR(IF(VLOOKUP(A561,入力データ,5,FALSE)&gt;0,1,""),"")</f>
        <v/>
      </c>
      <c r="I561" s="473" t="str">
        <f>IFERROR(IF(VLOOKUP(A561,入力データ,6,FALSE)="","",VLOOKUP(A561,入力データ,6,FALSE)),"")</f>
        <v/>
      </c>
      <c r="J561" s="475" t="str">
        <f>IFERROR(IF(VLOOKUP(A561,入力データ,7,FALSE)="","",
IF(VLOOKUP(A561,入力データ,7,FALSE)&gt;159,"G",
IF(VLOOKUP(A561,入力データ,7,FALSE)&gt;149,"F",
IF(VLOOKUP(A561,入力データ,7,FALSE)&gt;139,"E",
IF(VLOOKUP(A561,入力データ,7,FALSE)&gt;129,"D",
IF(VLOOKUP(A561,入力データ,7,FALSE)&gt;119,"C",
IF(VLOOKUP(A561,入力データ,7,FALSE)&gt;109,"B",
IF(VLOOKUP(A561,入力データ,7,FALSE)&gt;99,"A",
"")))))))),"")</f>
        <v/>
      </c>
      <c r="K561" s="478" t="str">
        <f>IFERROR(IF(VLOOKUP(A561,入力データ,7,FALSE)="","",
IF(VLOOKUP(A561,入力データ,7,FALSE)&gt;99,MOD(VLOOKUP(A561,入力データ,7,FALSE),10),VLOOKUP(A561,入力データ,7,FALSE))),"")</f>
        <v/>
      </c>
      <c r="L561" s="481" t="str">
        <f>IFERROR(IF(VLOOKUP(A561,入力データ,8,FALSE)="","",VLOOKUP(A561,入力データ,8,FALSE)),"")</f>
        <v/>
      </c>
      <c r="M561" s="483" t="str">
        <f>IFERROR(IF(VLOOKUP(A561,入力データ,9,FALSE)="","",IF(VLOOKUP(A561,入力データ,9,FALSE)&gt;43585,5,4)),"")</f>
        <v/>
      </c>
      <c r="N561" s="485" t="str">
        <f>IFERROR(IF(VLOOKUP(A561,入力データ,9,FALSE)="","",VLOOKUP(A561,入力データ,9,FALSE)),"")</f>
        <v/>
      </c>
      <c r="O561" s="470" t="str">
        <f>IFERROR(IF(VLOOKUP(A561,入力データ,9,FALSE)="","",VLOOKUP(A561,入力データ,9,FALSE)),"")</f>
        <v/>
      </c>
      <c r="P561" s="481" t="str">
        <f>IFERROR(IF(VLOOKUP(A561,入力データ,10,FALSE)="","",VLOOKUP(A561,入力データ,10,FALSE)),"")</f>
        <v/>
      </c>
      <c r="Q561" s="434"/>
      <c r="R561" s="487" t="str">
        <f>IFERROR(IF(VLOOKUP(A561,入力データ,8,FALSE)="","",VLOOKUP(A561,入力データ,8,FALSE)+VALUE(VLOOKUP(A561,入力データ,10,FALSE))),"")</f>
        <v/>
      </c>
      <c r="S561" s="434" t="str">
        <f>IF(R561="","",IF(VLOOKUP(A561,入力データ,11,FALSE)="育児休業","ｲｸｷｭｳ",IF(VLOOKUP(A561,入力データ,11,FALSE)="傷病休職","ﾑｷｭｳ",ROUNDDOWN(R561*10/1000,0))))</f>
        <v/>
      </c>
      <c r="T561" s="435"/>
      <c r="U561" s="436"/>
      <c r="V561" s="152"/>
      <c r="W561" s="149"/>
      <c r="X561" s="149"/>
      <c r="Y561" s="149" t="str">
        <f>IFERROR(IF(VLOOKUP(A561,入力データ,21,FALSE)="","",VLOOKUP(A561,入力データ,21,FALSE)),"")</f>
        <v/>
      </c>
      <c r="Z561" s="40"/>
      <c r="AA561" s="67"/>
      <c r="AB561" s="368" t="str">
        <f>IFERROR(IF(VLOOKUP(A561,入力データ,28,FALSE)&amp;"　"&amp;VLOOKUP(A561,入力データ,29,FALSE)="　","",VLOOKUP(A561,入力データ,28,FALSE)&amp;"　"&amp;VLOOKUP(A561,入力データ,29,FALSE)),"")</f>
        <v/>
      </c>
      <c r="AC561" s="443">
        <v>1</v>
      </c>
      <c r="AD561" s="444" t="str">
        <f>IFERROR(IF(VLOOKUP(A561,入力データ,34,FALSE)="","",VLOOKUP(A561,入力データ,34,FALSE)),"")</f>
        <v/>
      </c>
      <c r="AE561" s="444" t="str">
        <f>IF(AD561="","",IF(V568&gt;43585,5,4))</f>
        <v/>
      </c>
      <c r="AF561" s="445" t="str">
        <f>IF(AD561="","",V568)</f>
        <v/>
      </c>
      <c r="AG561" s="447" t="str">
        <f>IF(AD561="","",V568)</f>
        <v/>
      </c>
      <c r="AH561" s="449" t="str">
        <f>IF(AD561="","",V568)</f>
        <v/>
      </c>
      <c r="AI561" s="444">
        <v>5</v>
      </c>
      <c r="AJ561" s="451" t="str">
        <f>IFERROR(IF(OR(VLOOKUP(A561,入力データ,34,FALSE)=1,VLOOKUP(A561,入力データ,34,FALSE)=3,VLOOKUP(A561,入力データ,34,FALSE)=4,VLOOKUP(A561,入力データ,34,FALSE)=5),3,
IF(VLOOKUP(A561,入力データ,35,FALSE)="","",3)),"")</f>
        <v/>
      </c>
      <c r="AK561" s="371"/>
      <c r="AL561" s="373"/>
    </row>
    <row r="562" spans="1:38" ht="15" customHeight="1" x14ac:dyDescent="0.15">
      <c r="A562" s="454"/>
      <c r="B562" s="457"/>
      <c r="C562" s="460"/>
      <c r="D562" s="462"/>
      <c r="E562" s="465"/>
      <c r="F562" s="468"/>
      <c r="G562" s="471"/>
      <c r="H562" s="474"/>
      <c r="I562" s="474"/>
      <c r="J562" s="476"/>
      <c r="K562" s="479"/>
      <c r="L562" s="482"/>
      <c r="M562" s="484"/>
      <c r="N562" s="486"/>
      <c r="O562" s="471"/>
      <c r="P562" s="482"/>
      <c r="Q562" s="437"/>
      <c r="R562" s="488"/>
      <c r="S562" s="437"/>
      <c r="T562" s="438"/>
      <c r="U562" s="439"/>
      <c r="V562" s="41"/>
      <c r="W562" s="150"/>
      <c r="X562" s="150"/>
      <c r="Y562" s="150" t="str">
        <f>IFERROR(IF(VLOOKUP(A561,入力データ,22,FALSE)="","",VLOOKUP(A561,入力データ,22,FALSE)),"")</f>
        <v/>
      </c>
      <c r="Z562" s="150"/>
      <c r="AA562" s="151"/>
      <c r="AB562" s="369"/>
      <c r="AC562" s="378"/>
      <c r="AD562" s="380"/>
      <c r="AE562" s="380"/>
      <c r="AF562" s="446"/>
      <c r="AG562" s="448"/>
      <c r="AH562" s="450"/>
      <c r="AI562" s="380"/>
      <c r="AJ562" s="452"/>
      <c r="AK562" s="372"/>
      <c r="AL562" s="374"/>
    </row>
    <row r="563" spans="1:38" ht="15" customHeight="1" x14ac:dyDescent="0.15">
      <c r="A563" s="454"/>
      <c r="B563" s="457"/>
      <c r="C563" s="375" t="str">
        <f>IFERROR(IF(VLOOKUP(A561,入力データ,12,FALSE)="","",VLOOKUP(A561,入力データ,12,FALSE)),"")</f>
        <v/>
      </c>
      <c r="D563" s="462"/>
      <c r="E563" s="465"/>
      <c r="F563" s="468"/>
      <c r="G563" s="471"/>
      <c r="H563" s="474"/>
      <c r="I563" s="474"/>
      <c r="J563" s="476"/>
      <c r="K563" s="479"/>
      <c r="L563" s="482"/>
      <c r="M563" s="484"/>
      <c r="N563" s="486"/>
      <c r="O563" s="471"/>
      <c r="P563" s="482"/>
      <c r="Q563" s="437"/>
      <c r="R563" s="488"/>
      <c r="S563" s="437"/>
      <c r="T563" s="438"/>
      <c r="U563" s="439"/>
      <c r="V563" s="41"/>
      <c r="W563" s="150"/>
      <c r="X563" s="150"/>
      <c r="Y563" s="150" t="str">
        <f>IFERROR(IF(VLOOKUP(A561,入力データ,23,FALSE)="","",VLOOKUP(A561,入力データ,23,FALSE)),"")</f>
        <v/>
      </c>
      <c r="Z563" s="150"/>
      <c r="AA563" s="151"/>
      <c r="AB563" s="369"/>
      <c r="AC563" s="377">
        <v>2</v>
      </c>
      <c r="AD563" s="379" t="str">
        <f>IFERROR(IF(VLOOKUP(A561,入力データ,37,FALSE)="","",VLOOKUP(A561,入力データ,37,FALSE)),"")</f>
        <v/>
      </c>
      <c r="AE563" s="379" t="str">
        <f>IF(AD563="","",IF(V568&gt;43585,5,4))</f>
        <v/>
      </c>
      <c r="AF563" s="381" t="str">
        <f>IF(AD563="","",V568)</f>
        <v/>
      </c>
      <c r="AG563" s="383" t="str">
        <f>IF(AE563="","",V568)</f>
        <v/>
      </c>
      <c r="AH563" s="385" t="str">
        <f>IF(AF563="","",V568)</f>
        <v/>
      </c>
      <c r="AI563" s="387">
        <v>6</v>
      </c>
      <c r="AJ563" s="389" t="str">
        <f>IFERROR(IF(VLOOKUP(A561,入力データ,36,FALSE)="","",3),"")</f>
        <v/>
      </c>
      <c r="AK563" s="372"/>
      <c r="AL563" s="374"/>
    </row>
    <row r="564" spans="1:38" ht="15" customHeight="1" x14ac:dyDescent="0.15">
      <c r="A564" s="454"/>
      <c r="B564" s="458"/>
      <c r="C564" s="376"/>
      <c r="D564" s="463"/>
      <c r="E564" s="466"/>
      <c r="F564" s="469"/>
      <c r="G564" s="472"/>
      <c r="H564" s="466"/>
      <c r="I564" s="466"/>
      <c r="J564" s="477"/>
      <c r="K564" s="480"/>
      <c r="L564" s="466"/>
      <c r="M564" s="466"/>
      <c r="N564" s="469"/>
      <c r="O564" s="472"/>
      <c r="P564" s="466"/>
      <c r="Q564" s="477"/>
      <c r="R564" s="489"/>
      <c r="S564" s="440"/>
      <c r="T564" s="441"/>
      <c r="U564" s="442"/>
      <c r="V564" s="38"/>
      <c r="W564" s="36"/>
      <c r="X564" s="36"/>
      <c r="Y564" s="150" t="str">
        <f>IFERROR(IF(VLOOKUP(A561,入力データ,24,FALSE)="","",VLOOKUP(A561,入力データ,24,FALSE)),"")</f>
        <v/>
      </c>
      <c r="Z564" s="63"/>
      <c r="AA564" s="37"/>
      <c r="AB564" s="369"/>
      <c r="AC564" s="378"/>
      <c r="AD564" s="380"/>
      <c r="AE564" s="380"/>
      <c r="AF564" s="382"/>
      <c r="AG564" s="384"/>
      <c r="AH564" s="386"/>
      <c r="AI564" s="388"/>
      <c r="AJ564" s="390"/>
      <c r="AK564" s="372"/>
      <c r="AL564" s="374"/>
    </row>
    <row r="565" spans="1:38" ht="15" customHeight="1" x14ac:dyDescent="0.15">
      <c r="A565" s="454"/>
      <c r="B565" s="490" t="str">
        <f>IF(OR(C561&lt;&gt;"",C563&lt;&gt;""),"○","")</f>
        <v/>
      </c>
      <c r="C565" s="391" t="str">
        <f>IFERROR(IF(VLOOKUP(A561,入力データ,4,FALSE)="","",VLOOKUP(A561,入力データ,4,FALSE)),"")</f>
        <v/>
      </c>
      <c r="D565" s="392"/>
      <c r="E565" s="395" t="str">
        <f>IFERROR(IF(VLOOKUP(A561,入力データ,15,FALSE)="","",IF(VLOOKUP(A561,入力データ,15,FALSE)&gt;43585,5,4)),"")</f>
        <v/>
      </c>
      <c r="F565" s="398" t="str">
        <f>IFERROR(IF(VLOOKUP(A561,入力データ,15,FALSE)="","",VLOOKUP(A561,入力データ,15,FALSE)),"")</f>
        <v/>
      </c>
      <c r="G565" s="401" t="str">
        <f>IFERROR(IF(VLOOKUP(A561,入力データ,15,FALSE)="","",VLOOKUP(A561,入力データ,15,FALSE)),"")</f>
        <v/>
      </c>
      <c r="H565" s="404" t="str">
        <f>IFERROR(IF(VLOOKUP(A561,入力データ,15,FALSE)&gt;0,1,""),"")</f>
        <v/>
      </c>
      <c r="I565" s="404" t="str">
        <f>IFERROR(IF(VLOOKUP(A561,入力データ,16,FALSE)="","",VLOOKUP(A561,入力データ,16,FALSE)),"")</f>
        <v/>
      </c>
      <c r="J565" s="405" t="str">
        <f>IFERROR(IF(VLOOKUP(A561,入力データ,17,FALSE)="","",
IF(VLOOKUP(A561,入力データ,17,FALSE)&gt;159,"G",
IF(VLOOKUP(A561,入力データ,17,FALSE)&gt;149,"F",
IF(VLOOKUP(A561,入力データ,17,FALSE)&gt;139,"E",
IF(VLOOKUP(A561,入力データ,17,FALSE)&gt;129,"D",
IF(VLOOKUP(A561,入力データ,17,FALSE)&gt;119,"C",
IF(VLOOKUP(A561,入力データ,17,FALSE)&gt;109,"B",
IF(VLOOKUP(A561,入力データ,17,FALSE)&gt;99,"A",
"")))))))),"")</f>
        <v/>
      </c>
      <c r="K565" s="408" t="str">
        <f>IFERROR(IF(VLOOKUP(A561,入力データ,17,FALSE)="","",
IF(VLOOKUP(A561,入力データ,17,FALSE)&gt;99,MOD(VLOOKUP(A561,入力データ,17,FALSE),10),VLOOKUP(A561,入力データ,17,FALSE))),"")</f>
        <v/>
      </c>
      <c r="L565" s="411" t="str">
        <f>IFERROR(IF(VLOOKUP(A561,入力データ,18,FALSE)="","",VLOOKUP(A561,入力データ,18,FALSE)),"")</f>
        <v/>
      </c>
      <c r="M565" s="493" t="str">
        <f>IFERROR(IF(VLOOKUP(A561,入力データ,19,FALSE)="","",IF(VLOOKUP(A561,入力データ,19,FALSE)&gt;43585,5,4)),"")</f>
        <v/>
      </c>
      <c r="N565" s="398" t="str">
        <f>IFERROR(IF(VLOOKUP(A561,入力データ,19,FALSE)="","",VLOOKUP(A561,入力データ,19,FALSE)),"")</f>
        <v/>
      </c>
      <c r="O565" s="401" t="str">
        <f>IFERROR(IF(VLOOKUP(A561,入力データ,19,FALSE)="","",VLOOKUP(A561,入力データ,19,FALSE)),"")</f>
        <v/>
      </c>
      <c r="P565" s="411" t="str">
        <f>IFERROR(IF(VLOOKUP(A561,入力データ,20,FALSE)="","",VLOOKUP(A561,入力データ,20,FALSE)),"")</f>
        <v/>
      </c>
      <c r="Q565" s="500"/>
      <c r="R565" s="503" t="str">
        <f>IFERROR(IF(OR(S565="ｲｸｷｭｳ",S565="ﾑｷｭｳ",AND(L565="",P565="")),"",VLOOKUP(A561,入力データ,31,FALSE)),"")</f>
        <v/>
      </c>
      <c r="S565" s="423" t="str">
        <f>IFERROR(
IF(VLOOKUP(A561,入力データ,33,FALSE)=1,"ﾑｷｭｳ ",
IF(VLOOKUP(A561,入力データ,33,FALSE)=3,"ｲｸｷｭｳ",
IF(VLOOKUP(A561,入力データ,33,FALSE)=4,VLOOKUP(A561,入力データ,32,FALSE),
IF(VLOOKUP(A561,入力データ,33,FALSE)=5,VLOOKUP(A561,入力データ,32,FALSE),
IF(AND(VLOOKUP(A561,入力データ,38,FALSE)&gt;0,VLOOKUP(A561,入力データ,38,FALSE)&lt;9),0,
IF(AND(L565="",P565=""),"",VLOOKUP(A561,入力データ,32,FALSE))))))),"")</f>
        <v/>
      </c>
      <c r="T565" s="424"/>
      <c r="U565" s="425"/>
      <c r="V565" s="36"/>
      <c r="W565" s="36"/>
      <c r="X565" s="36"/>
      <c r="Y565" s="63" t="str">
        <f>IFERROR(IF(VLOOKUP(A561,入力データ,25,FALSE)="","",VLOOKUP(A561,入力データ,25,FALSE)),"")</f>
        <v/>
      </c>
      <c r="Z565" s="63"/>
      <c r="AA565" s="37"/>
      <c r="AB565" s="369"/>
      <c r="AC565" s="377">
        <v>3</v>
      </c>
      <c r="AD565" s="379" t="str">
        <f>IFERROR(IF(VLOOKUP(A561,入力データ,33,FALSE)="","",VLOOKUP(A561,入力データ,33,FALSE)),"")</f>
        <v/>
      </c>
      <c r="AE565" s="379" t="str">
        <f>IF(AD565="","",IF(V568&gt;43585,5,4))</f>
        <v/>
      </c>
      <c r="AF565" s="381" t="str">
        <f>IF(AD565="","",V568)</f>
        <v/>
      </c>
      <c r="AG565" s="383" t="str">
        <f>IF(AE565="","",V568)</f>
        <v/>
      </c>
      <c r="AH565" s="385" t="str">
        <f>IF(AF565="","",V568)</f>
        <v/>
      </c>
      <c r="AI565" s="379">
        <v>7</v>
      </c>
      <c r="AJ565" s="430"/>
      <c r="AK565" s="372"/>
      <c r="AL565" s="374"/>
    </row>
    <row r="566" spans="1:38" ht="15" customHeight="1" x14ac:dyDescent="0.15">
      <c r="A566" s="454"/>
      <c r="B566" s="491"/>
      <c r="C566" s="393"/>
      <c r="D566" s="394"/>
      <c r="E566" s="396"/>
      <c r="F566" s="399"/>
      <c r="G566" s="402"/>
      <c r="H566" s="396"/>
      <c r="I566" s="396"/>
      <c r="J566" s="406"/>
      <c r="K566" s="409"/>
      <c r="L566" s="396"/>
      <c r="M566" s="494"/>
      <c r="N566" s="496"/>
      <c r="O566" s="498"/>
      <c r="P566" s="494"/>
      <c r="Q566" s="501"/>
      <c r="R566" s="504"/>
      <c r="S566" s="426"/>
      <c r="T566" s="426"/>
      <c r="U566" s="427"/>
      <c r="V566" s="1"/>
      <c r="W566" s="1"/>
      <c r="X566" s="1"/>
      <c r="Y566" s="63" t="str">
        <f>IFERROR(IF(VLOOKUP(A561,入力データ,26,FALSE)="","",VLOOKUP(A561,入力データ,26,FALSE)),"")</f>
        <v/>
      </c>
      <c r="Z566" s="1"/>
      <c r="AA566" s="1"/>
      <c r="AB566" s="369"/>
      <c r="AC566" s="378"/>
      <c r="AD566" s="380"/>
      <c r="AE566" s="380"/>
      <c r="AF566" s="382"/>
      <c r="AG566" s="384"/>
      <c r="AH566" s="386"/>
      <c r="AI566" s="380"/>
      <c r="AJ566" s="431"/>
      <c r="AK566" s="372"/>
      <c r="AL566" s="374"/>
    </row>
    <row r="567" spans="1:38" ht="15" customHeight="1" x14ac:dyDescent="0.15">
      <c r="A567" s="454"/>
      <c r="B567" s="491"/>
      <c r="C567" s="432" t="str">
        <f>IFERROR(IF(VLOOKUP(A561,入力データ,14,FALSE)="","",VLOOKUP(A561,入力データ,14,FALSE)),"")</f>
        <v/>
      </c>
      <c r="D567" s="409"/>
      <c r="E567" s="396"/>
      <c r="F567" s="399"/>
      <c r="G567" s="402"/>
      <c r="H567" s="396"/>
      <c r="I567" s="396"/>
      <c r="J567" s="406"/>
      <c r="K567" s="409"/>
      <c r="L567" s="396"/>
      <c r="M567" s="494"/>
      <c r="N567" s="496"/>
      <c r="O567" s="498"/>
      <c r="P567" s="494"/>
      <c r="Q567" s="501"/>
      <c r="R567" s="504"/>
      <c r="S567" s="426"/>
      <c r="T567" s="426"/>
      <c r="U567" s="427"/>
      <c r="V567" s="150"/>
      <c r="W567" s="150"/>
      <c r="X567" s="150"/>
      <c r="Y567" s="1"/>
      <c r="Z567" s="62"/>
      <c r="AA567" s="151"/>
      <c r="AB567" s="369"/>
      <c r="AC567" s="377">
        <v>4</v>
      </c>
      <c r="AD567" s="413" t="str">
        <f>IFERROR(IF(VLOOKUP(A561,入力データ,38,FALSE)="","",VLOOKUP(A561,入力データ,38,FALSE)),"")</f>
        <v/>
      </c>
      <c r="AE567" s="379" t="str">
        <f>IF(AD567="","",IF(V568&gt;43585,5,4))</f>
        <v/>
      </c>
      <c r="AF567" s="381" t="str">
        <f>IF(AE567="","",V568)</f>
        <v/>
      </c>
      <c r="AG567" s="383" t="str">
        <f>IF(AE567="","",V568)</f>
        <v/>
      </c>
      <c r="AH567" s="385" t="str">
        <f>IF(AE567="","",V568)</f>
        <v/>
      </c>
      <c r="AI567" s="379"/>
      <c r="AJ567" s="418"/>
      <c r="AK567" s="58"/>
      <c r="AL567" s="86"/>
    </row>
    <row r="568" spans="1:38" ht="15" customHeight="1" x14ac:dyDescent="0.15">
      <c r="A568" s="455"/>
      <c r="B568" s="492"/>
      <c r="C568" s="433"/>
      <c r="D568" s="410"/>
      <c r="E568" s="397"/>
      <c r="F568" s="400"/>
      <c r="G568" s="403"/>
      <c r="H568" s="397"/>
      <c r="I568" s="397"/>
      <c r="J568" s="407"/>
      <c r="K568" s="410"/>
      <c r="L568" s="397"/>
      <c r="M568" s="495"/>
      <c r="N568" s="497"/>
      <c r="O568" s="499"/>
      <c r="P568" s="495"/>
      <c r="Q568" s="502"/>
      <c r="R568" s="505"/>
      <c r="S568" s="428"/>
      <c r="T568" s="428"/>
      <c r="U568" s="429"/>
      <c r="V568" s="420" t="str">
        <f>IFERROR(IF(VLOOKUP(A561,入力データ,27,FALSE)="","",VLOOKUP(A561,入力データ,27,FALSE)),"")</f>
        <v/>
      </c>
      <c r="W568" s="421"/>
      <c r="X568" s="421"/>
      <c r="Y568" s="421"/>
      <c r="Z568" s="421"/>
      <c r="AA568" s="422"/>
      <c r="AB568" s="370"/>
      <c r="AC568" s="412"/>
      <c r="AD568" s="414"/>
      <c r="AE568" s="414"/>
      <c r="AF568" s="415"/>
      <c r="AG568" s="416"/>
      <c r="AH568" s="417"/>
      <c r="AI568" s="414"/>
      <c r="AJ568" s="419"/>
      <c r="AK568" s="60"/>
      <c r="AL568" s="61"/>
    </row>
    <row r="569" spans="1:38" ht="15" customHeight="1" x14ac:dyDescent="0.15">
      <c r="A569" s="453">
        <v>70</v>
      </c>
      <c r="B569" s="456"/>
      <c r="C569" s="459" t="str">
        <f>IFERROR(IF(VLOOKUP(A569,入力データ,2,FALSE)="","",VLOOKUP(A569,入力データ,2,FALSE)),"")</f>
        <v/>
      </c>
      <c r="D569" s="461" t="str">
        <f>IFERROR(
IF(OR(VLOOKUP(A569,入力データ,34,FALSE)=1,
VLOOKUP(A569,入力データ,34,FALSE)=3,
VLOOKUP(A569,入力データ,34,FALSE)=4,
VLOOKUP(A569,入力データ,34,FALSE)=5),
IF(VLOOKUP(A569,入力データ,13,FALSE)="","",VLOOKUP(A569,入力データ,13,FALSE)),
IF(VLOOKUP(A569,入力データ,3,FALSE)="","",VLOOKUP(A569,入力データ,3,FALSE))),"")</f>
        <v/>
      </c>
      <c r="E569" s="464" t="str">
        <f>IFERROR(IF(VLOOKUP(A569,入力データ,5,FALSE)="","",IF(VLOOKUP(A569,入力データ,5,FALSE)&gt;43585,5,4)),"")</f>
        <v/>
      </c>
      <c r="F569" s="467" t="str">
        <f>IFERROR(IF(VLOOKUP(A569,入力データ,5,FALSE)="","",VLOOKUP(A569,入力データ,5,FALSE)),"")</f>
        <v/>
      </c>
      <c r="G569" s="470" t="str">
        <f>IFERROR(IF(VLOOKUP(A569,入力データ,5,FALSE)="","",VLOOKUP(A569,入力データ,5,FALSE)),"")</f>
        <v/>
      </c>
      <c r="H569" s="473" t="str">
        <f>IFERROR(IF(VLOOKUP(A569,入力データ,5,FALSE)&gt;0,1,""),"")</f>
        <v/>
      </c>
      <c r="I569" s="473" t="str">
        <f>IFERROR(IF(VLOOKUP(A569,入力データ,6,FALSE)="","",VLOOKUP(A569,入力データ,6,FALSE)),"")</f>
        <v/>
      </c>
      <c r="J569" s="475" t="str">
        <f>IFERROR(IF(VLOOKUP(A569,入力データ,7,FALSE)="","",
IF(VLOOKUP(A569,入力データ,7,FALSE)&gt;159,"G",
IF(VLOOKUP(A569,入力データ,7,FALSE)&gt;149,"F",
IF(VLOOKUP(A569,入力データ,7,FALSE)&gt;139,"E",
IF(VLOOKUP(A569,入力データ,7,FALSE)&gt;129,"D",
IF(VLOOKUP(A569,入力データ,7,FALSE)&gt;119,"C",
IF(VLOOKUP(A569,入力データ,7,FALSE)&gt;109,"B",
IF(VLOOKUP(A569,入力データ,7,FALSE)&gt;99,"A",
"")))))))),"")</f>
        <v/>
      </c>
      <c r="K569" s="478" t="str">
        <f>IFERROR(IF(VLOOKUP(A569,入力データ,7,FALSE)="","",
IF(VLOOKUP(A569,入力データ,7,FALSE)&gt;99,MOD(VLOOKUP(A569,入力データ,7,FALSE),10),VLOOKUP(A569,入力データ,7,FALSE))),"")</f>
        <v/>
      </c>
      <c r="L569" s="481" t="str">
        <f>IFERROR(IF(VLOOKUP(A569,入力データ,8,FALSE)="","",VLOOKUP(A569,入力データ,8,FALSE)),"")</f>
        <v/>
      </c>
      <c r="M569" s="483" t="str">
        <f>IFERROR(IF(VLOOKUP(A569,入力データ,9,FALSE)="","",IF(VLOOKUP(A569,入力データ,9,FALSE)&gt;43585,5,4)),"")</f>
        <v/>
      </c>
      <c r="N569" s="485" t="str">
        <f>IFERROR(IF(VLOOKUP(A569,入力データ,9,FALSE)="","",VLOOKUP(A569,入力データ,9,FALSE)),"")</f>
        <v/>
      </c>
      <c r="O569" s="470" t="str">
        <f>IFERROR(IF(VLOOKUP(A569,入力データ,9,FALSE)="","",VLOOKUP(A569,入力データ,9,FALSE)),"")</f>
        <v/>
      </c>
      <c r="P569" s="481" t="str">
        <f>IFERROR(IF(VLOOKUP(A569,入力データ,10,FALSE)="","",VLOOKUP(A569,入力データ,10,FALSE)),"")</f>
        <v/>
      </c>
      <c r="Q569" s="434"/>
      <c r="R569" s="487" t="str">
        <f>IFERROR(IF(VLOOKUP(A569,入力データ,8,FALSE)="","",VLOOKUP(A569,入力データ,8,FALSE)+VALUE(VLOOKUP(A569,入力データ,10,FALSE))),"")</f>
        <v/>
      </c>
      <c r="S569" s="434" t="str">
        <f>IF(R569="","",IF(VLOOKUP(A569,入力データ,11,FALSE)="育児休業","ｲｸｷｭｳ",IF(VLOOKUP(A569,入力データ,11,FALSE)="傷病休職","ﾑｷｭｳ",ROUNDDOWN(R569*10/1000,0))))</f>
        <v/>
      </c>
      <c r="T569" s="435"/>
      <c r="U569" s="436"/>
      <c r="V569" s="152"/>
      <c r="W569" s="149"/>
      <c r="X569" s="149"/>
      <c r="Y569" s="149" t="str">
        <f>IFERROR(IF(VLOOKUP(A569,入力データ,21,FALSE)="","",VLOOKUP(A569,入力データ,21,FALSE)),"")</f>
        <v/>
      </c>
      <c r="Z569" s="40"/>
      <c r="AA569" s="67"/>
      <c r="AB569" s="368" t="str">
        <f>IFERROR(IF(VLOOKUP(A569,入力データ,28,FALSE)&amp;"　"&amp;VLOOKUP(A569,入力データ,29,FALSE)="　","",VLOOKUP(A569,入力データ,28,FALSE)&amp;"　"&amp;VLOOKUP(A569,入力データ,29,FALSE)),"")</f>
        <v/>
      </c>
      <c r="AC569" s="443">
        <v>1</v>
      </c>
      <c r="AD569" s="444" t="str">
        <f>IFERROR(IF(VLOOKUP(A569,入力データ,34,FALSE)="","",VLOOKUP(A569,入力データ,34,FALSE)),"")</f>
        <v/>
      </c>
      <c r="AE569" s="444" t="str">
        <f>IF(AD569="","",IF(V576&gt;43585,5,4))</f>
        <v/>
      </c>
      <c r="AF569" s="445" t="str">
        <f>IF(AD569="","",V576)</f>
        <v/>
      </c>
      <c r="AG569" s="447" t="str">
        <f>IF(AD569="","",V576)</f>
        <v/>
      </c>
      <c r="AH569" s="449" t="str">
        <f>IF(AD569="","",V576)</f>
        <v/>
      </c>
      <c r="AI569" s="444">
        <v>5</v>
      </c>
      <c r="AJ569" s="451" t="str">
        <f>IFERROR(IF(OR(VLOOKUP(A569,入力データ,34,FALSE)=1,VLOOKUP(A569,入力データ,34,FALSE)=3,VLOOKUP(A569,入力データ,34,FALSE)=4,VLOOKUP(A569,入力データ,34,FALSE)=5),3,
IF(VLOOKUP(A569,入力データ,35,FALSE)="","",3)),"")</f>
        <v/>
      </c>
      <c r="AK569" s="371"/>
      <c r="AL569" s="373"/>
    </row>
    <row r="570" spans="1:38" ht="15" customHeight="1" x14ac:dyDescent="0.15">
      <c r="A570" s="454"/>
      <c r="B570" s="457"/>
      <c r="C570" s="460"/>
      <c r="D570" s="462"/>
      <c r="E570" s="465"/>
      <c r="F570" s="468"/>
      <c r="G570" s="471"/>
      <c r="H570" s="474"/>
      <c r="I570" s="474"/>
      <c r="J570" s="476"/>
      <c r="K570" s="479"/>
      <c r="L570" s="482"/>
      <c r="M570" s="484"/>
      <c r="N570" s="486"/>
      <c r="O570" s="471"/>
      <c r="P570" s="482"/>
      <c r="Q570" s="437"/>
      <c r="R570" s="488"/>
      <c r="S570" s="437"/>
      <c r="T570" s="438"/>
      <c r="U570" s="439"/>
      <c r="V570" s="41"/>
      <c r="W570" s="150"/>
      <c r="X570" s="150"/>
      <c r="Y570" s="150" t="str">
        <f>IFERROR(IF(VLOOKUP(A569,入力データ,22,FALSE)="","",VLOOKUP(A569,入力データ,22,FALSE)),"")</f>
        <v/>
      </c>
      <c r="Z570" s="150"/>
      <c r="AA570" s="151"/>
      <c r="AB570" s="369"/>
      <c r="AC570" s="378"/>
      <c r="AD570" s="380"/>
      <c r="AE570" s="380"/>
      <c r="AF570" s="446"/>
      <c r="AG570" s="448"/>
      <c r="AH570" s="450"/>
      <c r="AI570" s="380"/>
      <c r="AJ570" s="452"/>
      <c r="AK570" s="372"/>
      <c r="AL570" s="374"/>
    </row>
    <row r="571" spans="1:38" ht="15" customHeight="1" x14ac:dyDescent="0.15">
      <c r="A571" s="454"/>
      <c r="B571" s="457"/>
      <c r="C571" s="375" t="str">
        <f>IFERROR(IF(VLOOKUP(A569,入力データ,12,FALSE)="","",VLOOKUP(A569,入力データ,12,FALSE)),"")</f>
        <v/>
      </c>
      <c r="D571" s="462"/>
      <c r="E571" s="465"/>
      <c r="F571" s="468"/>
      <c r="G571" s="471"/>
      <c r="H571" s="474"/>
      <c r="I571" s="474"/>
      <c r="J571" s="476"/>
      <c r="K571" s="479"/>
      <c r="L571" s="482"/>
      <c r="M571" s="484"/>
      <c r="N571" s="486"/>
      <c r="O571" s="471"/>
      <c r="P571" s="482"/>
      <c r="Q571" s="437"/>
      <c r="R571" s="488"/>
      <c r="S571" s="437"/>
      <c r="T571" s="438"/>
      <c r="U571" s="439"/>
      <c r="V571" s="41"/>
      <c r="W571" s="150"/>
      <c r="X571" s="150"/>
      <c r="Y571" s="150" t="str">
        <f>IFERROR(IF(VLOOKUP(A569,入力データ,23,FALSE)="","",VLOOKUP(A569,入力データ,23,FALSE)),"")</f>
        <v/>
      </c>
      <c r="Z571" s="150"/>
      <c r="AA571" s="151"/>
      <c r="AB571" s="369"/>
      <c r="AC571" s="377">
        <v>2</v>
      </c>
      <c r="AD571" s="379" t="str">
        <f>IFERROR(IF(VLOOKUP(A569,入力データ,37,FALSE)="","",VLOOKUP(A569,入力データ,37,FALSE)),"")</f>
        <v/>
      </c>
      <c r="AE571" s="379" t="str">
        <f>IF(AD571="","",IF(V576&gt;43585,5,4))</f>
        <v/>
      </c>
      <c r="AF571" s="381" t="str">
        <f>IF(AD571="","",V576)</f>
        <v/>
      </c>
      <c r="AG571" s="383" t="str">
        <f>IF(AE571="","",V576)</f>
        <v/>
      </c>
      <c r="AH571" s="385" t="str">
        <f>IF(AF571="","",V576)</f>
        <v/>
      </c>
      <c r="AI571" s="387">
        <v>6</v>
      </c>
      <c r="AJ571" s="389" t="str">
        <f>IFERROR(IF(VLOOKUP(A569,入力データ,36,FALSE)="","",3),"")</f>
        <v/>
      </c>
      <c r="AK571" s="372"/>
      <c r="AL571" s="374"/>
    </row>
    <row r="572" spans="1:38" ht="15" customHeight="1" x14ac:dyDescent="0.15">
      <c r="A572" s="454"/>
      <c r="B572" s="458"/>
      <c r="C572" s="376"/>
      <c r="D572" s="463"/>
      <c r="E572" s="466"/>
      <c r="F572" s="469"/>
      <c r="G572" s="472"/>
      <c r="H572" s="466"/>
      <c r="I572" s="466"/>
      <c r="J572" s="477"/>
      <c r="K572" s="480"/>
      <c r="L572" s="466"/>
      <c r="M572" s="466"/>
      <c r="N572" s="469"/>
      <c r="O572" s="472"/>
      <c r="P572" s="466"/>
      <c r="Q572" s="477"/>
      <c r="R572" s="489"/>
      <c r="S572" s="440"/>
      <c r="T572" s="441"/>
      <c r="U572" s="442"/>
      <c r="V572" s="38"/>
      <c r="W572" s="36"/>
      <c r="X572" s="36"/>
      <c r="Y572" s="150" t="str">
        <f>IFERROR(IF(VLOOKUP(A569,入力データ,24,FALSE)="","",VLOOKUP(A569,入力データ,24,FALSE)),"")</f>
        <v/>
      </c>
      <c r="Z572" s="63"/>
      <c r="AA572" s="37"/>
      <c r="AB572" s="369"/>
      <c r="AC572" s="378"/>
      <c r="AD572" s="380"/>
      <c r="AE572" s="380"/>
      <c r="AF572" s="382"/>
      <c r="AG572" s="384"/>
      <c r="AH572" s="386"/>
      <c r="AI572" s="388"/>
      <c r="AJ572" s="390"/>
      <c r="AK572" s="372"/>
      <c r="AL572" s="374"/>
    </row>
    <row r="573" spans="1:38" ht="15" customHeight="1" x14ac:dyDescent="0.15">
      <c r="A573" s="454"/>
      <c r="B573" s="490" t="str">
        <f>IF(OR(C569&lt;&gt;"",C571&lt;&gt;""),"○","")</f>
        <v/>
      </c>
      <c r="C573" s="391" t="str">
        <f>IFERROR(IF(VLOOKUP(A569,入力データ,4,FALSE)="","",VLOOKUP(A569,入力データ,4,FALSE)),"")</f>
        <v/>
      </c>
      <c r="D573" s="392"/>
      <c r="E573" s="395" t="str">
        <f>IFERROR(IF(VLOOKUP(A569,入力データ,15,FALSE)="","",IF(VLOOKUP(A569,入力データ,15,FALSE)&gt;43585,5,4)),"")</f>
        <v/>
      </c>
      <c r="F573" s="398" t="str">
        <f>IFERROR(IF(VLOOKUP(A569,入力データ,15,FALSE)="","",VLOOKUP(A569,入力データ,15,FALSE)),"")</f>
        <v/>
      </c>
      <c r="G573" s="401" t="str">
        <f>IFERROR(IF(VLOOKUP(A569,入力データ,15,FALSE)="","",VLOOKUP(A569,入力データ,15,FALSE)),"")</f>
        <v/>
      </c>
      <c r="H573" s="404" t="str">
        <f>IFERROR(IF(VLOOKUP(A569,入力データ,15,FALSE)&gt;0,1,""),"")</f>
        <v/>
      </c>
      <c r="I573" s="404" t="str">
        <f>IFERROR(IF(VLOOKUP(A569,入力データ,16,FALSE)="","",VLOOKUP(A569,入力データ,16,FALSE)),"")</f>
        <v/>
      </c>
      <c r="J573" s="405" t="str">
        <f>IFERROR(IF(VLOOKUP(A569,入力データ,17,FALSE)="","",
IF(VLOOKUP(A569,入力データ,17,FALSE)&gt;159,"G",
IF(VLOOKUP(A569,入力データ,17,FALSE)&gt;149,"F",
IF(VLOOKUP(A569,入力データ,17,FALSE)&gt;139,"E",
IF(VLOOKUP(A569,入力データ,17,FALSE)&gt;129,"D",
IF(VLOOKUP(A569,入力データ,17,FALSE)&gt;119,"C",
IF(VLOOKUP(A569,入力データ,17,FALSE)&gt;109,"B",
IF(VLOOKUP(A569,入力データ,17,FALSE)&gt;99,"A",
"")))))))),"")</f>
        <v/>
      </c>
      <c r="K573" s="408" t="str">
        <f>IFERROR(IF(VLOOKUP(A569,入力データ,17,FALSE)="","",
IF(VLOOKUP(A569,入力データ,17,FALSE)&gt;99,MOD(VLOOKUP(A569,入力データ,17,FALSE),10),VLOOKUP(A569,入力データ,17,FALSE))),"")</f>
        <v/>
      </c>
      <c r="L573" s="411" t="str">
        <f>IFERROR(IF(VLOOKUP(A569,入力データ,18,FALSE)="","",VLOOKUP(A569,入力データ,18,FALSE)),"")</f>
        <v/>
      </c>
      <c r="M573" s="493" t="str">
        <f>IFERROR(IF(VLOOKUP(A569,入力データ,19,FALSE)="","",IF(VLOOKUP(A569,入力データ,19,FALSE)&gt;43585,5,4)),"")</f>
        <v/>
      </c>
      <c r="N573" s="398" t="str">
        <f>IFERROR(IF(VLOOKUP(A569,入力データ,19,FALSE)="","",VLOOKUP(A569,入力データ,19,FALSE)),"")</f>
        <v/>
      </c>
      <c r="O573" s="401" t="str">
        <f>IFERROR(IF(VLOOKUP(A569,入力データ,19,FALSE)="","",VLOOKUP(A569,入力データ,19,FALSE)),"")</f>
        <v/>
      </c>
      <c r="P573" s="411" t="str">
        <f>IFERROR(IF(VLOOKUP(A569,入力データ,20,FALSE)="","",VLOOKUP(A569,入力データ,20,FALSE)),"")</f>
        <v/>
      </c>
      <c r="Q573" s="500"/>
      <c r="R573" s="503" t="str">
        <f>IFERROR(IF(OR(S573="ｲｸｷｭｳ",S573="ﾑｷｭｳ",AND(L573="",P573="")),"",VLOOKUP(A569,入力データ,31,FALSE)),"")</f>
        <v/>
      </c>
      <c r="S573" s="423" t="str">
        <f>IFERROR(
IF(VLOOKUP(A569,入力データ,33,FALSE)=1,"ﾑｷｭｳ ",
IF(VLOOKUP(A569,入力データ,33,FALSE)=3,"ｲｸｷｭｳ",
IF(VLOOKUP(A569,入力データ,33,FALSE)=4,VLOOKUP(A569,入力データ,32,FALSE),
IF(VLOOKUP(A569,入力データ,33,FALSE)=5,VLOOKUP(A569,入力データ,32,FALSE),
IF(AND(VLOOKUP(A569,入力データ,38,FALSE)&gt;0,VLOOKUP(A569,入力データ,38,FALSE)&lt;9),0,
IF(AND(L573="",P573=""),"",VLOOKUP(A569,入力データ,32,FALSE))))))),"")</f>
        <v/>
      </c>
      <c r="T573" s="424"/>
      <c r="U573" s="425"/>
      <c r="V573" s="36"/>
      <c r="W573" s="36"/>
      <c r="X573" s="36"/>
      <c r="Y573" s="63" t="str">
        <f>IFERROR(IF(VLOOKUP(A569,入力データ,25,FALSE)="","",VLOOKUP(A569,入力データ,25,FALSE)),"")</f>
        <v/>
      </c>
      <c r="Z573" s="63"/>
      <c r="AA573" s="37"/>
      <c r="AB573" s="369"/>
      <c r="AC573" s="377">
        <v>3</v>
      </c>
      <c r="AD573" s="379" t="str">
        <f>IFERROR(IF(VLOOKUP(A569,入力データ,33,FALSE)="","",VLOOKUP(A569,入力データ,33,FALSE)),"")</f>
        <v/>
      </c>
      <c r="AE573" s="379" t="str">
        <f>IF(AD573="","",IF(V576&gt;43585,5,4))</f>
        <v/>
      </c>
      <c r="AF573" s="381" t="str">
        <f>IF(AD573="","",V576)</f>
        <v/>
      </c>
      <c r="AG573" s="383" t="str">
        <f>IF(AE573="","",V576)</f>
        <v/>
      </c>
      <c r="AH573" s="385" t="str">
        <f>IF(AF573="","",V576)</f>
        <v/>
      </c>
      <c r="AI573" s="379">
        <v>7</v>
      </c>
      <c r="AJ573" s="430"/>
      <c r="AK573" s="372"/>
      <c r="AL573" s="374"/>
    </row>
    <row r="574" spans="1:38" ht="15" customHeight="1" x14ac:dyDescent="0.15">
      <c r="A574" s="454"/>
      <c r="B574" s="491"/>
      <c r="C574" s="393"/>
      <c r="D574" s="394"/>
      <c r="E574" s="396"/>
      <c r="F574" s="399"/>
      <c r="G574" s="402"/>
      <c r="H574" s="396"/>
      <c r="I574" s="396"/>
      <c r="J574" s="406"/>
      <c r="K574" s="409"/>
      <c r="L574" s="396"/>
      <c r="M574" s="494"/>
      <c r="N574" s="496"/>
      <c r="O574" s="498"/>
      <c r="P574" s="494"/>
      <c r="Q574" s="501"/>
      <c r="R574" s="504"/>
      <c r="S574" s="426"/>
      <c r="T574" s="426"/>
      <c r="U574" s="427"/>
      <c r="V574" s="1"/>
      <c r="W574" s="1"/>
      <c r="X574" s="1"/>
      <c r="Y574" s="63" t="str">
        <f>IFERROR(IF(VLOOKUP(A569,入力データ,26,FALSE)="","",VLOOKUP(A569,入力データ,26,FALSE)),"")</f>
        <v/>
      </c>
      <c r="Z574" s="1"/>
      <c r="AA574" s="1"/>
      <c r="AB574" s="369"/>
      <c r="AC574" s="378"/>
      <c r="AD574" s="380"/>
      <c r="AE574" s="380"/>
      <c r="AF574" s="382"/>
      <c r="AG574" s="384"/>
      <c r="AH574" s="386"/>
      <c r="AI574" s="380"/>
      <c r="AJ574" s="431"/>
      <c r="AK574" s="372"/>
      <c r="AL574" s="374"/>
    </row>
    <row r="575" spans="1:38" ht="15" customHeight="1" x14ac:dyDescent="0.15">
      <c r="A575" s="454"/>
      <c r="B575" s="491"/>
      <c r="C575" s="432" t="str">
        <f>IFERROR(IF(VLOOKUP(A569,入力データ,14,FALSE)="","",VLOOKUP(A569,入力データ,14,FALSE)),"")</f>
        <v/>
      </c>
      <c r="D575" s="409"/>
      <c r="E575" s="396"/>
      <c r="F575" s="399"/>
      <c r="G575" s="402"/>
      <c r="H575" s="396"/>
      <c r="I575" s="396"/>
      <c r="J575" s="406"/>
      <c r="K575" s="409"/>
      <c r="L575" s="396"/>
      <c r="M575" s="494"/>
      <c r="N575" s="496"/>
      <c r="O575" s="498"/>
      <c r="P575" s="494"/>
      <c r="Q575" s="501"/>
      <c r="R575" s="504"/>
      <c r="S575" s="426"/>
      <c r="T575" s="426"/>
      <c r="U575" s="427"/>
      <c r="V575" s="150"/>
      <c r="W575" s="150"/>
      <c r="X575" s="150"/>
      <c r="Y575" s="1"/>
      <c r="Z575" s="62"/>
      <c r="AA575" s="151"/>
      <c r="AB575" s="369"/>
      <c r="AC575" s="377">
        <v>4</v>
      </c>
      <c r="AD575" s="413" t="str">
        <f>IFERROR(IF(VLOOKUP(A569,入力データ,38,FALSE)="","",VLOOKUP(A569,入力データ,38,FALSE)),"")</f>
        <v/>
      </c>
      <c r="AE575" s="379" t="str">
        <f>IF(AD575="","",IF(V576&gt;43585,5,4))</f>
        <v/>
      </c>
      <c r="AF575" s="381" t="str">
        <f>IF(AE575="","",V576)</f>
        <v/>
      </c>
      <c r="AG575" s="383" t="str">
        <f>IF(AE575="","",V576)</f>
        <v/>
      </c>
      <c r="AH575" s="385" t="str">
        <f>IF(AE575="","",V576)</f>
        <v/>
      </c>
      <c r="AI575" s="379"/>
      <c r="AJ575" s="418"/>
      <c r="AK575" s="58"/>
      <c r="AL575" s="86"/>
    </row>
    <row r="576" spans="1:38" ht="15" customHeight="1" x14ac:dyDescent="0.15">
      <c r="A576" s="455"/>
      <c r="B576" s="492"/>
      <c r="C576" s="433"/>
      <c r="D576" s="410"/>
      <c r="E576" s="397"/>
      <c r="F576" s="400"/>
      <c r="G576" s="403"/>
      <c r="H576" s="397"/>
      <c r="I576" s="397"/>
      <c r="J576" s="407"/>
      <c r="K576" s="410"/>
      <c r="L576" s="397"/>
      <c r="M576" s="495"/>
      <c r="N576" s="497"/>
      <c r="O576" s="499"/>
      <c r="P576" s="495"/>
      <c r="Q576" s="502"/>
      <c r="R576" s="505"/>
      <c r="S576" s="428"/>
      <c r="T576" s="428"/>
      <c r="U576" s="429"/>
      <c r="V576" s="420" t="str">
        <f>IFERROR(IF(VLOOKUP(A569,入力データ,27,FALSE)="","",VLOOKUP(A569,入力データ,27,FALSE)),"")</f>
        <v/>
      </c>
      <c r="W576" s="421"/>
      <c r="X576" s="421"/>
      <c r="Y576" s="421"/>
      <c r="Z576" s="421"/>
      <c r="AA576" s="422"/>
      <c r="AB576" s="370"/>
      <c r="AC576" s="412"/>
      <c r="AD576" s="414"/>
      <c r="AE576" s="414"/>
      <c r="AF576" s="415"/>
      <c r="AG576" s="416"/>
      <c r="AH576" s="417"/>
      <c r="AI576" s="414"/>
      <c r="AJ576" s="419"/>
      <c r="AK576" s="60"/>
      <c r="AL576" s="61"/>
    </row>
    <row r="577" spans="1:38" ht="15" customHeight="1" x14ac:dyDescent="0.15">
      <c r="A577" s="453">
        <v>71</v>
      </c>
      <c r="B577" s="456"/>
      <c r="C577" s="459" t="str">
        <f>IFERROR(IF(VLOOKUP(A577,入力データ,2,FALSE)="","",VLOOKUP(A577,入力データ,2,FALSE)),"")</f>
        <v/>
      </c>
      <c r="D577" s="461" t="str">
        <f>IFERROR(
IF(OR(VLOOKUP(A577,入力データ,34,FALSE)=1,
VLOOKUP(A577,入力データ,34,FALSE)=3,
VLOOKUP(A577,入力データ,34,FALSE)=4,
VLOOKUP(A577,入力データ,34,FALSE)=5),
IF(VLOOKUP(A577,入力データ,13,FALSE)="","",VLOOKUP(A577,入力データ,13,FALSE)),
IF(VLOOKUP(A577,入力データ,3,FALSE)="","",VLOOKUP(A577,入力データ,3,FALSE))),"")</f>
        <v/>
      </c>
      <c r="E577" s="464" t="str">
        <f>IFERROR(IF(VLOOKUP(A577,入力データ,5,FALSE)="","",IF(VLOOKUP(A577,入力データ,5,FALSE)&gt;43585,5,4)),"")</f>
        <v/>
      </c>
      <c r="F577" s="467" t="str">
        <f>IFERROR(IF(VLOOKUP(A577,入力データ,5,FALSE)="","",VLOOKUP(A577,入力データ,5,FALSE)),"")</f>
        <v/>
      </c>
      <c r="G577" s="470" t="str">
        <f>IFERROR(IF(VLOOKUP(A577,入力データ,5,FALSE)="","",VLOOKUP(A577,入力データ,5,FALSE)),"")</f>
        <v/>
      </c>
      <c r="H577" s="473" t="str">
        <f>IFERROR(IF(VLOOKUP(A577,入力データ,5,FALSE)&gt;0,1,""),"")</f>
        <v/>
      </c>
      <c r="I577" s="473" t="str">
        <f>IFERROR(IF(VLOOKUP(A577,入力データ,6,FALSE)="","",VLOOKUP(A577,入力データ,6,FALSE)),"")</f>
        <v/>
      </c>
      <c r="J577" s="475" t="str">
        <f>IFERROR(IF(VLOOKUP(A577,入力データ,7,FALSE)="","",
IF(VLOOKUP(A577,入力データ,7,FALSE)&gt;159,"G",
IF(VLOOKUP(A577,入力データ,7,FALSE)&gt;149,"F",
IF(VLOOKUP(A577,入力データ,7,FALSE)&gt;139,"E",
IF(VLOOKUP(A577,入力データ,7,FALSE)&gt;129,"D",
IF(VLOOKUP(A577,入力データ,7,FALSE)&gt;119,"C",
IF(VLOOKUP(A577,入力データ,7,FALSE)&gt;109,"B",
IF(VLOOKUP(A577,入力データ,7,FALSE)&gt;99,"A",
"")))))))),"")</f>
        <v/>
      </c>
      <c r="K577" s="478" t="str">
        <f>IFERROR(IF(VLOOKUP(A577,入力データ,7,FALSE)="","",
IF(VLOOKUP(A577,入力データ,7,FALSE)&gt;99,MOD(VLOOKUP(A577,入力データ,7,FALSE),10),VLOOKUP(A577,入力データ,7,FALSE))),"")</f>
        <v/>
      </c>
      <c r="L577" s="481" t="str">
        <f>IFERROR(IF(VLOOKUP(A577,入力データ,8,FALSE)="","",VLOOKUP(A577,入力データ,8,FALSE)),"")</f>
        <v/>
      </c>
      <c r="M577" s="483" t="str">
        <f>IFERROR(IF(VLOOKUP(A577,入力データ,9,FALSE)="","",IF(VLOOKUP(A577,入力データ,9,FALSE)&gt;43585,5,4)),"")</f>
        <v/>
      </c>
      <c r="N577" s="485" t="str">
        <f>IFERROR(IF(VLOOKUP(A577,入力データ,9,FALSE)="","",VLOOKUP(A577,入力データ,9,FALSE)),"")</f>
        <v/>
      </c>
      <c r="O577" s="470" t="str">
        <f>IFERROR(IF(VLOOKUP(A577,入力データ,9,FALSE)="","",VLOOKUP(A577,入力データ,9,FALSE)),"")</f>
        <v/>
      </c>
      <c r="P577" s="481" t="str">
        <f>IFERROR(IF(VLOOKUP(A577,入力データ,10,FALSE)="","",VLOOKUP(A577,入力データ,10,FALSE)),"")</f>
        <v/>
      </c>
      <c r="Q577" s="434"/>
      <c r="R577" s="487" t="str">
        <f>IFERROR(IF(VLOOKUP(A577,入力データ,8,FALSE)="","",VLOOKUP(A577,入力データ,8,FALSE)+VALUE(VLOOKUP(A577,入力データ,10,FALSE))),"")</f>
        <v/>
      </c>
      <c r="S577" s="434" t="str">
        <f>IF(R577="","",IF(VLOOKUP(A577,入力データ,11,FALSE)="育児休業","ｲｸｷｭｳ",IF(VLOOKUP(A577,入力データ,11,FALSE)="傷病休職","ﾑｷｭｳ",ROUNDDOWN(R577*10/1000,0))))</f>
        <v/>
      </c>
      <c r="T577" s="435"/>
      <c r="U577" s="436"/>
      <c r="V577" s="152"/>
      <c r="W577" s="149"/>
      <c r="X577" s="149"/>
      <c r="Y577" s="149" t="str">
        <f>IFERROR(IF(VLOOKUP(A577,入力データ,21,FALSE)="","",VLOOKUP(A577,入力データ,21,FALSE)),"")</f>
        <v/>
      </c>
      <c r="Z577" s="40"/>
      <c r="AA577" s="67"/>
      <c r="AB577" s="368" t="str">
        <f>IFERROR(IF(VLOOKUP(A577,入力データ,28,FALSE)&amp;"　"&amp;VLOOKUP(A577,入力データ,29,FALSE)="　","",VLOOKUP(A577,入力データ,28,FALSE)&amp;"　"&amp;VLOOKUP(A577,入力データ,29,FALSE)),"")</f>
        <v/>
      </c>
      <c r="AC577" s="443">
        <v>1</v>
      </c>
      <c r="AD577" s="444" t="str">
        <f>IFERROR(IF(VLOOKUP(A577,入力データ,34,FALSE)="","",VLOOKUP(A577,入力データ,34,FALSE)),"")</f>
        <v/>
      </c>
      <c r="AE577" s="444" t="str">
        <f>IF(AD577="","",IF(V584&gt;43585,5,4))</f>
        <v/>
      </c>
      <c r="AF577" s="445" t="str">
        <f>IF(AD577="","",V584)</f>
        <v/>
      </c>
      <c r="AG577" s="447" t="str">
        <f>IF(AD577="","",V584)</f>
        <v/>
      </c>
      <c r="AH577" s="449" t="str">
        <f>IF(AD577="","",V584)</f>
        <v/>
      </c>
      <c r="AI577" s="444">
        <v>5</v>
      </c>
      <c r="AJ577" s="451" t="str">
        <f>IFERROR(IF(OR(VLOOKUP(A577,入力データ,34,FALSE)=1,VLOOKUP(A577,入力データ,34,FALSE)=3,VLOOKUP(A577,入力データ,34,FALSE)=4,VLOOKUP(A577,入力データ,34,FALSE)=5),3,
IF(VLOOKUP(A577,入力データ,35,FALSE)="","",3)),"")</f>
        <v/>
      </c>
      <c r="AK577" s="371"/>
      <c r="AL577" s="373"/>
    </row>
    <row r="578" spans="1:38" ht="15" customHeight="1" x14ac:dyDescent="0.15">
      <c r="A578" s="454"/>
      <c r="B578" s="457"/>
      <c r="C578" s="460"/>
      <c r="D578" s="462"/>
      <c r="E578" s="465"/>
      <c r="F578" s="468"/>
      <c r="G578" s="471"/>
      <c r="H578" s="474"/>
      <c r="I578" s="474"/>
      <c r="J578" s="476"/>
      <c r="K578" s="479"/>
      <c r="L578" s="482"/>
      <c r="M578" s="484"/>
      <c r="N578" s="486"/>
      <c r="O578" s="471"/>
      <c r="P578" s="482"/>
      <c r="Q578" s="437"/>
      <c r="R578" s="488"/>
      <c r="S578" s="437"/>
      <c r="T578" s="438"/>
      <c r="U578" s="439"/>
      <c r="V578" s="41"/>
      <c r="W578" s="150"/>
      <c r="X578" s="150"/>
      <c r="Y578" s="150" t="str">
        <f>IFERROR(IF(VLOOKUP(A577,入力データ,22,FALSE)="","",VLOOKUP(A577,入力データ,22,FALSE)),"")</f>
        <v/>
      </c>
      <c r="Z578" s="150"/>
      <c r="AA578" s="151"/>
      <c r="AB578" s="369"/>
      <c r="AC578" s="378"/>
      <c r="AD578" s="380"/>
      <c r="AE578" s="380"/>
      <c r="AF578" s="446"/>
      <c r="AG578" s="448"/>
      <c r="AH578" s="450"/>
      <c r="AI578" s="380"/>
      <c r="AJ578" s="452"/>
      <c r="AK578" s="372"/>
      <c r="AL578" s="374"/>
    </row>
    <row r="579" spans="1:38" ht="15" customHeight="1" x14ac:dyDescent="0.15">
      <c r="A579" s="454"/>
      <c r="B579" s="457"/>
      <c r="C579" s="375" t="str">
        <f>IFERROR(IF(VLOOKUP(A577,入力データ,12,FALSE)="","",VLOOKUP(A577,入力データ,12,FALSE)),"")</f>
        <v/>
      </c>
      <c r="D579" s="462"/>
      <c r="E579" s="465"/>
      <c r="F579" s="468"/>
      <c r="G579" s="471"/>
      <c r="H579" s="474"/>
      <c r="I579" s="474"/>
      <c r="J579" s="476"/>
      <c r="K579" s="479"/>
      <c r="L579" s="482"/>
      <c r="M579" s="484"/>
      <c r="N579" s="486"/>
      <c r="O579" s="471"/>
      <c r="P579" s="482"/>
      <c r="Q579" s="437"/>
      <c r="R579" s="488"/>
      <c r="S579" s="437"/>
      <c r="T579" s="438"/>
      <c r="U579" s="439"/>
      <c r="V579" s="41"/>
      <c r="W579" s="150"/>
      <c r="X579" s="150"/>
      <c r="Y579" s="150" t="str">
        <f>IFERROR(IF(VLOOKUP(A577,入力データ,23,FALSE)="","",VLOOKUP(A577,入力データ,23,FALSE)),"")</f>
        <v/>
      </c>
      <c r="Z579" s="150"/>
      <c r="AA579" s="151"/>
      <c r="AB579" s="369"/>
      <c r="AC579" s="377">
        <v>2</v>
      </c>
      <c r="AD579" s="379" t="str">
        <f>IFERROR(IF(VLOOKUP(A577,入力データ,37,FALSE)="","",VLOOKUP(A577,入力データ,37,FALSE)),"")</f>
        <v/>
      </c>
      <c r="AE579" s="379" t="str">
        <f>IF(AD579="","",IF(V584&gt;43585,5,4))</f>
        <v/>
      </c>
      <c r="AF579" s="381" t="str">
        <f>IF(AD579="","",V584)</f>
        <v/>
      </c>
      <c r="AG579" s="383" t="str">
        <f>IF(AE579="","",V584)</f>
        <v/>
      </c>
      <c r="AH579" s="385" t="str">
        <f>IF(AF579="","",V584)</f>
        <v/>
      </c>
      <c r="AI579" s="387">
        <v>6</v>
      </c>
      <c r="AJ579" s="389" t="str">
        <f>IFERROR(IF(VLOOKUP(A577,入力データ,36,FALSE)="","",3),"")</f>
        <v/>
      </c>
      <c r="AK579" s="372"/>
      <c r="AL579" s="374"/>
    </row>
    <row r="580" spans="1:38" ht="15" customHeight="1" x14ac:dyDescent="0.15">
      <c r="A580" s="454"/>
      <c r="B580" s="458"/>
      <c r="C580" s="376"/>
      <c r="D580" s="463"/>
      <c r="E580" s="466"/>
      <c r="F580" s="469"/>
      <c r="G580" s="472"/>
      <c r="H580" s="466"/>
      <c r="I580" s="466"/>
      <c r="J580" s="477"/>
      <c r="K580" s="480"/>
      <c r="L580" s="466"/>
      <c r="M580" s="466"/>
      <c r="N580" s="469"/>
      <c r="O580" s="472"/>
      <c r="P580" s="466"/>
      <c r="Q580" s="477"/>
      <c r="R580" s="489"/>
      <c r="S580" s="440"/>
      <c r="T580" s="441"/>
      <c r="U580" s="442"/>
      <c r="V580" s="38"/>
      <c r="W580" s="36"/>
      <c r="X580" s="36"/>
      <c r="Y580" s="150" t="str">
        <f>IFERROR(IF(VLOOKUP(A577,入力データ,24,FALSE)="","",VLOOKUP(A577,入力データ,24,FALSE)),"")</f>
        <v/>
      </c>
      <c r="Z580" s="63"/>
      <c r="AA580" s="37"/>
      <c r="AB580" s="369"/>
      <c r="AC580" s="378"/>
      <c r="AD580" s="380"/>
      <c r="AE580" s="380"/>
      <c r="AF580" s="382"/>
      <c r="AG580" s="384"/>
      <c r="AH580" s="386"/>
      <c r="AI580" s="388"/>
      <c r="AJ580" s="390"/>
      <c r="AK580" s="372"/>
      <c r="AL580" s="374"/>
    </row>
    <row r="581" spans="1:38" ht="15" customHeight="1" x14ac:dyDescent="0.15">
      <c r="A581" s="454"/>
      <c r="B581" s="490" t="str">
        <f>IF(OR(C577&lt;&gt;"",C579&lt;&gt;""),"○","")</f>
        <v/>
      </c>
      <c r="C581" s="391" t="str">
        <f>IFERROR(IF(VLOOKUP(A577,入力データ,4,FALSE)="","",VLOOKUP(A577,入力データ,4,FALSE)),"")</f>
        <v/>
      </c>
      <c r="D581" s="392"/>
      <c r="E581" s="395" t="str">
        <f>IFERROR(IF(VLOOKUP(A577,入力データ,15,FALSE)="","",IF(VLOOKUP(A577,入力データ,15,FALSE)&gt;43585,5,4)),"")</f>
        <v/>
      </c>
      <c r="F581" s="398" t="str">
        <f>IFERROR(IF(VLOOKUP(A577,入力データ,15,FALSE)="","",VLOOKUP(A577,入力データ,15,FALSE)),"")</f>
        <v/>
      </c>
      <c r="G581" s="401" t="str">
        <f>IFERROR(IF(VLOOKUP(A577,入力データ,15,FALSE)="","",VLOOKUP(A577,入力データ,15,FALSE)),"")</f>
        <v/>
      </c>
      <c r="H581" s="404" t="str">
        <f>IFERROR(IF(VLOOKUP(A577,入力データ,15,FALSE)&gt;0,1,""),"")</f>
        <v/>
      </c>
      <c r="I581" s="404" t="str">
        <f>IFERROR(IF(VLOOKUP(A577,入力データ,16,FALSE)="","",VLOOKUP(A577,入力データ,16,FALSE)),"")</f>
        <v/>
      </c>
      <c r="J581" s="405" t="str">
        <f>IFERROR(IF(VLOOKUP(A577,入力データ,17,FALSE)="","",
IF(VLOOKUP(A577,入力データ,17,FALSE)&gt;159,"G",
IF(VLOOKUP(A577,入力データ,17,FALSE)&gt;149,"F",
IF(VLOOKUP(A577,入力データ,17,FALSE)&gt;139,"E",
IF(VLOOKUP(A577,入力データ,17,FALSE)&gt;129,"D",
IF(VLOOKUP(A577,入力データ,17,FALSE)&gt;119,"C",
IF(VLOOKUP(A577,入力データ,17,FALSE)&gt;109,"B",
IF(VLOOKUP(A577,入力データ,17,FALSE)&gt;99,"A",
"")))))))),"")</f>
        <v/>
      </c>
      <c r="K581" s="408" t="str">
        <f>IFERROR(IF(VLOOKUP(A577,入力データ,17,FALSE)="","",
IF(VLOOKUP(A577,入力データ,17,FALSE)&gt;99,MOD(VLOOKUP(A577,入力データ,17,FALSE),10),VLOOKUP(A577,入力データ,17,FALSE))),"")</f>
        <v/>
      </c>
      <c r="L581" s="411" t="str">
        <f>IFERROR(IF(VLOOKUP(A577,入力データ,18,FALSE)="","",VLOOKUP(A577,入力データ,18,FALSE)),"")</f>
        <v/>
      </c>
      <c r="M581" s="493" t="str">
        <f>IFERROR(IF(VLOOKUP(A577,入力データ,19,FALSE)="","",IF(VLOOKUP(A577,入力データ,19,FALSE)&gt;43585,5,4)),"")</f>
        <v/>
      </c>
      <c r="N581" s="398" t="str">
        <f>IFERROR(IF(VLOOKUP(A577,入力データ,19,FALSE)="","",VLOOKUP(A577,入力データ,19,FALSE)),"")</f>
        <v/>
      </c>
      <c r="O581" s="401" t="str">
        <f>IFERROR(IF(VLOOKUP(A577,入力データ,19,FALSE)="","",VLOOKUP(A577,入力データ,19,FALSE)),"")</f>
        <v/>
      </c>
      <c r="P581" s="411" t="str">
        <f>IFERROR(IF(VLOOKUP(A577,入力データ,20,FALSE)="","",VLOOKUP(A577,入力データ,20,FALSE)),"")</f>
        <v/>
      </c>
      <c r="Q581" s="500"/>
      <c r="R581" s="503" t="str">
        <f>IFERROR(IF(OR(S581="ｲｸｷｭｳ",S581="ﾑｷｭｳ",AND(L581="",P581="")),"",VLOOKUP(A577,入力データ,31,FALSE)),"")</f>
        <v/>
      </c>
      <c r="S581" s="423" t="str">
        <f>IFERROR(
IF(VLOOKUP(A577,入力データ,33,FALSE)=1,"ﾑｷｭｳ ",
IF(VLOOKUP(A577,入力データ,33,FALSE)=3,"ｲｸｷｭｳ",
IF(VLOOKUP(A577,入力データ,33,FALSE)=4,VLOOKUP(A577,入力データ,32,FALSE),
IF(VLOOKUP(A577,入力データ,33,FALSE)=5,VLOOKUP(A577,入力データ,32,FALSE),
IF(AND(VLOOKUP(A577,入力データ,38,FALSE)&gt;0,VLOOKUP(A577,入力データ,38,FALSE)&lt;9),0,
IF(AND(L581="",P581=""),"",VLOOKUP(A577,入力データ,32,FALSE))))))),"")</f>
        <v/>
      </c>
      <c r="T581" s="424"/>
      <c r="U581" s="425"/>
      <c r="V581" s="36"/>
      <c r="W581" s="36"/>
      <c r="X581" s="36"/>
      <c r="Y581" s="63" t="str">
        <f>IFERROR(IF(VLOOKUP(A577,入力データ,25,FALSE)="","",VLOOKUP(A577,入力データ,25,FALSE)),"")</f>
        <v/>
      </c>
      <c r="Z581" s="63"/>
      <c r="AA581" s="37"/>
      <c r="AB581" s="369"/>
      <c r="AC581" s="377">
        <v>3</v>
      </c>
      <c r="AD581" s="379" t="str">
        <f>IFERROR(IF(VLOOKUP(A577,入力データ,33,FALSE)="","",VLOOKUP(A577,入力データ,33,FALSE)),"")</f>
        <v/>
      </c>
      <c r="AE581" s="379" t="str">
        <f>IF(AD581="","",IF(V584&gt;43585,5,4))</f>
        <v/>
      </c>
      <c r="AF581" s="381" t="str">
        <f>IF(AD581="","",V584)</f>
        <v/>
      </c>
      <c r="AG581" s="383" t="str">
        <f>IF(AE581="","",V584)</f>
        <v/>
      </c>
      <c r="AH581" s="385" t="str">
        <f>IF(AF581="","",V584)</f>
        <v/>
      </c>
      <c r="AI581" s="379">
        <v>7</v>
      </c>
      <c r="AJ581" s="430"/>
      <c r="AK581" s="372"/>
      <c r="AL581" s="374"/>
    </row>
    <row r="582" spans="1:38" ht="15" customHeight="1" x14ac:dyDescent="0.15">
      <c r="A582" s="454"/>
      <c r="B582" s="491"/>
      <c r="C582" s="393"/>
      <c r="D582" s="394"/>
      <c r="E582" s="396"/>
      <c r="F582" s="399"/>
      <c r="G582" s="402"/>
      <c r="H582" s="396"/>
      <c r="I582" s="396"/>
      <c r="J582" s="406"/>
      <c r="K582" s="409"/>
      <c r="L582" s="396"/>
      <c r="M582" s="494"/>
      <c r="N582" s="496"/>
      <c r="O582" s="498"/>
      <c r="P582" s="494"/>
      <c r="Q582" s="501"/>
      <c r="R582" s="504"/>
      <c r="S582" s="426"/>
      <c r="T582" s="426"/>
      <c r="U582" s="427"/>
      <c r="V582" s="1"/>
      <c r="W582" s="1"/>
      <c r="X582" s="1"/>
      <c r="Y582" s="63" t="str">
        <f>IFERROR(IF(VLOOKUP(A577,入力データ,26,FALSE)="","",VLOOKUP(A577,入力データ,26,FALSE)),"")</f>
        <v/>
      </c>
      <c r="Z582" s="1"/>
      <c r="AA582" s="1"/>
      <c r="AB582" s="369"/>
      <c r="AC582" s="378"/>
      <c r="AD582" s="380"/>
      <c r="AE582" s="380"/>
      <c r="AF582" s="382"/>
      <c r="AG582" s="384"/>
      <c r="AH582" s="386"/>
      <c r="AI582" s="380"/>
      <c r="AJ582" s="431"/>
      <c r="AK582" s="372"/>
      <c r="AL582" s="374"/>
    </row>
    <row r="583" spans="1:38" ht="15" customHeight="1" x14ac:dyDescent="0.15">
      <c r="A583" s="454"/>
      <c r="B583" s="491"/>
      <c r="C583" s="432" t="str">
        <f>IFERROR(IF(VLOOKUP(A577,入力データ,14,FALSE)="","",VLOOKUP(A577,入力データ,14,FALSE)),"")</f>
        <v/>
      </c>
      <c r="D583" s="409"/>
      <c r="E583" s="396"/>
      <c r="F583" s="399"/>
      <c r="G583" s="402"/>
      <c r="H583" s="396"/>
      <c r="I583" s="396"/>
      <c r="J583" s="406"/>
      <c r="K583" s="409"/>
      <c r="L583" s="396"/>
      <c r="M583" s="494"/>
      <c r="N583" s="496"/>
      <c r="O583" s="498"/>
      <c r="P583" s="494"/>
      <c r="Q583" s="501"/>
      <c r="R583" s="504"/>
      <c r="S583" s="426"/>
      <c r="T583" s="426"/>
      <c r="U583" s="427"/>
      <c r="V583" s="150"/>
      <c r="W583" s="150"/>
      <c r="X583" s="150"/>
      <c r="Y583" s="1"/>
      <c r="Z583" s="62"/>
      <c r="AA583" s="151"/>
      <c r="AB583" s="369"/>
      <c r="AC583" s="377">
        <v>4</v>
      </c>
      <c r="AD583" s="413" t="str">
        <f>IFERROR(IF(VLOOKUP(A577,入力データ,38,FALSE)="","",VLOOKUP(A577,入力データ,38,FALSE)),"")</f>
        <v/>
      </c>
      <c r="AE583" s="379" t="str">
        <f>IF(AD583="","",IF(V584&gt;43585,5,4))</f>
        <v/>
      </c>
      <c r="AF583" s="381" t="str">
        <f>IF(AE583="","",V584)</f>
        <v/>
      </c>
      <c r="AG583" s="383" t="str">
        <f>IF(AE583="","",V584)</f>
        <v/>
      </c>
      <c r="AH583" s="385" t="str">
        <f>IF(AE583="","",V584)</f>
        <v/>
      </c>
      <c r="AI583" s="379"/>
      <c r="AJ583" s="418"/>
      <c r="AK583" s="58"/>
      <c r="AL583" s="86"/>
    </row>
    <row r="584" spans="1:38" ht="15" customHeight="1" x14ac:dyDescent="0.15">
      <c r="A584" s="455"/>
      <c r="B584" s="492"/>
      <c r="C584" s="433"/>
      <c r="D584" s="410"/>
      <c r="E584" s="397"/>
      <c r="F584" s="400"/>
      <c r="G584" s="403"/>
      <c r="H584" s="397"/>
      <c r="I584" s="397"/>
      <c r="J584" s="407"/>
      <c r="K584" s="410"/>
      <c r="L584" s="397"/>
      <c r="M584" s="495"/>
      <c r="N584" s="497"/>
      <c r="O584" s="499"/>
      <c r="P584" s="495"/>
      <c r="Q584" s="502"/>
      <c r="R584" s="505"/>
      <c r="S584" s="428"/>
      <c r="T584" s="428"/>
      <c r="U584" s="429"/>
      <c r="V584" s="420" t="str">
        <f>IFERROR(IF(VLOOKUP(A577,入力データ,27,FALSE)="","",VLOOKUP(A577,入力データ,27,FALSE)),"")</f>
        <v/>
      </c>
      <c r="W584" s="421"/>
      <c r="X584" s="421"/>
      <c r="Y584" s="421"/>
      <c r="Z584" s="421"/>
      <c r="AA584" s="422"/>
      <c r="AB584" s="370"/>
      <c r="AC584" s="412"/>
      <c r="AD584" s="414"/>
      <c r="AE584" s="414"/>
      <c r="AF584" s="415"/>
      <c r="AG584" s="416"/>
      <c r="AH584" s="417"/>
      <c r="AI584" s="414"/>
      <c r="AJ584" s="419"/>
      <c r="AK584" s="60"/>
      <c r="AL584" s="61"/>
    </row>
    <row r="585" spans="1:38" ht="15" customHeight="1" x14ac:dyDescent="0.15">
      <c r="A585" s="453">
        <v>72</v>
      </c>
      <c r="B585" s="456"/>
      <c r="C585" s="459" t="str">
        <f>IFERROR(IF(VLOOKUP(A585,入力データ,2,FALSE)="","",VLOOKUP(A585,入力データ,2,FALSE)),"")</f>
        <v/>
      </c>
      <c r="D585" s="461" t="str">
        <f>IFERROR(
IF(OR(VLOOKUP(A585,入力データ,34,FALSE)=1,
VLOOKUP(A585,入力データ,34,FALSE)=3,
VLOOKUP(A585,入力データ,34,FALSE)=4,
VLOOKUP(A585,入力データ,34,FALSE)=5),
IF(VLOOKUP(A585,入力データ,13,FALSE)="","",VLOOKUP(A585,入力データ,13,FALSE)),
IF(VLOOKUP(A585,入力データ,3,FALSE)="","",VLOOKUP(A585,入力データ,3,FALSE))),"")</f>
        <v/>
      </c>
      <c r="E585" s="464" t="str">
        <f>IFERROR(IF(VLOOKUP(A585,入力データ,5,FALSE)="","",IF(VLOOKUP(A585,入力データ,5,FALSE)&gt;43585,5,4)),"")</f>
        <v/>
      </c>
      <c r="F585" s="467" t="str">
        <f>IFERROR(IF(VLOOKUP(A585,入力データ,5,FALSE)="","",VLOOKUP(A585,入力データ,5,FALSE)),"")</f>
        <v/>
      </c>
      <c r="G585" s="470" t="str">
        <f>IFERROR(IF(VLOOKUP(A585,入力データ,5,FALSE)="","",VLOOKUP(A585,入力データ,5,FALSE)),"")</f>
        <v/>
      </c>
      <c r="H585" s="473" t="str">
        <f>IFERROR(IF(VLOOKUP(A585,入力データ,5,FALSE)&gt;0,1,""),"")</f>
        <v/>
      </c>
      <c r="I585" s="473" t="str">
        <f>IFERROR(IF(VLOOKUP(A585,入力データ,6,FALSE)="","",VLOOKUP(A585,入力データ,6,FALSE)),"")</f>
        <v/>
      </c>
      <c r="J585" s="475" t="str">
        <f>IFERROR(IF(VLOOKUP(A585,入力データ,7,FALSE)="","",
IF(VLOOKUP(A585,入力データ,7,FALSE)&gt;159,"G",
IF(VLOOKUP(A585,入力データ,7,FALSE)&gt;149,"F",
IF(VLOOKUP(A585,入力データ,7,FALSE)&gt;139,"E",
IF(VLOOKUP(A585,入力データ,7,FALSE)&gt;129,"D",
IF(VLOOKUP(A585,入力データ,7,FALSE)&gt;119,"C",
IF(VLOOKUP(A585,入力データ,7,FALSE)&gt;109,"B",
IF(VLOOKUP(A585,入力データ,7,FALSE)&gt;99,"A",
"")))))))),"")</f>
        <v/>
      </c>
      <c r="K585" s="478" t="str">
        <f>IFERROR(IF(VLOOKUP(A585,入力データ,7,FALSE)="","",
IF(VLOOKUP(A585,入力データ,7,FALSE)&gt;99,MOD(VLOOKUP(A585,入力データ,7,FALSE),10),VLOOKUP(A585,入力データ,7,FALSE))),"")</f>
        <v/>
      </c>
      <c r="L585" s="481" t="str">
        <f>IFERROR(IF(VLOOKUP(A585,入力データ,8,FALSE)="","",VLOOKUP(A585,入力データ,8,FALSE)),"")</f>
        <v/>
      </c>
      <c r="M585" s="483" t="str">
        <f>IFERROR(IF(VLOOKUP(A585,入力データ,9,FALSE)="","",IF(VLOOKUP(A585,入力データ,9,FALSE)&gt;43585,5,4)),"")</f>
        <v/>
      </c>
      <c r="N585" s="485" t="str">
        <f>IFERROR(IF(VLOOKUP(A585,入力データ,9,FALSE)="","",VLOOKUP(A585,入力データ,9,FALSE)),"")</f>
        <v/>
      </c>
      <c r="O585" s="470" t="str">
        <f>IFERROR(IF(VLOOKUP(A585,入力データ,9,FALSE)="","",VLOOKUP(A585,入力データ,9,FALSE)),"")</f>
        <v/>
      </c>
      <c r="P585" s="481" t="str">
        <f>IFERROR(IF(VLOOKUP(A585,入力データ,10,FALSE)="","",VLOOKUP(A585,入力データ,10,FALSE)),"")</f>
        <v/>
      </c>
      <c r="Q585" s="434"/>
      <c r="R585" s="487" t="str">
        <f>IFERROR(IF(VLOOKUP(A585,入力データ,8,FALSE)="","",VLOOKUP(A585,入力データ,8,FALSE)+VALUE(VLOOKUP(A585,入力データ,10,FALSE))),"")</f>
        <v/>
      </c>
      <c r="S585" s="434" t="str">
        <f>IF(R585="","",IF(VLOOKUP(A585,入力データ,11,FALSE)="育児休業","ｲｸｷｭｳ",IF(VLOOKUP(A585,入力データ,11,FALSE)="傷病休職","ﾑｷｭｳ",ROUNDDOWN(R585*10/1000,0))))</f>
        <v/>
      </c>
      <c r="T585" s="435"/>
      <c r="U585" s="436"/>
      <c r="V585" s="152"/>
      <c r="W585" s="149"/>
      <c r="X585" s="149"/>
      <c r="Y585" s="149" t="str">
        <f>IFERROR(IF(VLOOKUP(A585,入力データ,21,FALSE)="","",VLOOKUP(A585,入力データ,21,FALSE)),"")</f>
        <v/>
      </c>
      <c r="Z585" s="40"/>
      <c r="AA585" s="67"/>
      <c r="AB585" s="368" t="str">
        <f>IFERROR(IF(VLOOKUP(A585,入力データ,28,FALSE)&amp;"　"&amp;VLOOKUP(A585,入力データ,29,FALSE)="　","",VLOOKUP(A585,入力データ,28,FALSE)&amp;"　"&amp;VLOOKUP(A585,入力データ,29,FALSE)),"")</f>
        <v/>
      </c>
      <c r="AC585" s="443">
        <v>1</v>
      </c>
      <c r="AD585" s="444" t="str">
        <f>IFERROR(IF(VLOOKUP(A585,入力データ,34,FALSE)="","",VLOOKUP(A585,入力データ,34,FALSE)),"")</f>
        <v/>
      </c>
      <c r="AE585" s="444" t="str">
        <f>IF(AD585="","",IF(V592&gt;43585,5,4))</f>
        <v/>
      </c>
      <c r="AF585" s="445" t="str">
        <f>IF(AD585="","",V592)</f>
        <v/>
      </c>
      <c r="AG585" s="447" t="str">
        <f>IF(AD585="","",V592)</f>
        <v/>
      </c>
      <c r="AH585" s="449" t="str">
        <f>IF(AD585="","",V592)</f>
        <v/>
      </c>
      <c r="AI585" s="444">
        <v>5</v>
      </c>
      <c r="AJ585" s="451" t="str">
        <f>IFERROR(IF(OR(VLOOKUP(A585,入力データ,34,FALSE)=1,VLOOKUP(A585,入力データ,34,FALSE)=3,VLOOKUP(A585,入力データ,34,FALSE)=4,VLOOKUP(A585,入力データ,34,FALSE)=5),3,
IF(VLOOKUP(A585,入力データ,35,FALSE)="","",3)),"")</f>
        <v/>
      </c>
      <c r="AK585" s="371"/>
      <c r="AL585" s="373"/>
    </row>
    <row r="586" spans="1:38" ht="15" customHeight="1" x14ac:dyDescent="0.15">
      <c r="A586" s="454"/>
      <c r="B586" s="457"/>
      <c r="C586" s="460"/>
      <c r="D586" s="462"/>
      <c r="E586" s="465"/>
      <c r="F586" s="468"/>
      <c r="G586" s="471"/>
      <c r="H586" s="474"/>
      <c r="I586" s="474"/>
      <c r="J586" s="476"/>
      <c r="K586" s="479"/>
      <c r="L586" s="482"/>
      <c r="M586" s="484"/>
      <c r="N586" s="486"/>
      <c r="O586" s="471"/>
      <c r="P586" s="482"/>
      <c r="Q586" s="437"/>
      <c r="R586" s="488"/>
      <c r="S586" s="437"/>
      <c r="T586" s="438"/>
      <c r="U586" s="439"/>
      <c r="V586" s="41"/>
      <c r="W586" s="150"/>
      <c r="X586" s="150"/>
      <c r="Y586" s="150" t="str">
        <f>IFERROR(IF(VLOOKUP(A585,入力データ,22,FALSE)="","",VLOOKUP(A585,入力データ,22,FALSE)),"")</f>
        <v/>
      </c>
      <c r="Z586" s="150"/>
      <c r="AA586" s="151"/>
      <c r="AB586" s="369"/>
      <c r="AC586" s="378"/>
      <c r="AD586" s="380"/>
      <c r="AE586" s="380"/>
      <c r="AF586" s="446"/>
      <c r="AG586" s="448"/>
      <c r="AH586" s="450"/>
      <c r="AI586" s="380"/>
      <c r="AJ586" s="452"/>
      <c r="AK586" s="372"/>
      <c r="AL586" s="374"/>
    </row>
    <row r="587" spans="1:38" ht="15" customHeight="1" x14ac:dyDescent="0.15">
      <c r="A587" s="454"/>
      <c r="B587" s="457"/>
      <c r="C587" s="375" t="str">
        <f>IFERROR(IF(VLOOKUP(A585,入力データ,12,FALSE)="","",VLOOKUP(A585,入力データ,12,FALSE)),"")</f>
        <v/>
      </c>
      <c r="D587" s="462"/>
      <c r="E587" s="465"/>
      <c r="F587" s="468"/>
      <c r="G587" s="471"/>
      <c r="H587" s="474"/>
      <c r="I587" s="474"/>
      <c r="J587" s="476"/>
      <c r="K587" s="479"/>
      <c r="L587" s="482"/>
      <c r="M587" s="484"/>
      <c r="N587" s="486"/>
      <c r="O587" s="471"/>
      <c r="P587" s="482"/>
      <c r="Q587" s="437"/>
      <c r="R587" s="488"/>
      <c r="S587" s="437"/>
      <c r="T587" s="438"/>
      <c r="U587" s="439"/>
      <c r="V587" s="41"/>
      <c r="W587" s="150"/>
      <c r="X587" s="150"/>
      <c r="Y587" s="150" t="str">
        <f>IFERROR(IF(VLOOKUP(A585,入力データ,23,FALSE)="","",VLOOKUP(A585,入力データ,23,FALSE)),"")</f>
        <v/>
      </c>
      <c r="Z587" s="150"/>
      <c r="AA587" s="151"/>
      <c r="AB587" s="369"/>
      <c r="AC587" s="377">
        <v>2</v>
      </c>
      <c r="AD587" s="379" t="str">
        <f>IFERROR(IF(VLOOKUP(A585,入力データ,37,FALSE)="","",VLOOKUP(A585,入力データ,37,FALSE)),"")</f>
        <v/>
      </c>
      <c r="AE587" s="379" t="str">
        <f>IF(AD587="","",IF(V592&gt;43585,5,4))</f>
        <v/>
      </c>
      <c r="AF587" s="381" t="str">
        <f>IF(AD587="","",V592)</f>
        <v/>
      </c>
      <c r="AG587" s="383" t="str">
        <f>IF(AE587="","",V592)</f>
        <v/>
      </c>
      <c r="AH587" s="385" t="str">
        <f>IF(AF587="","",V592)</f>
        <v/>
      </c>
      <c r="AI587" s="387">
        <v>6</v>
      </c>
      <c r="AJ587" s="389" t="str">
        <f>IFERROR(IF(VLOOKUP(A585,入力データ,36,FALSE)="","",3),"")</f>
        <v/>
      </c>
      <c r="AK587" s="372"/>
      <c r="AL587" s="374"/>
    </row>
    <row r="588" spans="1:38" ht="15" customHeight="1" x14ac:dyDescent="0.15">
      <c r="A588" s="454"/>
      <c r="B588" s="458"/>
      <c r="C588" s="376"/>
      <c r="D588" s="463"/>
      <c r="E588" s="466"/>
      <c r="F588" s="469"/>
      <c r="G588" s="472"/>
      <c r="H588" s="466"/>
      <c r="I588" s="466"/>
      <c r="J588" s="477"/>
      <c r="K588" s="480"/>
      <c r="L588" s="466"/>
      <c r="M588" s="466"/>
      <c r="N588" s="469"/>
      <c r="O588" s="472"/>
      <c r="P588" s="466"/>
      <c r="Q588" s="477"/>
      <c r="R588" s="489"/>
      <c r="S588" s="440"/>
      <c r="T588" s="441"/>
      <c r="U588" s="442"/>
      <c r="V588" s="38"/>
      <c r="W588" s="36"/>
      <c r="X588" s="36"/>
      <c r="Y588" s="150" t="str">
        <f>IFERROR(IF(VLOOKUP(A585,入力データ,24,FALSE)="","",VLOOKUP(A585,入力データ,24,FALSE)),"")</f>
        <v/>
      </c>
      <c r="Z588" s="63"/>
      <c r="AA588" s="37"/>
      <c r="AB588" s="369"/>
      <c r="AC588" s="378"/>
      <c r="AD588" s="380"/>
      <c r="AE588" s="380"/>
      <c r="AF588" s="382"/>
      <c r="AG588" s="384"/>
      <c r="AH588" s="386"/>
      <c r="AI588" s="388"/>
      <c r="AJ588" s="390"/>
      <c r="AK588" s="372"/>
      <c r="AL588" s="374"/>
    </row>
    <row r="589" spans="1:38" ht="15" customHeight="1" x14ac:dyDescent="0.15">
      <c r="A589" s="454"/>
      <c r="B589" s="490" t="str">
        <f>IF(OR(C585&lt;&gt;"",C587&lt;&gt;""),"○","")</f>
        <v/>
      </c>
      <c r="C589" s="391" t="str">
        <f>IFERROR(IF(VLOOKUP(A585,入力データ,4,FALSE)="","",VLOOKUP(A585,入力データ,4,FALSE)),"")</f>
        <v/>
      </c>
      <c r="D589" s="392"/>
      <c r="E589" s="395" t="str">
        <f>IFERROR(IF(VLOOKUP(A585,入力データ,15,FALSE)="","",IF(VLOOKUP(A585,入力データ,15,FALSE)&gt;43585,5,4)),"")</f>
        <v/>
      </c>
      <c r="F589" s="398" t="str">
        <f>IFERROR(IF(VLOOKUP(A585,入力データ,15,FALSE)="","",VLOOKUP(A585,入力データ,15,FALSE)),"")</f>
        <v/>
      </c>
      <c r="G589" s="401" t="str">
        <f>IFERROR(IF(VLOOKUP(A585,入力データ,15,FALSE)="","",VLOOKUP(A585,入力データ,15,FALSE)),"")</f>
        <v/>
      </c>
      <c r="H589" s="404" t="str">
        <f>IFERROR(IF(VLOOKUP(A585,入力データ,15,FALSE)&gt;0,1,""),"")</f>
        <v/>
      </c>
      <c r="I589" s="404" t="str">
        <f>IFERROR(IF(VLOOKUP(A585,入力データ,16,FALSE)="","",VLOOKUP(A585,入力データ,16,FALSE)),"")</f>
        <v/>
      </c>
      <c r="J589" s="405" t="str">
        <f>IFERROR(IF(VLOOKUP(A585,入力データ,17,FALSE)="","",
IF(VLOOKUP(A585,入力データ,17,FALSE)&gt;159,"G",
IF(VLOOKUP(A585,入力データ,17,FALSE)&gt;149,"F",
IF(VLOOKUP(A585,入力データ,17,FALSE)&gt;139,"E",
IF(VLOOKUP(A585,入力データ,17,FALSE)&gt;129,"D",
IF(VLOOKUP(A585,入力データ,17,FALSE)&gt;119,"C",
IF(VLOOKUP(A585,入力データ,17,FALSE)&gt;109,"B",
IF(VLOOKUP(A585,入力データ,17,FALSE)&gt;99,"A",
"")))))))),"")</f>
        <v/>
      </c>
      <c r="K589" s="408" t="str">
        <f>IFERROR(IF(VLOOKUP(A585,入力データ,17,FALSE)="","",
IF(VLOOKUP(A585,入力データ,17,FALSE)&gt;99,MOD(VLOOKUP(A585,入力データ,17,FALSE),10),VLOOKUP(A585,入力データ,17,FALSE))),"")</f>
        <v/>
      </c>
      <c r="L589" s="411" t="str">
        <f>IFERROR(IF(VLOOKUP(A585,入力データ,18,FALSE)="","",VLOOKUP(A585,入力データ,18,FALSE)),"")</f>
        <v/>
      </c>
      <c r="M589" s="493" t="str">
        <f>IFERROR(IF(VLOOKUP(A585,入力データ,19,FALSE)="","",IF(VLOOKUP(A585,入力データ,19,FALSE)&gt;43585,5,4)),"")</f>
        <v/>
      </c>
      <c r="N589" s="398" t="str">
        <f>IFERROR(IF(VLOOKUP(A585,入力データ,19,FALSE)="","",VLOOKUP(A585,入力データ,19,FALSE)),"")</f>
        <v/>
      </c>
      <c r="O589" s="401" t="str">
        <f>IFERROR(IF(VLOOKUP(A585,入力データ,19,FALSE)="","",VLOOKUP(A585,入力データ,19,FALSE)),"")</f>
        <v/>
      </c>
      <c r="P589" s="411" t="str">
        <f>IFERROR(IF(VLOOKUP(A585,入力データ,20,FALSE)="","",VLOOKUP(A585,入力データ,20,FALSE)),"")</f>
        <v/>
      </c>
      <c r="Q589" s="500"/>
      <c r="R589" s="503" t="str">
        <f>IFERROR(IF(OR(S589="ｲｸｷｭｳ",S589="ﾑｷｭｳ",AND(L589="",P589="")),"",VLOOKUP(A585,入力データ,31,FALSE)),"")</f>
        <v/>
      </c>
      <c r="S589" s="423" t="str">
        <f>IFERROR(
IF(VLOOKUP(A585,入力データ,33,FALSE)=1,"ﾑｷｭｳ ",
IF(VLOOKUP(A585,入力データ,33,FALSE)=3,"ｲｸｷｭｳ",
IF(VLOOKUP(A585,入力データ,33,FALSE)=4,VLOOKUP(A585,入力データ,32,FALSE),
IF(VLOOKUP(A585,入力データ,33,FALSE)=5,VLOOKUP(A585,入力データ,32,FALSE),
IF(AND(VLOOKUP(A585,入力データ,38,FALSE)&gt;0,VLOOKUP(A585,入力データ,38,FALSE)&lt;9),0,
IF(AND(L589="",P589=""),"",VLOOKUP(A585,入力データ,32,FALSE))))))),"")</f>
        <v/>
      </c>
      <c r="T589" s="424"/>
      <c r="U589" s="425"/>
      <c r="V589" s="36"/>
      <c r="W589" s="36"/>
      <c r="X589" s="36"/>
      <c r="Y589" s="63" t="str">
        <f>IFERROR(IF(VLOOKUP(A585,入力データ,25,FALSE)="","",VLOOKUP(A585,入力データ,25,FALSE)),"")</f>
        <v/>
      </c>
      <c r="Z589" s="63"/>
      <c r="AA589" s="37"/>
      <c r="AB589" s="369"/>
      <c r="AC589" s="377">
        <v>3</v>
      </c>
      <c r="AD589" s="379" t="str">
        <f>IFERROR(IF(VLOOKUP(A585,入力データ,33,FALSE)="","",VLOOKUP(A585,入力データ,33,FALSE)),"")</f>
        <v/>
      </c>
      <c r="AE589" s="379" t="str">
        <f>IF(AD589="","",IF(V592&gt;43585,5,4))</f>
        <v/>
      </c>
      <c r="AF589" s="381" t="str">
        <f>IF(AD589="","",V592)</f>
        <v/>
      </c>
      <c r="AG589" s="383" t="str">
        <f>IF(AE589="","",V592)</f>
        <v/>
      </c>
      <c r="AH589" s="385" t="str">
        <f>IF(AF589="","",V592)</f>
        <v/>
      </c>
      <c r="AI589" s="379">
        <v>7</v>
      </c>
      <c r="AJ589" s="430"/>
      <c r="AK589" s="372"/>
      <c r="AL589" s="374"/>
    </row>
    <row r="590" spans="1:38" ht="15" customHeight="1" x14ac:dyDescent="0.15">
      <c r="A590" s="454"/>
      <c r="B590" s="491"/>
      <c r="C590" s="393"/>
      <c r="D590" s="394"/>
      <c r="E590" s="396"/>
      <c r="F590" s="399"/>
      <c r="G590" s="402"/>
      <c r="H590" s="396"/>
      <c r="I590" s="396"/>
      <c r="J590" s="406"/>
      <c r="K590" s="409"/>
      <c r="L590" s="396"/>
      <c r="M590" s="494"/>
      <c r="N590" s="496"/>
      <c r="O590" s="498"/>
      <c r="P590" s="494"/>
      <c r="Q590" s="501"/>
      <c r="R590" s="504"/>
      <c r="S590" s="426"/>
      <c r="T590" s="426"/>
      <c r="U590" s="427"/>
      <c r="V590" s="1"/>
      <c r="W590" s="1"/>
      <c r="X590" s="1"/>
      <c r="Y590" s="63" t="str">
        <f>IFERROR(IF(VLOOKUP(A585,入力データ,26,FALSE)="","",VLOOKUP(A585,入力データ,26,FALSE)),"")</f>
        <v/>
      </c>
      <c r="Z590" s="1"/>
      <c r="AA590" s="1"/>
      <c r="AB590" s="369"/>
      <c r="AC590" s="378"/>
      <c r="AD590" s="380"/>
      <c r="AE590" s="380"/>
      <c r="AF590" s="382"/>
      <c r="AG590" s="384"/>
      <c r="AH590" s="386"/>
      <c r="AI590" s="380"/>
      <c r="AJ590" s="431"/>
      <c r="AK590" s="372"/>
      <c r="AL590" s="374"/>
    </row>
    <row r="591" spans="1:38" ht="15" customHeight="1" x14ac:dyDescent="0.15">
      <c r="A591" s="454"/>
      <c r="B591" s="491"/>
      <c r="C591" s="432" t="str">
        <f>IFERROR(IF(VLOOKUP(A585,入力データ,14,FALSE)="","",VLOOKUP(A585,入力データ,14,FALSE)),"")</f>
        <v/>
      </c>
      <c r="D591" s="409"/>
      <c r="E591" s="396"/>
      <c r="F591" s="399"/>
      <c r="G591" s="402"/>
      <c r="H591" s="396"/>
      <c r="I591" s="396"/>
      <c r="J591" s="406"/>
      <c r="K591" s="409"/>
      <c r="L591" s="396"/>
      <c r="M591" s="494"/>
      <c r="N591" s="496"/>
      <c r="O591" s="498"/>
      <c r="P591" s="494"/>
      <c r="Q591" s="501"/>
      <c r="R591" s="504"/>
      <c r="S591" s="426"/>
      <c r="T591" s="426"/>
      <c r="U591" s="427"/>
      <c r="V591" s="150"/>
      <c r="W591" s="150"/>
      <c r="X591" s="150"/>
      <c r="Y591" s="1"/>
      <c r="Z591" s="62"/>
      <c r="AA591" s="151"/>
      <c r="AB591" s="369"/>
      <c r="AC591" s="377">
        <v>4</v>
      </c>
      <c r="AD591" s="413" t="str">
        <f>IFERROR(IF(VLOOKUP(A585,入力データ,38,FALSE)="","",VLOOKUP(A585,入力データ,38,FALSE)),"")</f>
        <v/>
      </c>
      <c r="AE591" s="379" t="str">
        <f>IF(AD591="","",IF(V592&gt;43585,5,4))</f>
        <v/>
      </c>
      <c r="AF591" s="381" t="str">
        <f>IF(AE591="","",V592)</f>
        <v/>
      </c>
      <c r="AG591" s="383" t="str">
        <f>IF(AE591="","",V592)</f>
        <v/>
      </c>
      <c r="AH591" s="385" t="str">
        <f>IF(AE591="","",V592)</f>
        <v/>
      </c>
      <c r="AI591" s="379"/>
      <c r="AJ591" s="418"/>
      <c r="AK591" s="58"/>
      <c r="AL591" s="86"/>
    </row>
    <row r="592" spans="1:38" ht="15" customHeight="1" x14ac:dyDescent="0.15">
      <c r="A592" s="455"/>
      <c r="B592" s="492"/>
      <c r="C592" s="433"/>
      <c r="D592" s="410"/>
      <c r="E592" s="397"/>
      <c r="F592" s="400"/>
      <c r="G592" s="403"/>
      <c r="H592" s="397"/>
      <c r="I592" s="397"/>
      <c r="J592" s="407"/>
      <c r="K592" s="410"/>
      <c r="L592" s="397"/>
      <c r="M592" s="495"/>
      <c r="N592" s="497"/>
      <c r="O592" s="499"/>
      <c r="P592" s="495"/>
      <c r="Q592" s="502"/>
      <c r="R592" s="505"/>
      <c r="S592" s="428"/>
      <c r="T592" s="428"/>
      <c r="U592" s="429"/>
      <c r="V592" s="420" t="str">
        <f>IFERROR(IF(VLOOKUP(A585,入力データ,27,FALSE)="","",VLOOKUP(A585,入力データ,27,FALSE)),"")</f>
        <v/>
      </c>
      <c r="W592" s="421"/>
      <c r="X592" s="421"/>
      <c r="Y592" s="421"/>
      <c r="Z592" s="421"/>
      <c r="AA592" s="422"/>
      <c r="AB592" s="370"/>
      <c r="AC592" s="412"/>
      <c r="AD592" s="414"/>
      <c r="AE592" s="414"/>
      <c r="AF592" s="415"/>
      <c r="AG592" s="416"/>
      <c r="AH592" s="417"/>
      <c r="AI592" s="414"/>
      <c r="AJ592" s="419"/>
      <c r="AK592" s="60"/>
      <c r="AL592" s="61"/>
    </row>
    <row r="593" spans="1:38" ht="15" customHeight="1" x14ac:dyDescent="0.15">
      <c r="A593" s="453">
        <v>73</v>
      </c>
      <c r="B593" s="456"/>
      <c r="C593" s="459" t="str">
        <f>IFERROR(IF(VLOOKUP(A593,入力データ,2,FALSE)="","",VLOOKUP(A593,入力データ,2,FALSE)),"")</f>
        <v/>
      </c>
      <c r="D593" s="461" t="str">
        <f>IFERROR(
IF(OR(VLOOKUP(A593,入力データ,34,FALSE)=1,
VLOOKUP(A593,入力データ,34,FALSE)=3,
VLOOKUP(A593,入力データ,34,FALSE)=4,
VLOOKUP(A593,入力データ,34,FALSE)=5),
IF(VLOOKUP(A593,入力データ,13,FALSE)="","",VLOOKUP(A593,入力データ,13,FALSE)),
IF(VLOOKUP(A593,入力データ,3,FALSE)="","",VLOOKUP(A593,入力データ,3,FALSE))),"")</f>
        <v/>
      </c>
      <c r="E593" s="464" t="str">
        <f>IFERROR(IF(VLOOKUP(A593,入力データ,5,FALSE)="","",IF(VLOOKUP(A593,入力データ,5,FALSE)&gt;43585,5,4)),"")</f>
        <v/>
      </c>
      <c r="F593" s="467" t="str">
        <f>IFERROR(IF(VLOOKUP(A593,入力データ,5,FALSE)="","",VLOOKUP(A593,入力データ,5,FALSE)),"")</f>
        <v/>
      </c>
      <c r="G593" s="470" t="str">
        <f>IFERROR(IF(VLOOKUP(A593,入力データ,5,FALSE)="","",VLOOKUP(A593,入力データ,5,FALSE)),"")</f>
        <v/>
      </c>
      <c r="H593" s="473" t="str">
        <f>IFERROR(IF(VLOOKUP(A593,入力データ,5,FALSE)&gt;0,1,""),"")</f>
        <v/>
      </c>
      <c r="I593" s="473" t="str">
        <f>IFERROR(IF(VLOOKUP(A593,入力データ,6,FALSE)="","",VLOOKUP(A593,入力データ,6,FALSE)),"")</f>
        <v/>
      </c>
      <c r="J593" s="475" t="str">
        <f>IFERROR(IF(VLOOKUP(A593,入力データ,7,FALSE)="","",
IF(VLOOKUP(A593,入力データ,7,FALSE)&gt;159,"G",
IF(VLOOKUP(A593,入力データ,7,FALSE)&gt;149,"F",
IF(VLOOKUP(A593,入力データ,7,FALSE)&gt;139,"E",
IF(VLOOKUP(A593,入力データ,7,FALSE)&gt;129,"D",
IF(VLOOKUP(A593,入力データ,7,FALSE)&gt;119,"C",
IF(VLOOKUP(A593,入力データ,7,FALSE)&gt;109,"B",
IF(VLOOKUP(A593,入力データ,7,FALSE)&gt;99,"A",
"")))))))),"")</f>
        <v/>
      </c>
      <c r="K593" s="478" t="str">
        <f>IFERROR(IF(VLOOKUP(A593,入力データ,7,FALSE)="","",
IF(VLOOKUP(A593,入力データ,7,FALSE)&gt;99,MOD(VLOOKUP(A593,入力データ,7,FALSE),10),VLOOKUP(A593,入力データ,7,FALSE))),"")</f>
        <v/>
      </c>
      <c r="L593" s="481" t="str">
        <f>IFERROR(IF(VLOOKUP(A593,入力データ,8,FALSE)="","",VLOOKUP(A593,入力データ,8,FALSE)),"")</f>
        <v/>
      </c>
      <c r="M593" s="483" t="str">
        <f>IFERROR(IF(VLOOKUP(A593,入力データ,9,FALSE)="","",IF(VLOOKUP(A593,入力データ,9,FALSE)&gt;43585,5,4)),"")</f>
        <v/>
      </c>
      <c r="N593" s="485" t="str">
        <f>IFERROR(IF(VLOOKUP(A593,入力データ,9,FALSE)="","",VLOOKUP(A593,入力データ,9,FALSE)),"")</f>
        <v/>
      </c>
      <c r="O593" s="470" t="str">
        <f>IFERROR(IF(VLOOKUP(A593,入力データ,9,FALSE)="","",VLOOKUP(A593,入力データ,9,FALSE)),"")</f>
        <v/>
      </c>
      <c r="P593" s="481" t="str">
        <f>IFERROR(IF(VLOOKUP(A593,入力データ,10,FALSE)="","",VLOOKUP(A593,入力データ,10,FALSE)),"")</f>
        <v/>
      </c>
      <c r="Q593" s="434"/>
      <c r="R593" s="487" t="str">
        <f>IFERROR(IF(VLOOKUP(A593,入力データ,8,FALSE)="","",VLOOKUP(A593,入力データ,8,FALSE)+VALUE(VLOOKUP(A593,入力データ,10,FALSE))),"")</f>
        <v/>
      </c>
      <c r="S593" s="434" t="str">
        <f>IF(R593="","",IF(VLOOKUP(A593,入力データ,11,FALSE)="育児休業","ｲｸｷｭｳ",IF(VLOOKUP(A593,入力データ,11,FALSE)="傷病休職","ﾑｷｭｳ",ROUNDDOWN(R593*10/1000,0))))</f>
        <v/>
      </c>
      <c r="T593" s="435"/>
      <c r="U593" s="436"/>
      <c r="V593" s="152"/>
      <c r="W593" s="149"/>
      <c r="X593" s="149"/>
      <c r="Y593" s="149" t="str">
        <f>IFERROR(IF(VLOOKUP(A593,入力データ,21,FALSE)="","",VLOOKUP(A593,入力データ,21,FALSE)),"")</f>
        <v/>
      </c>
      <c r="Z593" s="40"/>
      <c r="AA593" s="67"/>
      <c r="AB593" s="368" t="str">
        <f>IFERROR(IF(VLOOKUP(A593,入力データ,28,FALSE)&amp;"　"&amp;VLOOKUP(A593,入力データ,29,FALSE)="　","",VLOOKUP(A593,入力データ,28,FALSE)&amp;"　"&amp;VLOOKUP(A593,入力データ,29,FALSE)),"")</f>
        <v/>
      </c>
      <c r="AC593" s="443">
        <v>1</v>
      </c>
      <c r="AD593" s="444" t="str">
        <f>IFERROR(IF(VLOOKUP(A593,入力データ,34,FALSE)="","",VLOOKUP(A593,入力データ,34,FALSE)),"")</f>
        <v/>
      </c>
      <c r="AE593" s="444" t="str">
        <f>IF(AD593="","",IF(V600&gt;43585,5,4))</f>
        <v/>
      </c>
      <c r="AF593" s="445" t="str">
        <f>IF(AD593="","",V600)</f>
        <v/>
      </c>
      <c r="AG593" s="447" t="str">
        <f>IF(AD593="","",V600)</f>
        <v/>
      </c>
      <c r="AH593" s="449" t="str">
        <f>IF(AD593="","",V600)</f>
        <v/>
      </c>
      <c r="AI593" s="444">
        <v>5</v>
      </c>
      <c r="AJ593" s="451" t="str">
        <f>IFERROR(IF(OR(VLOOKUP(A593,入力データ,34,FALSE)=1,VLOOKUP(A593,入力データ,34,FALSE)=3,VLOOKUP(A593,入力データ,34,FALSE)=4,VLOOKUP(A593,入力データ,34,FALSE)=5),3,
IF(VLOOKUP(A593,入力データ,35,FALSE)="","",3)),"")</f>
        <v/>
      </c>
      <c r="AK593" s="371"/>
      <c r="AL593" s="373"/>
    </row>
    <row r="594" spans="1:38" ht="15" customHeight="1" x14ac:dyDescent="0.15">
      <c r="A594" s="454"/>
      <c r="B594" s="457"/>
      <c r="C594" s="460"/>
      <c r="D594" s="462"/>
      <c r="E594" s="465"/>
      <c r="F594" s="468"/>
      <c r="G594" s="471"/>
      <c r="H594" s="474"/>
      <c r="I594" s="474"/>
      <c r="J594" s="476"/>
      <c r="K594" s="479"/>
      <c r="L594" s="482"/>
      <c r="M594" s="484"/>
      <c r="N594" s="486"/>
      <c r="O594" s="471"/>
      <c r="P594" s="482"/>
      <c r="Q594" s="437"/>
      <c r="R594" s="488"/>
      <c r="S594" s="437"/>
      <c r="T594" s="438"/>
      <c r="U594" s="439"/>
      <c r="V594" s="41"/>
      <c r="W594" s="150"/>
      <c r="X594" s="150"/>
      <c r="Y594" s="150" t="str">
        <f>IFERROR(IF(VLOOKUP(A593,入力データ,22,FALSE)="","",VLOOKUP(A593,入力データ,22,FALSE)),"")</f>
        <v/>
      </c>
      <c r="Z594" s="150"/>
      <c r="AA594" s="151"/>
      <c r="AB594" s="369"/>
      <c r="AC594" s="378"/>
      <c r="AD594" s="380"/>
      <c r="AE594" s="380"/>
      <c r="AF594" s="446"/>
      <c r="AG594" s="448"/>
      <c r="AH594" s="450"/>
      <c r="AI594" s="380"/>
      <c r="AJ594" s="452"/>
      <c r="AK594" s="372"/>
      <c r="AL594" s="374"/>
    </row>
    <row r="595" spans="1:38" ht="15" customHeight="1" x14ac:dyDescent="0.15">
      <c r="A595" s="454"/>
      <c r="B595" s="457"/>
      <c r="C595" s="375" t="str">
        <f>IFERROR(IF(VLOOKUP(A593,入力データ,12,FALSE)="","",VLOOKUP(A593,入力データ,12,FALSE)),"")</f>
        <v/>
      </c>
      <c r="D595" s="462"/>
      <c r="E595" s="465"/>
      <c r="F595" s="468"/>
      <c r="G595" s="471"/>
      <c r="H595" s="474"/>
      <c r="I595" s="474"/>
      <c r="J595" s="476"/>
      <c r="K595" s="479"/>
      <c r="L595" s="482"/>
      <c r="M595" s="484"/>
      <c r="N595" s="486"/>
      <c r="O595" s="471"/>
      <c r="P595" s="482"/>
      <c r="Q595" s="437"/>
      <c r="R595" s="488"/>
      <c r="S595" s="437"/>
      <c r="T595" s="438"/>
      <c r="U595" s="439"/>
      <c r="V595" s="41"/>
      <c r="W595" s="150"/>
      <c r="X595" s="150"/>
      <c r="Y595" s="150" t="str">
        <f>IFERROR(IF(VLOOKUP(A593,入力データ,23,FALSE)="","",VLOOKUP(A593,入力データ,23,FALSE)),"")</f>
        <v/>
      </c>
      <c r="Z595" s="150"/>
      <c r="AA595" s="151"/>
      <c r="AB595" s="369"/>
      <c r="AC595" s="377">
        <v>2</v>
      </c>
      <c r="AD595" s="379" t="str">
        <f>IFERROR(IF(VLOOKUP(A593,入力データ,37,FALSE)="","",VLOOKUP(A593,入力データ,37,FALSE)),"")</f>
        <v/>
      </c>
      <c r="AE595" s="379" t="str">
        <f>IF(AD595="","",IF(V600&gt;43585,5,4))</f>
        <v/>
      </c>
      <c r="AF595" s="381" t="str">
        <f>IF(AD595="","",V600)</f>
        <v/>
      </c>
      <c r="AG595" s="383" t="str">
        <f>IF(AE595="","",V600)</f>
        <v/>
      </c>
      <c r="AH595" s="385" t="str">
        <f>IF(AF595="","",V600)</f>
        <v/>
      </c>
      <c r="AI595" s="387">
        <v>6</v>
      </c>
      <c r="AJ595" s="389" t="str">
        <f>IFERROR(IF(VLOOKUP(A593,入力データ,36,FALSE)="","",3),"")</f>
        <v/>
      </c>
      <c r="AK595" s="372"/>
      <c r="AL595" s="374"/>
    </row>
    <row r="596" spans="1:38" ht="15" customHeight="1" x14ac:dyDescent="0.15">
      <c r="A596" s="454"/>
      <c r="B596" s="458"/>
      <c r="C596" s="376"/>
      <c r="D596" s="463"/>
      <c r="E596" s="466"/>
      <c r="F596" s="469"/>
      <c r="G596" s="472"/>
      <c r="H596" s="466"/>
      <c r="I596" s="466"/>
      <c r="J596" s="477"/>
      <c r="K596" s="480"/>
      <c r="L596" s="466"/>
      <c r="M596" s="466"/>
      <c r="N596" s="469"/>
      <c r="O596" s="472"/>
      <c r="P596" s="466"/>
      <c r="Q596" s="477"/>
      <c r="R596" s="489"/>
      <c r="S596" s="440"/>
      <c r="T596" s="441"/>
      <c r="U596" s="442"/>
      <c r="V596" s="38"/>
      <c r="W596" s="36"/>
      <c r="X596" s="36"/>
      <c r="Y596" s="150" t="str">
        <f>IFERROR(IF(VLOOKUP(A593,入力データ,24,FALSE)="","",VLOOKUP(A593,入力データ,24,FALSE)),"")</f>
        <v/>
      </c>
      <c r="Z596" s="63"/>
      <c r="AA596" s="37"/>
      <c r="AB596" s="369"/>
      <c r="AC596" s="378"/>
      <c r="AD596" s="380"/>
      <c r="AE596" s="380"/>
      <c r="AF596" s="382"/>
      <c r="AG596" s="384"/>
      <c r="AH596" s="386"/>
      <c r="AI596" s="388"/>
      <c r="AJ596" s="390"/>
      <c r="AK596" s="372"/>
      <c r="AL596" s="374"/>
    </row>
    <row r="597" spans="1:38" ht="15" customHeight="1" x14ac:dyDescent="0.15">
      <c r="A597" s="454"/>
      <c r="B597" s="490" t="str">
        <f>IF(OR(C593&lt;&gt;"",C595&lt;&gt;""),"○","")</f>
        <v/>
      </c>
      <c r="C597" s="391" t="str">
        <f>IFERROR(IF(VLOOKUP(A593,入力データ,4,FALSE)="","",VLOOKUP(A593,入力データ,4,FALSE)),"")</f>
        <v/>
      </c>
      <c r="D597" s="392"/>
      <c r="E597" s="395" t="str">
        <f>IFERROR(IF(VLOOKUP(A593,入力データ,15,FALSE)="","",IF(VLOOKUP(A593,入力データ,15,FALSE)&gt;43585,5,4)),"")</f>
        <v/>
      </c>
      <c r="F597" s="398" t="str">
        <f>IFERROR(IF(VLOOKUP(A593,入力データ,15,FALSE)="","",VLOOKUP(A593,入力データ,15,FALSE)),"")</f>
        <v/>
      </c>
      <c r="G597" s="401" t="str">
        <f>IFERROR(IF(VLOOKUP(A593,入力データ,15,FALSE)="","",VLOOKUP(A593,入力データ,15,FALSE)),"")</f>
        <v/>
      </c>
      <c r="H597" s="404" t="str">
        <f>IFERROR(IF(VLOOKUP(A593,入力データ,15,FALSE)&gt;0,1,""),"")</f>
        <v/>
      </c>
      <c r="I597" s="404" t="str">
        <f>IFERROR(IF(VLOOKUP(A593,入力データ,16,FALSE)="","",VLOOKUP(A593,入力データ,16,FALSE)),"")</f>
        <v/>
      </c>
      <c r="J597" s="405" t="str">
        <f>IFERROR(IF(VLOOKUP(A593,入力データ,17,FALSE)="","",
IF(VLOOKUP(A593,入力データ,17,FALSE)&gt;159,"G",
IF(VLOOKUP(A593,入力データ,17,FALSE)&gt;149,"F",
IF(VLOOKUP(A593,入力データ,17,FALSE)&gt;139,"E",
IF(VLOOKUP(A593,入力データ,17,FALSE)&gt;129,"D",
IF(VLOOKUP(A593,入力データ,17,FALSE)&gt;119,"C",
IF(VLOOKUP(A593,入力データ,17,FALSE)&gt;109,"B",
IF(VLOOKUP(A593,入力データ,17,FALSE)&gt;99,"A",
"")))))))),"")</f>
        <v/>
      </c>
      <c r="K597" s="408" t="str">
        <f>IFERROR(IF(VLOOKUP(A593,入力データ,17,FALSE)="","",
IF(VLOOKUP(A593,入力データ,17,FALSE)&gt;99,MOD(VLOOKUP(A593,入力データ,17,FALSE),10),VLOOKUP(A593,入力データ,17,FALSE))),"")</f>
        <v/>
      </c>
      <c r="L597" s="411" t="str">
        <f>IFERROR(IF(VLOOKUP(A593,入力データ,18,FALSE)="","",VLOOKUP(A593,入力データ,18,FALSE)),"")</f>
        <v/>
      </c>
      <c r="M597" s="493" t="str">
        <f>IFERROR(IF(VLOOKUP(A593,入力データ,19,FALSE)="","",IF(VLOOKUP(A593,入力データ,19,FALSE)&gt;43585,5,4)),"")</f>
        <v/>
      </c>
      <c r="N597" s="398" t="str">
        <f>IFERROR(IF(VLOOKUP(A593,入力データ,19,FALSE)="","",VLOOKUP(A593,入力データ,19,FALSE)),"")</f>
        <v/>
      </c>
      <c r="O597" s="401" t="str">
        <f>IFERROR(IF(VLOOKUP(A593,入力データ,19,FALSE)="","",VLOOKUP(A593,入力データ,19,FALSE)),"")</f>
        <v/>
      </c>
      <c r="P597" s="411" t="str">
        <f>IFERROR(IF(VLOOKUP(A593,入力データ,20,FALSE)="","",VLOOKUP(A593,入力データ,20,FALSE)),"")</f>
        <v/>
      </c>
      <c r="Q597" s="500"/>
      <c r="R597" s="503" t="str">
        <f>IFERROR(IF(OR(S597="ｲｸｷｭｳ",S597="ﾑｷｭｳ",AND(L597="",P597="")),"",VLOOKUP(A593,入力データ,31,FALSE)),"")</f>
        <v/>
      </c>
      <c r="S597" s="423" t="str">
        <f>IFERROR(
IF(VLOOKUP(A593,入力データ,33,FALSE)=1,"ﾑｷｭｳ ",
IF(VLOOKUP(A593,入力データ,33,FALSE)=3,"ｲｸｷｭｳ",
IF(VLOOKUP(A593,入力データ,33,FALSE)=4,VLOOKUP(A593,入力データ,32,FALSE),
IF(VLOOKUP(A593,入力データ,33,FALSE)=5,VLOOKUP(A593,入力データ,32,FALSE),
IF(AND(VLOOKUP(A593,入力データ,38,FALSE)&gt;0,VLOOKUP(A593,入力データ,38,FALSE)&lt;9),0,
IF(AND(L597="",P597=""),"",VLOOKUP(A593,入力データ,32,FALSE))))))),"")</f>
        <v/>
      </c>
      <c r="T597" s="424"/>
      <c r="U597" s="425"/>
      <c r="V597" s="36"/>
      <c r="W597" s="36"/>
      <c r="X597" s="36"/>
      <c r="Y597" s="63" t="str">
        <f>IFERROR(IF(VLOOKUP(A593,入力データ,25,FALSE)="","",VLOOKUP(A593,入力データ,25,FALSE)),"")</f>
        <v/>
      </c>
      <c r="Z597" s="63"/>
      <c r="AA597" s="37"/>
      <c r="AB597" s="369"/>
      <c r="AC597" s="377">
        <v>3</v>
      </c>
      <c r="AD597" s="379" t="str">
        <f>IFERROR(IF(VLOOKUP(A593,入力データ,33,FALSE)="","",VLOOKUP(A593,入力データ,33,FALSE)),"")</f>
        <v/>
      </c>
      <c r="AE597" s="379" t="str">
        <f>IF(AD597="","",IF(V600&gt;43585,5,4))</f>
        <v/>
      </c>
      <c r="AF597" s="381" t="str">
        <f>IF(AD597="","",V600)</f>
        <v/>
      </c>
      <c r="AG597" s="383" t="str">
        <f>IF(AE597="","",V600)</f>
        <v/>
      </c>
      <c r="AH597" s="385" t="str">
        <f>IF(AF597="","",V600)</f>
        <v/>
      </c>
      <c r="AI597" s="379">
        <v>7</v>
      </c>
      <c r="AJ597" s="430"/>
      <c r="AK597" s="372"/>
      <c r="AL597" s="374"/>
    </row>
    <row r="598" spans="1:38" ht="15" customHeight="1" x14ac:dyDescent="0.15">
      <c r="A598" s="454"/>
      <c r="B598" s="491"/>
      <c r="C598" s="393"/>
      <c r="D598" s="394"/>
      <c r="E598" s="396"/>
      <c r="F598" s="399"/>
      <c r="G598" s="402"/>
      <c r="H598" s="396"/>
      <c r="I598" s="396"/>
      <c r="J598" s="406"/>
      <c r="K598" s="409"/>
      <c r="L598" s="396"/>
      <c r="M598" s="494"/>
      <c r="N598" s="496"/>
      <c r="O598" s="498"/>
      <c r="P598" s="494"/>
      <c r="Q598" s="501"/>
      <c r="R598" s="504"/>
      <c r="S598" s="426"/>
      <c r="T598" s="426"/>
      <c r="U598" s="427"/>
      <c r="V598" s="1"/>
      <c r="W598" s="1"/>
      <c r="X598" s="1"/>
      <c r="Y598" s="63" t="str">
        <f>IFERROR(IF(VLOOKUP(A593,入力データ,26,FALSE)="","",VLOOKUP(A593,入力データ,26,FALSE)),"")</f>
        <v/>
      </c>
      <c r="Z598" s="1"/>
      <c r="AA598" s="1"/>
      <c r="AB598" s="369"/>
      <c r="AC598" s="378"/>
      <c r="AD598" s="380"/>
      <c r="AE598" s="380"/>
      <c r="AF598" s="382"/>
      <c r="AG598" s="384"/>
      <c r="AH598" s="386"/>
      <c r="AI598" s="380"/>
      <c r="AJ598" s="431"/>
      <c r="AK598" s="372"/>
      <c r="AL598" s="374"/>
    </row>
    <row r="599" spans="1:38" ht="15" customHeight="1" x14ac:dyDescent="0.15">
      <c r="A599" s="454"/>
      <c r="B599" s="491"/>
      <c r="C599" s="432" t="str">
        <f>IFERROR(IF(VLOOKUP(A593,入力データ,14,FALSE)="","",VLOOKUP(A593,入力データ,14,FALSE)),"")</f>
        <v/>
      </c>
      <c r="D599" s="409"/>
      <c r="E599" s="396"/>
      <c r="F599" s="399"/>
      <c r="G599" s="402"/>
      <c r="H599" s="396"/>
      <c r="I599" s="396"/>
      <c r="J599" s="406"/>
      <c r="K599" s="409"/>
      <c r="L599" s="396"/>
      <c r="M599" s="494"/>
      <c r="N599" s="496"/>
      <c r="O599" s="498"/>
      <c r="P599" s="494"/>
      <c r="Q599" s="501"/>
      <c r="R599" s="504"/>
      <c r="S599" s="426"/>
      <c r="T599" s="426"/>
      <c r="U599" s="427"/>
      <c r="V599" s="150"/>
      <c r="W599" s="150"/>
      <c r="X599" s="150"/>
      <c r="Y599" s="1"/>
      <c r="Z599" s="62"/>
      <c r="AA599" s="151"/>
      <c r="AB599" s="369"/>
      <c r="AC599" s="377">
        <v>4</v>
      </c>
      <c r="AD599" s="413" t="str">
        <f>IFERROR(IF(VLOOKUP(A593,入力データ,38,FALSE)="","",VLOOKUP(A593,入力データ,38,FALSE)),"")</f>
        <v/>
      </c>
      <c r="AE599" s="379" t="str">
        <f>IF(AD599="","",IF(V600&gt;43585,5,4))</f>
        <v/>
      </c>
      <c r="AF599" s="381" t="str">
        <f>IF(AE599="","",V600)</f>
        <v/>
      </c>
      <c r="AG599" s="383" t="str">
        <f>IF(AE599="","",V600)</f>
        <v/>
      </c>
      <c r="AH599" s="385" t="str">
        <f>IF(AE599="","",V600)</f>
        <v/>
      </c>
      <c r="AI599" s="379"/>
      <c r="AJ599" s="418"/>
      <c r="AK599" s="58"/>
      <c r="AL599" s="86"/>
    </row>
    <row r="600" spans="1:38" ht="15" customHeight="1" x14ac:dyDescent="0.15">
      <c r="A600" s="455"/>
      <c r="B600" s="492"/>
      <c r="C600" s="433"/>
      <c r="D600" s="410"/>
      <c r="E600" s="397"/>
      <c r="F600" s="400"/>
      <c r="G600" s="403"/>
      <c r="H600" s="397"/>
      <c r="I600" s="397"/>
      <c r="J600" s="407"/>
      <c r="K600" s="410"/>
      <c r="L600" s="397"/>
      <c r="M600" s="495"/>
      <c r="N600" s="497"/>
      <c r="O600" s="499"/>
      <c r="P600" s="495"/>
      <c r="Q600" s="502"/>
      <c r="R600" s="505"/>
      <c r="S600" s="428"/>
      <c r="T600" s="428"/>
      <c r="U600" s="429"/>
      <c r="V600" s="420" t="str">
        <f>IFERROR(IF(VLOOKUP(A593,入力データ,27,FALSE)="","",VLOOKUP(A593,入力データ,27,FALSE)),"")</f>
        <v/>
      </c>
      <c r="W600" s="421"/>
      <c r="X600" s="421"/>
      <c r="Y600" s="421"/>
      <c r="Z600" s="421"/>
      <c r="AA600" s="422"/>
      <c r="AB600" s="370"/>
      <c r="AC600" s="412"/>
      <c r="AD600" s="414"/>
      <c r="AE600" s="414"/>
      <c r="AF600" s="415"/>
      <c r="AG600" s="416"/>
      <c r="AH600" s="417"/>
      <c r="AI600" s="414"/>
      <c r="AJ600" s="419"/>
      <c r="AK600" s="60"/>
      <c r="AL600" s="61"/>
    </row>
    <row r="601" spans="1:38" ht="15" customHeight="1" x14ac:dyDescent="0.15">
      <c r="A601" s="453">
        <v>74</v>
      </c>
      <c r="B601" s="456"/>
      <c r="C601" s="459" t="str">
        <f>IFERROR(IF(VLOOKUP(A601,入力データ,2,FALSE)="","",VLOOKUP(A601,入力データ,2,FALSE)),"")</f>
        <v/>
      </c>
      <c r="D601" s="461" t="str">
        <f>IFERROR(
IF(OR(VLOOKUP(A601,入力データ,34,FALSE)=1,
VLOOKUP(A601,入力データ,34,FALSE)=3,
VLOOKUP(A601,入力データ,34,FALSE)=4,
VLOOKUP(A601,入力データ,34,FALSE)=5),
IF(VLOOKUP(A601,入力データ,13,FALSE)="","",VLOOKUP(A601,入力データ,13,FALSE)),
IF(VLOOKUP(A601,入力データ,3,FALSE)="","",VLOOKUP(A601,入力データ,3,FALSE))),"")</f>
        <v/>
      </c>
      <c r="E601" s="464" t="str">
        <f>IFERROR(IF(VLOOKUP(A601,入力データ,5,FALSE)="","",IF(VLOOKUP(A601,入力データ,5,FALSE)&gt;43585,5,4)),"")</f>
        <v/>
      </c>
      <c r="F601" s="467" t="str">
        <f>IFERROR(IF(VLOOKUP(A601,入力データ,5,FALSE)="","",VLOOKUP(A601,入力データ,5,FALSE)),"")</f>
        <v/>
      </c>
      <c r="G601" s="470" t="str">
        <f>IFERROR(IF(VLOOKUP(A601,入力データ,5,FALSE)="","",VLOOKUP(A601,入力データ,5,FALSE)),"")</f>
        <v/>
      </c>
      <c r="H601" s="473" t="str">
        <f>IFERROR(IF(VLOOKUP(A601,入力データ,5,FALSE)&gt;0,1,""),"")</f>
        <v/>
      </c>
      <c r="I601" s="473" t="str">
        <f>IFERROR(IF(VLOOKUP(A601,入力データ,6,FALSE)="","",VLOOKUP(A601,入力データ,6,FALSE)),"")</f>
        <v/>
      </c>
      <c r="J601" s="475" t="str">
        <f>IFERROR(IF(VLOOKUP(A601,入力データ,7,FALSE)="","",
IF(VLOOKUP(A601,入力データ,7,FALSE)&gt;159,"G",
IF(VLOOKUP(A601,入力データ,7,FALSE)&gt;149,"F",
IF(VLOOKUP(A601,入力データ,7,FALSE)&gt;139,"E",
IF(VLOOKUP(A601,入力データ,7,FALSE)&gt;129,"D",
IF(VLOOKUP(A601,入力データ,7,FALSE)&gt;119,"C",
IF(VLOOKUP(A601,入力データ,7,FALSE)&gt;109,"B",
IF(VLOOKUP(A601,入力データ,7,FALSE)&gt;99,"A",
"")))))))),"")</f>
        <v/>
      </c>
      <c r="K601" s="478" t="str">
        <f>IFERROR(IF(VLOOKUP(A601,入力データ,7,FALSE)="","",
IF(VLOOKUP(A601,入力データ,7,FALSE)&gt;99,MOD(VLOOKUP(A601,入力データ,7,FALSE),10),VLOOKUP(A601,入力データ,7,FALSE))),"")</f>
        <v/>
      </c>
      <c r="L601" s="481" t="str">
        <f>IFERROR(IF(VLOOKUP(A601,入力データ,8,FALSE)="","",VLOOKUP(A601,入力データ,8,FALSE)),"")</f>
        <v/>
      </c>
      <c r="M601" s="483" t="str">
        <f>IFERROR(IF(VLOOKUP(A601,入力データ,9,FALSE)="","",IF(VLOOKUP(A601,入力データ,9,FALSE)&gt;43585,5,4)),"")</f>
        <v/>
      </c>
      <c r="N601" s="485" t="str">
        <f>IFERROR(IF(VLOOKUP(A601,入力データ,9,FALSE)="","",VLOOKUP(A601,入力データ,9,FALSE)),"")</f>
        <v/>
      </c>
      <c r="O601" s="470" t="str">
        <f>IFERROR(IF(VLOOKUP(A601,入力データ,9,FALSE)="","",VLOOKUP(A601,入力データ,9,FALSE)),"")</f>
        <v/>
      </c>
      <c r="P601" s="481" t="str">
        <f>IFERROR(IF(VLOOKUP(A601,入力データ,10,FALSE)="","",VLOOKUP(A601,入力データ,10,FALSE)),"")</f>
        <v/>
      </c>
      <c r="Q601" s="434"/>
      <c r="R601" s="487" t="str">
        <f>IFERROR(IF(VLOOKUP(A601,入力データ,8,FALSE)="","",VLOOKUP(A601,入力データ,8,FALSE)+VALUE(VLOOKUP(A601,入力データ,10,FALSE))),"")</f>
        <v/>
      </c>
      <c r="S601" s="434" t="str">
        <f>IF(R601="","",IF(VLOOKUP(A601,入力データ,11,FALSE)="育児休業","ｲｸｷｭｳ",IF(VLOOKUP(A601,入力データ,11,FALSE)="傷病休職","ﾑｷｭｳ",ROUNDDOWN(R601*10/1000,0))))</f>
        <v/>
      </c>
      <c r="T601" s="435"/>
      <c r="U601" s="436"/>
      <c r="V601" s="152"/>
      <c r="W601" s="149"/>
      <c r="X601" s="149"/>
      <c r="Y601" s="149" t="str">
        <f>IFERROR(IF(VLOOKUP(A601,入力データ,21,FALSE)="","",VLOOKUP(A601,入力データ,21,FALSE)),"")</f>
        <v/>
      </c>
      <c r="Z601" s="40"/>
      <c r="AA601" s="67"/>
      <c r="AB601" s="368" t="str">
        <f>IFERROR(IF(VLOOKUP(A601,入力データ,28,FALSE)&amp;"　"&amp;VLOOKUP(A601,入力データ,29,FALSE)="　","",VLOOKUP(A601,入力データ,28,FALSE)&amp;"　"&amp;VLOOKUP(A601,入力データ,29,FALSE)),"")</f>
        <v/>
      </c>
      <c r="AC601" s="443">
        <v>1</v>
      </c>
      <c r="AD601" s="444" t="str">
        <f>IFERROR(IF(VLOOKUP(A601,入力データ,34,FALSE)="","",VLOOKUP(A601,入力データ,34,FALSE)),"")</f>
        <v/>
      </c>
      <c r="AE601" s="444" t="str">
        <f>IF(AD601="","",IF(V608&gt;43585,5,4))</f>
        <v/>
      </c>
      <c r="AF601" s="445" t="str">
        <f>IF(AD601="","",V608)</f>
        <v/>
      </c>
      <c r="AG601" s="447" t="str">
        <f>IF(AD601="","",V608)</f>
        <v/>
      </c>
      <c r="AH601" s="449" t="str">
        <f>IF(AD601="","",V608)</f>
        <v/>
      </c>
      <c r="AI601" s="444">
        <v>5</v>
      </c>
      <c r="AJ601" s="451" t="str">
        <f>IFERROR(IF(OR(VLOOKUP(A601,入力データ,34,FALSE)=1,VLOOKUP(A601,入力データ,34,FALSE)=3,VLOOKUP(A601,入力データ,34,FALSE)=4,VLOOKUP(A601,入力データ,34,FALSE)=5),3,
IF(VLOOKUP(A601,入力データ,35,FALSE)="","",3)),"")</f>
        <v/>
      </c>
      <c r="AK601" s="371"/>
      <c r="AL601" s="373"/>
    </row>
    <row r="602" spans="1:38" ht="15" customHeight="1" x14ac:dyDescent="0.15">
      <c r="A602" s="454"/>
      <c r="B602" s="457"/>
      <c r="C602" s="460"/>
      <c r="D602" s="462"/>
      <c r="E602" s="465"/>
      <c r="F602" s="468"/>
      <c r="G602" s="471"/>
      <c r="H602" s="474"/>
      <c r="I602" s="474"/>
      <c r="J602" s="476"/>
      <c r="K602" s="479"/>
      <c r="L602" s="482"/>
      <c r="M602" s="484"/>
      <c r="N602" s="486"/>
      <c r="O602" s="471"/>
      <c r="P602" s="482"/>
      <c r="Q602" s="437"/>
      <c r="R602" s="488"/>
      <c r="S602" s="437"/>
      <c r="T602" s="438"/>
      <c r="U602" s="439"/>
      <c r="V602" s="41"/>
      <c r="W602" s="150"/>
      <c r="X602" s="150"/>
      <c r="Y602" s="150" t="str">
        <f>IFERROR(IF(VLOOKUP(A601,入力データ,22,FALSE)="","",VLOOKUP(A601,入力データ,22,FALSE)),"")</f>
        <v/>
      </c>
      <c r="Z602" s="150"/>
      <c r="AA602" s="151"/>
      <c r="AB602" s="369"/>
      <c r="AC602" s="378"/>
      <c r="AD602" s="380"/>
      <c r="AE602" s="380"/>
      <c r="AF602" s="446"/>
      <c r="AG602" s="448"/>
      <c r="AH602" s="450"/>
      <c r="AI602" s="380"/>
      <c r="AJ602" s="452"/>
      <c r="AK602" s="372"/>
      <c r="AL602" s="374"/>
    </row>
    <row r="603" spans="1:38" ht="15" customHeight="1" x14ac:dyDescent="0.15">
      <c r="A603" s="454"/>
      <c r="B603" s="457"/>
      <c r="C603" s="375" t="str">
        <f>IFERROR(IF(VLOOKUP(A601,入力データ,12,FALSE)="","",VLOOKUP(A601,入力データ,12,FALSE)),"")</f>
        <v/>
      </c>
      <c r="D603" s="462"/>
      <c r="E603" s="465"/>
      <c r="F603" s="468"/>
      <c r="G603" s="471"/>
      <c r="H603" s="474"/>
      <c r="I603" s="474"/>
      <c r="J603" s="476"/>
      <c r="K603" s="479"/>
      <c r="L603" s="482"/>
      <c r="M603" s="484"/>
      <c r="N603" s="486"/>
      <c r="O603" s="471"/>
      <c r="P603" s="482"/>
      <c r="Q603" s="437"/>
      <c r="R603" s="488"/>
      <c r="S603" s="437"/>
      <c r="T603" s="438"/>
      <c r="U603" s="439"/>
      <c r="V603" s="41"/>
      <c r="W603" s="150"/>
      <c r="X603" s="150"/>
      <c r="Y603" s="150" t="str">
        <f>IFERROR(IF(VLOOKUP(A601,入力データ,23,FALSE)="","",VLOOKUP(A601,入力データ,23,FALSE)),"")</f>
        <v/>
      </c>
      <c r="Z603" s="150"/>
      <c r="AA603" s="151"/>
      <c r="AB603" s="369"/>
      <c r="AC603" s="377">
        <v>2</v>
      </c>
      <c r="AD603" s="379" t="str">
        <f>IFERROR(IF(VLOOKUP(A601,入力データ,37,FALSE)="","",VLOOKUP(A601,入力データ,37,FALSE)),"")</f>
        <v/>
      </c>
      <c r="AE603" s="379" t="str">
        <f>IF(AD603="","",IF(V608&gt;43585,5,4))</f>
        <v/>
      </c>
      <c r="AF603" s="381" t="str">
        <f>IF(AD603="","",V608)</f>
        <v/>
      </c>
      <c r="AG603" s="383" t="str">
        <f>IF(AE603="","",V608)</f>
        <v/>
      </c>
      <c r="AH603" s="385" t="str">
        <f>IF(AF603="","",V608)</f>
        <v/>
      </c>
      <c r="AI603" s="387">
        <v>6</v>
      </c>
      <c r="AJ603" s="389" t="str">
        <f>IFERROR(IF(VLOOKUP(A601,入力データ,36,FALSE)="","",3),"")</f>
        <v/>
      </c>
      <c r="AK603" s="372"/>
      <c r="AL603" s="374"/>
    </row>
    <row r="604" spans="1:38" ht="15" customHeight="1" x14ac:dyDescent="0.15">
      <c r="A604" s="454"/>
      <c r="B604" s="458"/>
      <c r="C604" s="376"/>
      <c r="D604" s="463"/>
      <c r="E604" s="466"/>
      <c r="F604" s="469"/>
      <c r="G604" s="472"/>
      <c r="H604" s="466"/>
      <c r="I604" s="466"/>
      <c r="J604" s="477"/>
      <c r="K604" s="480"/>
      <c r="L604" s="466"/>
      <c r="M604" s="466"/>
      <c r="N604" s="469"/>
      <c r="O604" s="472"/>
      <c r="P604" s="466"/>
      <c r="Q604" s="477"/>
      <c r="R604" s="489"/>
      <c r="S604" s="440"/>
      <c r="T604" s="441"/>
      <c r="U604" s="442"/>
      <c r="V604" s="38"/>
      <c r="W604" s="36"/>
      <c r="X604" s="36"/>
      <c r="Y604" s="150" t="str">
        <f>IFERROR(IF(VLOOKUP(A601,入力データ,24,FALSE)="","",VLOOKUP(A601,入力データ,24,FALSE)),"")</f>
        <v/>
      </c>
      <c r="Z604" s="63"/>
      <c r="AA604" s="37"/>
      <c r="AB604" s="369"/>
      <c r="AC604" s="378"/>
      <c r="AD604" s="380"/>
      <c r="AE604" s="380"/>
      <c r="AF604" s="382"/>
      <c r="AG604" s="384"/>
      <c r="AH604" s="386"/>
      <c r="AI604" s="388"/>
      <c r="AJ604" s="390"/>
      <c r="AK604" s="372"/>
      <c r="AL604" s="374"/>
    </row>
    <row r="605" spans="1:38" ht="15" customHeight="1" x14ac:dyDescent="0.15">
      <c r="A605" s="454"/>
      <c r="B605" s="490" t="str">
        <f>IF(OR(C601&lt;&gt;"",C603&lt;&gt;""),"○","")</f>
        <v/>
      </c>
      <c r="C605" s="391" t="str">
        <f>IFERROR(IF(VLOOKUP(A601,入力データ,4,FALSE)="","",VLOOKUP(A601,入力データ,4,FALSE)),"")</f>
        <v/>
      </c>
      <c r="D605" s="392"/>
      <c r="E605" s="395" t="str">
        <f>IFERROR(IF(VLOOKUP(A601,入力データ,15,FALSE)="","",IF(VLOOKUP(A601,入力データ,15,FALSE)&gt;43585,5,4)),"")</f>
        <v/>
      </c>
      <c r="F605" s="398" t="str">
        <f>IFERROR(IF(VLOOKUP(A601,入力データ,15,FALSE)="","",VLOOKUP(A601,入力データ,15,FALSE)),"")</f>
        <v/>
      </c>
      <c r="G605" s="401" t="str">
        <f>IFERROR(IF(VLOOKUP(A601,入力データ,15,FALSE)="","",VLOOKUP(A601,入力データ,15,FALSE)),"")</f>
        <v/>
      </c>
      <c r="H605" s="404" t="str">
        <f>IFERROR(IF(VLOOKUP(A601,入力データ,15,FALSE)&gt;0,1,""),"")</f>
        <v/>
      </c>
      <c r="I605" s="404" t="str">
        <f>IFERROR(IF(VLOOKUP(A601,入力データ,16,FALSE)="","",VLOOKUP(A601,入力データ,16,FALSE)),"")</f>
        <v/>
      </c>
      <c r="J605" s="405" t="str">
        <f>IFERROR(IF(VLOOKUP(A601,入力データ,17,FALSE)="","",
IF(VLOOKUP(A601,入力データ,17,FALSE)&gt;159,"G",
IF(VLOOKUP(A601,入力データ,17,FALSE)&gt;149,"F",
IF(VLOOKUP(A601,入力データ,17,FALSE)&gt;139,"E",
IF(VLOOKUP(A601,入力データ,17,FALSE)&gt;129,"D",
IF(VLOOKUP(A601,入力データ,17,FALSE)&gt;119,"C",
IF(VLOOKUP(A601,入力データ,17,FALSE)&gt;109,"B",
IF(VLOOKUP(A601,入力データ,17,FALSE)&gt;99,"A",
"")))))))),"")</f>
        <v/>
      </c>
      <c r="K605" s="408" t="str">
        <f>IFERROR(IF(VLOOKUP(A601,入力データ,17,FALSE)="","",
IF(VLOOKUP(A601,入力データ,17,FALSE)&gt;99,MOD(VLOOKUP(A601,入力データ,17,FALSE),10),VLOOKUP(A601,入力データ,17,FALSE))),"")</f>
        <v/>
      </c>
      <c r="L605" s="411" t="str">
        <f>IFERROR(IF(VLOOKUP(A601,入力データ,18,FALSE)="","",VLOOKUP(A601,入力データ,18,FALSE)),"")</f>
        <v/>
      </c>
      <c r="M605" s="493" t="str">
        <f>IFERROR(IF(VLOOKUP(A601,入力データ,19,FALSE)="","",IF(VLOOKUP(A601,入力データ,19,FALSE)&gt;43585,5,4)),"")</f>
        <v/>
      </c>
      <c r="N605" s="398" t="str">
        <f>IFERROR(IF(VLOOKUP(A601,入力データ,19,FALSE)="","",VLOOKUP(A601,入力データ,19,FALSE)),"")</f>
        <v/>
      </c>
      <c r="O605" s="401" t="str">
        <f>IFERROR(IF(VLOOKUP(A601,入力データ,19,FALSE)="","",VLOOKUP(A601,入力データ,19,FALSE)),"")</f>
        <v/>
      </c>
      <c r="P605" s="411" t="str">
        <f>IFERROR(IF(VLOOKUP(A601,入力データ,20,FALSE)="","",VLOOKUP(A601,入力データ,20,FALSE)),"")</f>
        <v/>
      </c>
      <c r="Q605" s="500"/>
      <c r="R605" s="503" t="str">
        <f>IFERROR(IF(OR(S605="ｲｸｷｭｳ",S605="ﾑｷｭｳ",AND(L605="",P605="")),"",VLOOKUP(A601,入力データ,31,FALSE)),"")</f>
        <v/>
      </c>
      <c r="S605" s="423" t="str">
        <f>IFERROR(
IF(VLOOKUP(A601,入力データ,33,FALSE)=1,"ﾑｷｭｳ ",
IF(VLOOKUP(A601,入力データ,33,FALSE)=3,"ｲｸｷｭｳ",
IF(VLOOKUP(A601,入力データ,33,FALSE)=4,VLOOKUP(A601,入力データ,32,FALSE),
IF(VLOOKUP(A601,入力データ,33,FALSE)=5,VLOOKUP(A601,入力データ,32,FALSE),
IF(AND(VLOOKUP(A601,入力データ,38,FALSE)&gt;0,VLOOKUP(A601,入力データ,38,FALSE)&lt;9),0,
IF(AND(L605="",P605=""),"",VLOOKUP(A601,入力データ,32,FALSE))))))),"")</f>
        <v/>
      </c>
      <c r="T605" s="424"/>
      <c r="U605" s="425"/>
      <c r="V605" s="36"/>
      <c r="W605" s="36"/>
      <c r="X605" s="36"/>
      <c r="Y605" s="63" t="str">
        <f>IFERROR(IF(VLOOKUP(A601,入力データ,25,FALSE)="","",VLOOKUP(A601,入力データ,25,FALSE)),"")</f>
        <v/>
      </c>
      <c r="Z605" s="63"/>
      <c r="AA605" s="37"/>
      <c r="AB605" s="369"/>
      <c r="AC605" s="377">
        <v>3</v>
      </c>
      <c r="AD605" s="379" t="str">
        <f>IFERROR(IF(VLOOKUP(A601,入力データ,33,FALSE)="","",VLOOKUP(A601,入力データ,33,FALSE)),"")</f>
        <v/>
      </c>
      <c r="AE605" s="379" t="str">
        <f>IF(AD605="","",IF(V608&gt;43585,5,4))</f>
        <v/>
      </c>
      <c r="AF605" s="381" t="str">
        <f>IF(AD605="","",V608)</f>
        <v/>
      </c>
      <c r="AG605" s="383" t="str">
        <f>IF(AE605="","",V608)</f>
        <v/>
      </c>
      <c r="AH605" s="385" t="str">
        <f>IF(AF605="","",V608)</f>
        <v/>
      </c>
      <c r="AI605" s="379">
        <v>7</v>
      </c>
      <c r="AJ605" s="430"/>
      <c r="AK605" s="372"/>
      <c r="AL605" s="374"/>
    </row>
    <row r="606" spans="1:38" ht="15" customHeight="1" x14ac:dyDescent="0.15">
      <c r="A606" s="454"/>
      <c r="B606" s="491"/>
      <c r="C606" s="393"/>
      <c r="D606" s="394"/>
      <c r="E606" s="396"/>
      <c r="F606" s="399"/>
      <c r="G606" s="402"/>
      <c r="H606" s="396"/>
      <c r="I606" s="396"/>
      <c r="J606" s="406"/>
      <c r="K606" s="409"/>
      <c r="L606" s="396"/>
      <c r="M606" s="494"/>
      <c r="N606" s="496"/>
      <c r="O606" s="498"/>
      <c r="P606" s="494"/>
      <c r="Q606" s="501"/>
      <c r="R606" s="504"/>
      <c r="S606" s="426"/>
      <c r="T606" s="426"/>
      <c r="U606" s="427"/>
      <c r="V606" s="1"/>
      <c r="W606" s="1"/>
      <c r="X606" s="1"/>
      <c r="Y606" s="63" t="str">
        <f>IFERROR(IF(VLOOKUP(A601,入力データ,26,FALSE)="","",VLOOKUP(A601,入力データ,26,FALSE)),"")</f>
        <v/>
      </c>
      <c r="Z606" s="1"/>
      <c r="AA606" s="1"/>
      <c r="AB606" s="369"/>
      <c r="AC606" s="378"/>
      <c r="AD606" s="380"/>
      <c r="AE606" s="380"/>
      <c r="AF606" s="382"/>
      <c r="AG606" s="384"/>
      <c r="AH606" s="386"/>
      <c r="AI606" s="380"/>
      <c r="AJ606" s="431"/>
      <c r="AK606" s="372"/>
      <c r="AL606" s="374"/>
    </row>
    <row r="607" spans="1:38" ht="15" customHeight="1" x14ac:dyDescent="0.15">
      <c r="A607" s="454"/>
      <c r="B607" s="491"/>
      <c r="C607" s="432" t="str">
        <f>IFERROR(IF(VLOOKUP(A601,入力データ,14,FALSE)="","",VLOOKUP(A601,入力データ,14,FALSE)),"")</f>
        <v/>
      </c>
      <c r="D607" s="409"/>
      <c r="E607" s="396"/>
      <c r="F607" s="399"/>
      <c r="G607" s="402"/>
      <c r="H607" s="396"/>
      <c r="I607" s="396"/>
      <c r="J607" s="406"/>
      <c r="K607" s="409"/>
      <c r="L607" s="396"/>
      <c r="M607" s="494"/>
      <c r="N607" s="496"/>
      <c r="O607" s="498"/>
      <c r="P607" s="494"/>
      <c r="Q607" s="501"/>
      <c r="R607" s="504"/>
      <c r="S607" s="426"/>
      <c r="T607" s="426"/>
      <c r="U607" s="427"/>
      <c r="V607" s="150"/>
      <c r="W607" s="150"/>
      <c r="X607" s="150"/>
      <c r="Y607" s="1"/>
      <c r="Z607" s="62"/>
      <c r="AA607" s="151"/>
      <c r="AB607" s="369"/>
      <c r="AC607" s="377">
        <v>4</v>
      </c>
      <c r="AD607" s="413" t="str">
        <f>IFERROR(IF(VLOOKUP(A601,入力データ,38,FALSE)="","",VLOOKUP(A601,入力データ,38,FALSE)),"")</f>
        <v/>
      </c>
      <c r="AE607" s="379" t="str">
        <f>IF(AD607="","",IF(V608&gt;43585,5,4))</f>
        <v/>
      </c>
      <c r="AF607" s="381" t="str">
        <f>IF(AE607="","",V608)</f>
        <v/>
      </c>
      <c r="AG607" s="383" t="str">
        <f>IF(AE607="","",V608)</f>
        <v/>
      </c>
      <c r="AH607" s="385" t="str">
        <f>IF(AE607="","",V608)</f>
        <v/>
      </c>
      <c r="AI607" s="379"/>
      <c r="AJ607" s="418"/>
      <c r="AK607" s="58"/>
      <c r="AL607" s="86"/>
    </row>
    <row r="608" spans="1:38" ht="15" customHeight="1" x14ac:dyDescent="0.15">
      <c r="A608" s="455"/>
      <c r="B608" s="492"/>
      <c r="C608" s="433"/>
      <c r="D608" s="410"/>
      <c r="E608" s="397"/>
      <c r="F608" s="400"/>
      <c r="G608" s="403"/>
      <c r="H608" s="397"/>
      <c r="I608" s="397"/>
      <c r="J608" s="407"/>
      <c r="K608" s="410"/>
      <c r="L608" s="397"/>
      <c r="M608" s="495"/>
      <c r="N608" s="497"/>
      <c r="O608" s="499"/>
      <c r="P608" s="495"/>
      <c r="Q608" s="502"/>
      <c r="R608" s="505"/>
      <c r="S608" s="428"/>
      <c r="T608" s="428"/>
      <c r="U608" s="429"/>
      <c r="V608" s="420" t="str">
        <f>IFERROR(IF(VLOOKUP(A601,入力データ,27,FALSE)="","",VLOOKUP(A601,入力データ,27,FALSE)),"")</f>
        <v/>
      </c>
      <c r="W608" s="421"/>
      <c r="X608" s="421"/>
      <c r="Y608" s="421"/>
      <c r="Z608" s="421"/>
      <c r="AA608" s="422"/>
      <c r="AB608" s="370"/>
      <c r="AC608" s="412"/>
      <c r="AD608" s="414"/>
      <c r="AE608" s="414"/>
      <c r="AF608" s="415"/>
      <c r="AG608" s="416"/>
      <c r="AH608" s="417"/>
      <c r="AI608" s="414"/>
      <c r="AJ608" s="419"/>
      <c r="AK608" s="60"/>
      <c r="AL608" s="61"/>
    </row>
    <row r="609" spans="1:38" ht="15" customHeight="1" x14ac:dyDescent="0.15">
      <c r="A609" s="453">
        <v>75</v>
      </c>
      <c r="B609" s="456"/>
      <c r="C609" s="459" t="str">
        <f>IFERROR(IF(VLOOKUP(A609,入力データ,2,FALSE)="","",VLOOKUP(A609,入力データ,2,FALSE)),"")</f>
        <v/>
      </c>
      <c r="D609" s="461" t="str">
        <f>IFERROR(
IF(OR(VLOOKUP(A609,入力データ,34,FALSE)=1,
VLOOKUP(A609,入力データ,34,FALSE)=3,
VLOOKUP(A609,入力データ,34,FALSE)=4,
VLOOKUP(A609,入力データ,34,FALSE)=5),
IF(VLOOKUP(A609,入力データ,13,FALSE)="","",VLOOKUP(A609,入力データ,13,FALSE)),
IF(VLOOKUP(A609,入力データ,3,FALSE)="","",VLOOKUP(A609,入力データ,3,FALSE))),"")</f>
        <v/>
      </c>
      <c r="E609" s="464" t="str">
        <f>IFERROR(IF(VLOOKUP(A609,入力データ,5,FALSE)="","",IF(VLOOKUP(A609,入力データ,5,FALSE)&gt;43585,5,4)),"")</f>
        <v/>
      </c>
      <c r="F609" s="467" t="str">
        <f>IFERROR(IF(VLOOKUP(A609,入力データ,5,FALSE)="","",VLOOKUP(A609,入力データ,5,FALSE)),"")</f>
        <v/>
      </c>
      <c r="G609" s="470" t="str">
        <f>IFERROR(IF(VLOOKUP(A609,入力データ,5,FALSE)="","",VLOOKUP(A609,入力データ,5,FALSE)),"")</f>
        <v/>
      </c>
      <c r="H609" s="473" t="str">
        <f>IFERROR(IF(VLOOKUP(A609,入力データ,5,FALSE)&gt;0,1,""),"")</f>
        <v/>
      </c>
      <c r="I609" s="473" t="str">
        <f>IFERROR(IF(VLOOKUP(A609,入力データ,6,FALSE)="","",VLOOKUP(A609,入力データ,6,FALSE)),"")</f>
        <v/>
      </c>
      <c r="J609" s="475" t="str">
        <f>IFERROR(IF(VLOOKUP(A609,入力データ,7,FALSE)="","",
IF(VLOOKUP(A609,入力データ,7,FALSE)&gt;159,"G",
IF(VLOOKUP(A609,入力データ,7,FALSE)&gt;149,"F",
IF(VLOOKUP(A609,入力データ,7,FALSE)&gt;139,"E",
IF(VLOOKUP(A609,入力データ,7,FALSE)&gt;129,"D",
IF(VLOOKUP(A609,入力データ,7,FALSE)&gt;119,"C",
IF(VLOOKUP(A609,入力データ,7,FALSE)&gt;109,"B",
IF(VLOOKUP(A609,入力データ,7,FALSE)&gt;99,"A",
"")))))))),"")</f>
        <v/>
      </c>
      <c r="K609" s="478" t="str">
        <f>IFERROR(IF(VLOOKUP(A609,入力データ,7,FALSE)="","",
IF(VLOOKUP(A609,入力データ,7,FALSE)&gt;99,MOD(VLOOKUP(A609,入力データ,7,FALSE),10),VLOOKUP(A609,入力データ,7,FALSE))),"")</f>
        <v/>
      </c>
      <c r="L609" s="481" t="str">
        <f>IFERROR(IF(VLOOKUP(A609,入力データ,8,FALSE)="","",VLOOKUP(A609,入力データ,8,FALSE)),"")</f>
        <v/>
      </c>
      <c r="M609" s="483" t="str">
        <f>IFERROR(IF(VLOOKUP(A609,入力データ,9,FALSE)="","",IF(VLOOKUP(A609,入力データ,9,FALSE)&gt;43585,5,4)),"")</f>
        <v/>
      </c>
      <c r="N609" s="485" t="str">
        <f>IFERROR(IF(VLOOKUP(A609,入力データ,9,FALSE)="","",VLOOKUP(A609,入力データ,9,FALSE)),"")</f>
        <v/>
      </c>
      <c r="O609" s="470" t="str">
        <f>IFERROR(IF(VLOOKUP(A609,入力データ,9,FALSE)="","",VLOOKUP(A609,入力データ,9,FALSE)),"")</f>
        <v/>
      </c>
      <c r="P609" s="481" t="str">
        <f>IFERROR(IF(VLOOKUP(A609,入力データ,10,FALSE)="","",VLOOKUP(A609,入力データ,10,FALSE)),"")</f>
        <v/>
      </c>
      <c r="Q609" s="434"/>
      <c r="R609" s="487" t="str">
        <f>IFERROR(IF(VLOOKUP(A609,入力データ,8,FALSE)="","",VLOOKUP(A609,入力データ,8,FALSE)+VALUE(VLOOKUP(A609,入力データ,10,FALSE))),"")</f>
        <v/>
      </c>
      <c r="S609" s="434" t="str">
        <f>IF(R609="","",IF(VLOOKUP(A609,入力データ,11,FALSE)="育児休業","ｲｸｷｭｳ",IF(VLOOKUP(A609,入力データ,11,FALSE)="傷病休職","ﾑｷｭｳ",ROUNDDOWN(R609*10/1000,0))))</f>
        <v/>
      </c>
      <c r="T609" s="435"/>
      <c r="U609" s="436"/>
      <c r="V609" s="152"/>
      <c r="W609" s="149"/>
      <c r="X609" s="149"/>
      <c r="Y609" s="149" t="str">
        <f>IFERROR(IF(VLOOKUP(A609,入力データ,21,FALSE)="","",VLOOKUP(A609,入力データ,21,FALSE)),"")</f>
        <v/>
      </c>
      <c r="Z609" s="40"/>
      <c r="AA609" s="67"/>
      <c r="AB609" s="368" t="str">
        <f>IFERROR(IF(VLOOKUP(A609,入力データ,28,FALSE)&amp;"　"&amp;VLOOKUP(A609,入力データ,29,FALSE)="　","",VLOOKUP(A609,入力データ,28,FALSE)&amp;"　"&amp;VLOOKUP(A609,入力データ,29,FALSE)),"")</f>
        <v/>
      </c>
      <c r="AC609" s="443">
        <v>1</v>
      </c>
      <c r="AD609" s="444" t="str">
        <f>IFERROR(IF(VLOOKUP(A609,入力データ,34,FALSE)="","",VLOOKUP(A609,入力データ,34,FALSE)),"")</f>
        <v/>
      </c>
      <c r="AE609" s="444" t="str">
        <f>IF(AD609="","",IF(V616&gt;43585,5,4))</f>
        <v/>
      </c>
      <c r="AF609" s="445" t="str">
        <f>IF(AD609="","",V616)</f>
        <v/>
      </c>
      <c r="AG609" s="447" t="str">
        <f>IF(AD609="","",V616)</f>
        <v/>
      </c>
      <c r="AH609" s="449" t="str">
        <f>IF(AD609="","",V616)</f>
        <v/>
      </c>
      <c r="AI609" s="444">
        <v>5</v>
      </c>
      <c r="AJ609" s="451" t="str">
        <f>IFERROR(IF(OR(VLOOKUP(A609,入力データ,34,FALSE)=1,VLOOKUP(A609,入力データ,34,FALSE)=3,VLOOKUP(A609,入力データ,34,FALSE)=4,VLOOKUP(A609,入力データ,34,FALSE)=5),3,
IF(VLOOKUP(A609,入力データ,35,FALSE)="","",3)),"")</f>
        <v/>
      </c>
      <c r="AK609" s="371"/>
      <c r="AL609" s="373"/>
    </row>
    <row r="610" spans="1:38" ht="15" customHeight="1" x14ac:dyDescent="0.15">
      <c r="A610" s="454"/>
      <c r="B610" s="457"/>
      <c r="C610" s="460"/>
      <c r="D610" s="462"/>
      <c r="E610" s="465"/>
      <c r="F610" s="468"/>
      <c r="G610" s="471"/>
      <c r="H610" s="474"/>
      <c r="I610" s="474"/>
      <c r="J610" s="476"/>
      <c r="K610" s="479"/>
      <c r="L610" s="482"/>
      <c r="M610" s="484"/>
      <c r="N610" s="486"/>
      <c r="O610" s="471"/>
      <c r="P610" s="482"/>
      <c r="Q610" s="437"/>
      <c r="R610" s="488"/>
      <c r="S610" s="437"/>
      <c r="T610" s="438"/>
      <c r="U610" s="439"/>
      <c r="V610" s="41"/>
      <c r="W610" s="150"/>
      <c r="X610" s="150"/>
      <c r="Y610" s="150" t="str">
        <f>IFERROR(IF(VLOOKUP(A609,入力データ,22,FALSE)="","",VLOOKUP(A609,入力データ,22,FALSE)),"")</f>
        <v/>
      </c>
      <c r="Z610" s="150"/>
      <c r="AA610" s="151"/>
      <c r="AB610" s="369"/>
      <c r="AC610" s="378"/>
      <c r="AD610" s="380"/>
      <c r="AE610" s="380"/>
      <c r="AF610" s="446"/>
      <c r="AG610" s="448"/>
      <c r="AH610" s="450"/>
      <c r="AI610" s="380"/>
      <c r="AJ610" s="452"/>
      <c r="AK610" s="372"/>
      <c r="AL610" s="374"/>
    </row>
    <row r="611" spans="1:38" ht="15" customHeight="1" x14ac:dyDescent="0.15">
      <c r="A611" s="454"/>
      <c r="B611" s="457"/>
      <c r="C611" s="375" t="str">
        <f>IFERROR(IF(VLOOKUP(A609,入力データ,12,FALSE)="","",VLOOKUP(A609,入力データ,12,FALSE)),"")</f>
        <v/>
      </c>
      <c r="D611" s="462"/>
      <c r="E611" s="465"/>
      <c r="F611" s="468"/>
      <c r="G611" s="471"/>
      <c r="H611" s="474"/>
      <c r="I611" s="474"/>
      <c r="J611" s="476"/>
      <c r="K611" s="479"/>
      <c r="L611" s="482"/>
      <c r="M611" s="484"/>
      <c r="N611" s="486"/>
      <c r="O611" s="471"/>
      <c r="P611" s="482"/>
      <c r="Q611" s="437"/>
      <c r="R611" s="488"/>
      <c r="S611" s="437"/>
      <c r="T611" s="438"/>
      <c r="U611" s="439"/>
      <c r="V611" s="41"/>
      <c r="W611" s="150"/>
      <c r="X611" s="150"/>
      <c r="Y611" s="150" t="str">
        <f>IFERROR(IF(VLOOKUP(A609,入力データ,23,FALSE)="","",VLOOKUP(A609,入力データ,23,FALSE)),"")</f>
        <v/>
      </c>
      <c r="Z611" s="150"/>
      <c r="AA611" s="151"/>
      <c r="AB611" s="369"/>
      <c r="AC611" s="377">
        <v>2</v>
      </c>
      <c r="AD611" s="379" t="str">
        <f>IFERROR(IF(VLOOKUP(A609,入力データ,37,FALSE)="","",VLOOKUP(A609,入力データ,37,FALSE)),"")</f>
        <v/>
      </c>
      <c r="AE611" s="379" t="str">
        <f>IF(AD611="","",IF(V616&gt;43585,5,4))</f>
        <v/>
      </c>
      <c r="AF611" s="381" t="str">
        <f>IF(AD611="","",V616)</f>
        <v/>
      </c>
      <c r="AG611" s="383" t="str">
        <f>IF(AE611="","",V616)</f>
        <v/>
      </c>
      <c r="AH611" s="385" t="str">
        <f>IF(AF611="","",V616)</f>
        <v/>
      </c>
      <c r="AI611" s="387">
        <v>6</v>
      </c>
      <c r="AJ611" s="389" t="str">
        <f>IFERROR(IF(VLOOKUP(A609,入力データ,36,FALSE)="","",3),"")</f>
        <v/>
      </c>
      <c r="AK611" s="372"/>
      <c r="AL611" s="374"/>
    </row>
    <row r="612" spans="1:38" ht="15" customHeight="1" x14ac:dyDescent="0.15">
      <c r="A612" s="454"/>
      <c r="B612" s="458"/>
      <c r="C612" s="376"/>
      <c r="D612" s="463"/>
      <c r="E612" s="466"/>
      <c r="F612" s="469"/>
      <c r="G612" s="472"/>
      <c r="H612" s="466"/>
      <c r="I612" s="466"/>
      <c r="J612" s="477"/>
      <c r="K612" s="480"/>
      <c r="L612" s="466"/>
      <c r="M612" s="466"/>
      <c r="N612" s="469"/>
      <c r="O612" s="472"/>
      <c r="P612" s="466"/>
      <c r="Q612" s="477"/>
      <c r="R612" s="489"/>
      <c r="S612" s="440"/>
      <c r="T612" s="441"/>
      <c r="U612" s="442"/>
      <c r="V612" s="38"/>
      <c r="W612" s="36"/>
      <c r="X612" s="36"/>
      <c r="Y612" s="150" t="str">
        <f>IFERROR(IF(VLOOKUP(A609,入力データ,24,FALSE)="","",VLOOKUP(A609,入力データ,24,FALSE)),"")</f>
        <v/>
      </c>
      <c r="Z612" s="63"/>
      <c r="AA612" s="37"/>
      <c r="AB612" s="369"/>
      <c r="AC612" s="378"/>
      <c r="AD612" s="380"/>
      <c r="AE612" s="380"/>
      <c r="AF612" s="382"/>
      <c r="AG612" s="384"/>
      <c r="AH612" s="386"/>
      <c r="AI612" s="388"/>
      <c r="AJ612" s="390"/>
      <c r="AK612" s="372"/>
      <c r="AL612" s="374"/>
    </row>
    <row r="613" spans="1:38" ht="15" customHeight="1" x14ac:dyDescent="0.15">
      <c r="A613" s="454"/>
      <c r="B613" s="490" t="str">
        <f>IF(OR(C609&lt;&gt;"",C611&lt;&gt;""),"○","")</f>
        <v/>
      </c>
      <c r="C613" s="391" t="str">
        <f>IFERROR(IF(VLOOKUP(A609,入力データ,4,FALSE)="","",VLOOKUP(A609,入力データ,4,FALSE)),"")</f>
        <v/>
      </c>
      <c r="D613" s="392"/>
      <c r="E613" s="395" t="str">
        <f>IFERROR(IF(VLOOKUP(A609,入力データ,15,FALSE)="","",IF(VLOOKUP(A609,入力データ,15,FALSE)&gt;43585,5,4)),"")</f>
        <v/>
      </c>
      <c r="F613" s="398" t="str">
        <f>IFERROR(IF(VLOOKUP(A609,入力データ,15,FALSE)="","",VLOOKUP(A609,入力データ,15,FALSE)),"")</f>
        <v/>
      </c>
      <c r="G613" s="401" t="str">
        <f>IFERROR(IF(VLOOKUP(A609,入力データ,15,FALSE)="","",VLOOKUP(A609,入力データ,15,FALSE)),"")</f>
        <v/>
      </c>
      <c r="H613" s="404" t="str">
        <f>IFERROR(IF(VLOOKUP(A609,入力データ,15,FALSE)&gt;0,1,""),"")</f>
        <v/>
      </c>
      <c r="I613" s="404" t="str">
        <f>IFERROR(IF(VLOOKUP(A609,入力データ,16,FALSE)="","",VLOOKUP(A609,入力データ,16,FALSE)),"")</f>
        <v/>
      </c>
      <c r="J613" s="405" t="str">
        <f>IFERROR(IF(VLOOKUP(A609,入力データ,17,FALSE)="","",
IF(VLOOKUP(A609,入力データ,17,FALSE)&gt;159,"G",
IF(VLOOKUP(A609,入力データ,17,FALSE)&gt;149,"F",
IF(VLOOKUP(A609,入力データ,17,FALSE)&gt;139,"E",
IF(VLOOKUP(A609,入力データ,17,FALSE)&gt;129,"D",
IF(VLOOKUP(A609,入力データ,17,FALSE)&gt;119,"C",
IF(VLOOKUP(A609,入力データ,17,FALSE)&gt;109,"B",
IF(VLOOKUP(A609,入力データ,17,FALSE)&gt;99,"A",
"")))))))),"")</f>
        <v/>
      </c>
      <c r="K613" s="408" t="str">
        <f>IFERROR(IF(VLOOKUP(A609,入力データ,17,FALSE)="","",
IF(VLOOKUP(A609,入力データ,17,FALSE)&gt;99,MOD(VLOOKUP(A609,入力データ,17,FALSE),10),VLOOKUP(A609,入力データ,17,FALSE))),"")</f>
        <v/>
      </c>
      <c r="L613" s="411" t="str">
        <f>IFERROR(IF(VLOOKUP(A609,入力データ,18,FALSE)="","",VLOOKUP(A609,入力データ,18,FALSE)),"")</f>
        <v/>
      </c>
      <c r="M613" s="493" t="str">
        <f>IFERROR(IF(VLOOKUP(A609,入力データ,19,FALSE)="","",IF(VLOOKUP(A609,入力データ,19,FALSE)&gt;43585,5,4)),"")</f>
        <v/>
      </c>
      <c r="N613" s="398" t="str">
        <f>IFERROR(IF(VLOOKUP(A609,入力データ,19,FALSE)="","",VLOOKUP(A609,入力データ,19,FALSE)),"")</f>
        <v/>
      </c>
      <c r="O613" s="401" t="str">
        <f>IFERROR(IF(VLOOKUP(A609,入力データ,19,FALSE)="","",VLOOKUP(A609,入力データ,19,FALSE)),"")</f>
        <v/>
      </c>
      <c r="P613" s="411" t="str">
        <f>IFERROR(IF(VLOOKUP(A609,入力データ,20,FALSE)="","",VLOOKUP(A609,入力データ,20,FALSE)),"")</f>
        <v/>
      </c>
      <c r="Q613" s="500"/>
      <c r="R613" s="503" t="str">
        <f>IFERROR(IF(OR(S613="ｲｸｷｭｳ",S613="ﾑｷｭｳ",AND(L613="",P613="")),"",VLOOKUP(A609,入力データ,31,FALSE)),"")</f>
        <v/>
      </c>
      <c r="S613" s="423" t="str">
        <f>IFERROR(
IF(VLOOKUP(A609,入力データ,33,FALSE)=1,"ﾑｷｭｳ ",
IF(VLOOKUP(A609,入力データ,33,FALSE)=3,"ｲｸｷｭｳ",
IF(VLOOKUP(A609,入力データ,33,FALSE)=4,VLOOKUP(A609,入力データ,32,FALSE),
IF(VLOOKUP(A609,入力データ,33,FALSE)=5,VLOOKUP(A609,入力データ,32,FALSE),
IF(AND(VLOOKUP(A609,入力データ,38,FALSE)&gt;0,VLOOKUP(A609,入力データ,38,FALSE)&lt;9),0,
IF(AND(L613="",P613=""),"",VLOOKUP(A609,入力データ,32,FALSE))))))),"")</f>
        <v/>
      </c>
      <c r="T613" s="424"/>
      <c r="U613" s="425"/>
      <c r="V613" s="36"/>
      <c r="W613" s="36"/>
      <c r="X613" s="36"/>
      <c r="Y613" s="63" t="str">
        <f>IFERROR(IF(VLOOKUP(A609,入力データ,25,FALSE)="","",VLOOKUP(A609,入力データ,25,FALSE)),"")</f>
        <v/>
      </c>
      <c r="Z613" s="63"/>
      <c r="AA613" s="37"/>
      <c r="AB613" s="369"/>
      <c r="AC613" s="377">
        <v>3</v>
      </c>
      <c r="AD613" s="379" t="str">
        <f>IFERROR(IF(VLOOKUP(A609,入力データ,33,FALSE)="","",VLOOKUP(A609,入力データ,33,FALSE)),"")</f>
        <v/>
      </c>
      <c r="AE613" s="379" t="str">
        <f>IF(AD613="","",IF(V616&gt;43585,5,4))</f>
        <v/>
      </c>
      <c r="AF613" s="381" t="str">
        <f>IF(AD613="","",V616)</f>
        <v/>
      </c>
      <c r="AG613" s="383" t="str">
        <f>IF(AE613="","",V616)</f>
        <v/>
      </c>
      <c r="AH613" s="385" t="str">
        <f>IF(AF613="","",V616)</f>
        <v/>
      </c>
      <c r="AI613" s="379">
        <v>7</v>
      </c>
      <c r="AJ613" s="430"/>
      <c r="AK613" s="372"/>
      <c r="AL613" s="374"/>
    </row>
    <row r="614" spans="1:38" ht="15" customHeight="1" x14ac:dyDescent="0.15">
      <c r="A614" s="454"/>
      <c r="B614" s="491"/>
      <c r="C614" s="393"/>
      <c r="D614" s="394"/>
      <c r="E614" s="396"/>
      <c r="F614" s="399"/>
      <c r="G614" s="402"/>
      <c r="H614" s="396"/>
      <c r="I614" s="396"/>
      <c r="J614" s="406"/>
      <c r="K614" s="409"/>
      <c r="L614" s="396"/>
      <c r="M614" s="494"/>
      <c r="N614" s="496"/>
      <c r="O614" s="498"/>
      <c r="P614" s="494"/>
      <c r="Q614" s="501"/>
      <c r="R614" s="504"/>
      <c r="S614" s="426"/>
      <c r="T614" s="426"/>
      <c r="U614" s="427"/>
      <c r="V614" s="1"/>
      <c r="W614" s="1"/>
      <c r="X614" s="1"/>
      <c r="Y614" s="63" t="str">
        <f>IFERROR(IF(VLOOKUP(A609,入力データ,26,FALSE)="","",VLOOKUP(A609,入力データ,26,FALSE)),"")</f>
        <v/>
      </c>
      <c r="Z614" s="1"/>
      <c r="AA614" s="1"/>
      <c r="AB614" s="369"/>
      <c r="AC614" s="378"/>
      <c r="AD614" s="380"/>
      <c r="AE614" s="380"/>
      <c r="AF614" s="382"/>
      <c r="AG614" s="384"/>
      <c r="AH614" s="386"/>
      <c r="AI614" s="380"/>
      <c r="AJ614" s="431"/>
      <c r="AK614" s="372"/>
      <c r="AL614" s="374"/>
    </row>
    <row r="615" spans="1:38" ht="15" customHeight="1" x14ac:dyDescent="0.15">
      <c r="A615" s="454"/>
      <c r="B615" s="491"/>
      <c r="C615" s="432" t="str">
        <f>IFERROR(IF(VLOOKUP(A609,入力データ,14,FALSE)="","",VLOOKUP(A609,入力データ,14,FALSE)),"")</f>
        <v/>
      </c>
      <c r="D615" s="409"/>
      <c r="E615" s="396"/>
      <c r="F615" s="399"/>
      <c r="G615" s="402"/>
      <c r="H615" s="396"/>
      <c r="I615" s="396"/>
      <c r="J615" s="406"/>
      <c r="K615" s="409"/>
      <c r="L615" s="396"/>
      <c r="M615" s="494"/>
      <c r="N615" s="496"/>
      <c r="O615" s="498"/>
      <c r="P615" s="494"/>
      <c r="Q615" s="501"/>
      <c r="R615" s="504"/>
      <c r="S615" s="426"/>
      <c r="T615" s="426"/>
      <c r="U615" s="427"/>
      <c r="V615" s="150"/>
      <c r="W615" s="150"/>
      <c r="X615" s="150"/>
      <c r="Y615" s="1"/>
      <c r="Z615" s="62"/>
      <c r="AA615" s="151"/>
      <c r="AB615" s="369"/>
      <c r="AC615" s="377">
        <v>4</v>
      </c>
      <c r="AD615" s="413" t="str">
        <f>IFERROR(IF(VLOOKUP(A609,入力データ,38,FALSE)="","",VLOOKUP(A609,入力データ,38,FALSE)),"")</f>
        <v/>
      </c>
      <c r="AE615" s="379" t="str">
        <f>IF(AD615="","",IF(V616&gt;43585,5,4))</f>
        <v/>
      </c>
      <c r="AF615" s="381" t="str">
        <f>IF(AE615="","",V616)</f>
        <v/>
      </c>
      <c r="AG615" s="383" t="str">
        <f>IF(AE615="","",V616)</f>
        <v/>
      </c>
      <c r="AH615" s="385" t="str">
        <f>IF(AE615="","",V616)</f>
        <v/>
      </c>
      <c r="AI615" s="379"/>
      <c r="AJ615" s="418"/>
      <c r="AK615" s="58"/>
      <c r="AL615" s="86"/>
    </row>
    <row r="616" spans="1:38" ht="15" customHeight="1" x14ac:dyDescent="0.15">
      <c r="A616" s="455"/>
      <c r="B616" s="492"/>
      <c r="C616" s="433"/>
      <c r="D616" s="410"/>
      <c r="E616" s="397"/>
      <c r="F616" s="400"/>
      <c r="G616" s="403"/>
      <c r="H616" s="397"/>
      <c r="I616" s="397"/>
      <c r="J616" s="407"/>
      <c r="K616" s="410"/>
      <c r="L616" s="397"/>
      <c r="M616" s="495"/>
      <c r="N616" s="497"/>
      <c r="O616" s="499"/>
      <c r="P616" s="495"/>
      <c r="Q616" s="502"/>
      <c r="R616" s="505"/>
      <c r="S616" s="428"/>
      <c r="T616" s="428"/>
      <c r="U616" s="429"/>
      <c r="V616" s="420" t="str">
        <f>IFERROR(IF(VLOOKUP(A609,入力データ,27,FALSE)="","",VLOOKUP(A609,入力データ,27,FALSE)),"")</f>
        <v/>
      </c>
      <c r="W616" s="421"/>
      <c r="X616" s="421"/>
      <c r="Y616" s="421"/>
      <c r="Z616" s="421"/>
      <c r="AA616" s="422"/>
      <c r="AB616" s="370"/>
      <c r="AC616" s="412"/>
      <c r="AD616" s="414"/>
      <c r="AE616" s="414"/>
      <c r="AF616" s="415"/>
      <c r="AG616" s="416"/>
      <c r="AH616" s="417"/>
      <c r="AI616" s="414"/>
      <c r="AJ616" s="419"/>
      <c r="AK616" s="60"/>
      <c r="AL616" s="61"/>
    </row>
    <row r="617" spans="1:38" ht="15" customHeight="1" x14ac:dyDescent="0.15">
      <c r="A617" s="453">
        <v>76</v>
      </c>
      <c r="B617" s="456"/>
      <c r="C617" s="459" t="str">
        <f>IFERROR(IF(VLOOKUP(A617,入力データ,2,FALSE)="","",VLOOKUP(A617,入力データ,2,FALSE)),"")</f>
        <v/>
      </c>
      <c r="D617" s="461" t="str">
        <f>IFERROR(
IF(OR(VLOOKUP(A617,入力データ,34,FALSE)=1,
VLOOKUP(A617,入力データ,34,FALSE)=3,
VLOOKUP(A617,入力データ,34,FALSE)=4,
VLOOKUP(A617,入力データ,34,FALSE)=5),
IF(VLOOKUP(A617,入力データ,13,FALSE)="","",VLOOKUP(A617,入力データ,13,FALSE)),
IF(VLOOKUP(A617,入力データ,3,FALSE)="","",VLOOKUP(A617,入力データ,3,FALSE))),"")</f>
        <v/>
      </c>
      <c r="E617" s="464" t="str">
        <f>IFERROR(IF(VLOOKUP(A617,入力データ,5,FALSE)="","",IF(VLOOKUP(A617,入力データ,5,FALSE)&gt;43585,5,4)),"")</f>
        <v/>
      </c>
      <c r="F617" s="467" t="str">
        <f>IFERROR(IF(VLOOKUP(A617,入力データ,5,FALSE)="","",VLOOKUP(A617,入力データ,5,FALSE)),"")</f>
        <v/>
      </c>
      <c r="G617" s="470" t="str">
        <f>IFERROR(IF(VLOOKUP(A617,入力データ,5,FALSE)="","",VLOOKUP(A617,入力データ,5,FALSE)),"")</f>
        <v/>
      </c>
      <c r="H617" s="473" t="str">
        <f>IFERROR(IF(VLOOKUP(A617,入力データ,5,FALSE)&gt;0,1,""),"")</f>
        <v/>
      </c>
      <c r="I617" s="473" t="str">
        <f>IFERROR(IF(VLOOKUP(A617,入力データ,6,FALSE)="","",VLOOKUP(A617,入力データ,6,FALSE)),"")</f>
        <v/>
      </c>
      <c r="J617" s="475" t="str">
        <f>IFERROR(IF(VLOOKUP(A617,入力データ,7,FALSE)="","",
IF(VLOOKUP(A617,入力データ,7,FALSE)&gt;159,"G",
IF(VLOOKUP(A617,入力データ,7,FALSE)&gt;149,"F",
IF(VLOOKUP(A617,入力データ,7,FALSE)&gt;139,"E",
IF(VLOOKUP(A617,入力データ,7,FALSE)&gt;129,"D",
IF(VLOOKUP(A617,入力データ,7,FALSE)&gt;119,"C",
IF(VLOOKUP(A617,入力データ,7,FALSE)&gt;109,"B",
IF(VLOOKUP(A617,入力データ,7,FALSE)&gt;99,"A",
"")))))))),"")</f>
        <v/>
      </c>
      <c r="K617" s="478" t="str">
        <f>IFERROR(IF(VLOOKUP(A617,入力データ,7,FALSE)="","",
IF(VLOOKUP(A617,入力データ,7,FALSE)&gt;99,MOD(VLOOKUP(A617,入力データ,7,FALSE),10),VLOOKUP(A617,入力データ,7,FALSE))),"")</f>
        <v/>
      </c>
      <c r="L617" s="481" t="str">
        <f>IFERROR(IF(VLOOKUP(A617,入力データ,8,FALSE)="","",VLOOKUP(A617,入力データ,8,FALSE)),"")</f>
        <v/>
      </c>
      <c r="M617" s="483" t="str">
        <f>IFERROR(IF(VLOOKUP(A617,入力データ,9,FALSE)="","",IF(VLOOKUP(A617,入力データ,9,FALSE)&gt;43585,5,4)),"")</f>
        <v/>
      </c>
      <c r="N617" s="485" t="str">
        <f>IFERROR(IF(VLOOKUP(A617,入力データ,9,FALSE)="","",VLOOKUP(A617,入力データ,9,FALSE)),"")</f>
        <v/>
      </c>
      <c r="O617" s="470" t="str">
        <f>IFERROR(IF(VLOOKUP(A617,入力データ,9,FALSE)="","",VLOOKUP(A617,入力データ,9,FALSE)),"")</f>
        <v/>
      </c>
      <c r="P617" s="481" t="str">
        <f>IFERROR(IF(VLOOKUP(A617,入力データ,10,FALSE)="","",VLOOKUP(A617,入力データ,10,FALSE)),"")</f>
        <v/>
      </c>
      <c r="Q617" s="434"/>
      <c r="R617" s="487" t="str">
        <f>IFERROR(IF(VLOOKUP(A617,入力データ,8,FALSE)="","",VLOOKUP(A617,入力データ,8,FALSE)+VALUE(VLOOKUP(A617,入力データ,10,FALSE))),"")</f>
        <v/>
      </c>
      <c r="S617" s="434" t="str">
        <f>IF(R617="","",IF(VLOOKUP(A617,入力データ,11,FALSE)="育児休業","ｲｸｷｭｳ",IF(VLOOKUP(A617,入力データ,11,FALSE)="傷病休職","ﾑｷｭｳ",ROUNDDOWN(R617*10/1000,0))))</f>
        <v/>
      </c>
      <c r="T617" s="435"/>
      <c r="U617" s="436"/>
      <c r="V617" s="152"/>
      <c r="W617" s="149"/>
      <c r="X617" s="149"/>
      <c r="Y617" s="149" t="str">
        <f>IFERROR(IF(VLOOKUP(A617,入力データ,21,FALSE)="","",VLOOKUP(A617,入力データ,21,FALSE)),"")</f>
        <v/>
      </c>
      <c r="Z617" s="40"/>
      <c r="AA617" s="67"/>
      <c r="AB617" s="368" t="str">
        <f>IFERROR(IF(VLOOKUP(A617,入力データ,28,FALSE)&amp;"　"&amp;VLOOKUP(A617,入力データ,29,FALSE)="　","",VLOOKUP(A617,入力データ,28,FALSE)&amp;"　"&amp;VLOOKUP(A617,入力データ,29,FALSE)),"")</f>
        <v/>
      </c>
      <c r="AC617" s="443">
        <v>1</v>
      </c>
      <c r="AD617" s="444" t="str">
        <f>IFERROR(IF(VLOOKUP(A617,入力データ,34,FALSE)="","",VLOOKUP(A617,入力データ,34,FALSE)),"")</f>
        <v/>
      </c>
      <c r="AE617" s="444" t="str">
        <f>IF(AD617="","",IF(V624&gt;43585,5,4))</f>
        <v/>
      </c>
      <c r="AF617" s="445" t="str">
        <f>IF(AD617="","",V624)</f>
        <v/>
      </c>
      <c r="AG617" s="447" t="str">
        <f>IF(AD617="","",V624)</f>
        <v/>
      </c>
      <c r="AH617" s="449" t="str">
        <f>IF(AD617="","",V624)</f>
        <v/>
      </c>
      <c r="AI617" s="444">
        <v>5</v>
      </c>
      <c r="AJ617" s="451" t="str">
        <f>IFERROR(IF(OR(VLOOKUP(A617,入力データ,34,FALSE)=1,VLOOKUP(A617,入力データ,34,FALSE)=3,VLOOKUP(A617,入力データ,34,FALSE)=4,VLOOKUP(A617,入力データ,34,FALSE)=5),3,
IF(VLOOKUP(A617,入力データ,35,FALSE)="","",3)),"")</f>
        <v/>
      </c>
      <c r="AK617" s="371"/>
      <c r="AL617" s="373"/>
    </row>
    <row r="618" spans="1:38" ht="15" customHeight="1" x14ac:dyDescent="0.15">
      <c r="A618" s="454"/>
      <c r="B618" s="457"/>
      <c r="C618" s="460"/>
      <c r="D618" s="462"/>
      <c r="E618" s="465"/>
      <c r="F618" s="468"/>
      <c r="G618" s="471"/>
      <c r="H618" s="474"/>
      <c r="I618" s="474"/>
      <c r="J618" s="476"/>
      <c r="K618" s="479"/>
      <c r="L618" s="482"/>
      <c r="M618" s="484"/>
      <c r="N618" s="486"/>
      <c r="O618" s="471"/>
      <c r="P618" s="482"/>
      <c r="Q618" s="437"/>
      <c r="R618" s="488"/>
      <c r="S618" s="437"/>
      <c r="T618" s="438"/>
      <c r="U618" s="439"/>
      <c r="V618" s="41"/>
      <c r="W618" s="150"/>
      <c r="X618" s="150"/>
      <c r="Y618" s="150" t="str">
        <f>IFERROR(IF(VLOOKUP(A617,入力データ,22,FALSE)="","",VLOOKUP(A617,入力データ,22,FALSE)),"")</f>
        <v/>
      </c>
      <c r="Z618" s="150"/>
      <c r="AA618" s="151"/>
      <c r="AB618" s="369"/>
      <c r="AC618" s="378"/>
      <c r="AD618" s="380"/>
      <c r="AE618" s="380"/>
      <c r="AF618" s="446"/>
      <c r="AG618" s="448"/>
      <c r="AH618" s="450"/>
      <c r="AI618" s="380"/>
      <c r="AJ618" s="452"/>
      <c r="AK618" s="372"/>
      <c r="AL618" s="374"/>
    </row>
    <row r="619" spans="1:38" ht="15" customHeight="1" x14ac:dyDescent="0.15">
      <c r="A619" s="454"/>
      <c r="B619" s="457"/>
      <c r="C619" s="375" t="str">
        <f>IFERROR(IF(VLOOKUP(A617,入力データ,12,FALSE)="","",VLOOKUP(A617,入力データ,12,FALSE)),"")</f>
        <v/>
      </c>
      <c r="D619" s="462"/>
      <c r="E619" s="465"/>
      <c r="F619" s="468"/>
      <c r="G619" s="471"/>
      <c r="H619" s="474"/>
      <c r="I619" s="474"/>
      <c r="J619" s="476"/>
      <c r="K619" s="479"/>
      <c r="L619" s="482"/>
      <c r="M619" s="484"/>
      <c r="N619" s="486"/>
      <c r="O619" s="471"/>
      <c r="P619" s="482"/>
      <c r="Q619" s="437"/>
      <c r="R619" s="488"/>
      <c r="S619" s="437"/>
      <c r="T619" s="438"/>
      <c r="U619" s="439"/>
      <c r="V619" s="41"/>
      <c r="W619" s="150"/>
      <c r="X619" s="150"/>
      <c r="Y619" s="150" t="str">
        <f>IFERROR(IF(VLOOKUP(A617,入力データ,23,FALSE)="","",VLOOKUP(A617,入力データ,23,FALSE)),"")</f>
        <v/>
      </c>
      <c r="Z619" s="150"/>
      <c r="AA619" s="151"/>
      <c r="AB619" s="369"/>
      <c r="AC619" s="377">
        <v>2</v>
      </c>
      <c r="AD619" s="379" t="str">
        <f>IFERROR(IF(VLOOKUP(A617,入力データ,37,FALSE)="","",VLOOKUP(A617,入力データ,37,FALSE)),"")</f>
        <v/>
      </c>
      <c r="AE619" s="379" t="str">
        <f>IF(AD619="","",IF(V624&gt;43585,5,4))</f>
        <v/>
      </c>
      <c r="AF619" s="381" t="str">
        <f>IF(AD619="","",V624)</f>
        <v/>
      </c>
      <c r="AG619" s="383" t="str">
        <f>IF(AE619="","",V624)</f>
        <v/>
      </c>
      <c r="AH619" s="385" t="str">
        <f>IF(AF619="","",V624)</f>
        <v/>
      </c>
      <c r="AI619" s="387">
        <v>6</v>
      </c>
      <c r="AJ619" s="389" t="str">
        <f>IFERROR(IF(VLOOKUP(A617,入力データ,36,FALSE)="","",3),"")</f>
        <v/>
      </c>
      <c r="AK619" s="372"/>
      <c r="AL619" s="374"/>
    </row>
    <row r="620" spans="1:38" ht="15" customHeight="1" x14ac:dyDescent="0.15">
      <c r="A620" s="454"/>
      <c r="B620" s="458"/>
      <c r="C620" s="376"/>
      <c r="D620" s="463"/>
      <c r="E620" s="466"/>
      <c r="F620" s="469"/>
      <c r="G620" s="472"/>
      <c r="H620" s="466"/>
      <c r="I620" s="466"/>
      <c r="J620" s="477"/>
      <c r="K620" s="480"/>
      <c r="L620" s="466"/>
      <c r="M620" s="466"/>
      <c r="N620" s="469"/>
      <c r="O620" s="472"/>
      <c r="P620" s="466"/>
      <c r="Q620" s="477"/>
      <c r="R620" s="489"/>
      <c r="S620" s="440"/>
      <c r="T620" s="441"/>
      <c r="U620" s="442"/>
      <c r="V620" s="38"/>
      <c r="W620" s="36"/>
      <c r="X620" s="36"/>
      <c r="Y620" s="150" t="str">
        <f>IFERROR(IF(VLOOKUP(A617,入力データ,24,FALSE)="","",VLOOKUP(A617,入力データ,24,FALSE)),"")</f>
        <v/>
      </c>
      <c r="Z620" s="63"/>
      <c r="AA620" s="37"/>
      <c r="AB620" s="369"/>
      <c r="AC620" s="378"/>
      <c r="AD620" s="380"/>
      <c r="AE620" s="380"/>
      <c r="AF620" s="382"/>
      <c r="AG620" s="384"/>
      <c r="AH620" s="386"/>
      <c r="AI620" s="388"/>
      <c r="AJ620" s="390"/>
      <c r="AK620" s="372"/>
      <c r="AL620" s="374"/>
    </row>
    <row r="621" spans="1:38" ht="15" customHeight="1" x14ac:dyDescent="0.15">
      <c r="A621" s="454"/>
      <c r="B621" s="490" t="str">
        <f>IF(OR(C617&lt;&gt;"",C619&lt;&gt;""),"○","")</f>
        <v/>
      </c>
      <c r="C621" s="391" t="str">
        <f>IFERROR(IF(VLOOKUP(A617,入力データ,4,FALSE)="","",VLOOKUP(A617,入力データ,4,FALSE)),"")</f>
        <v/>
      </c>
      <c r="D621" s="392"/>
      <c r="E621" s="395" t="str">
        <f>IFERROR(IF(VLOOKUP(A617,入力データ,15,FALSE)="","",IF(VLOOKUP(A617,入力データ,15,FALSE)&gt;43585,5,4)),"")</f>
        <v/>
      </c>
      <c r="F621" s="398" t="str">
        <f>IFERROR(IF(VLOOKUP(A617,入力データ,15,FALSE)="","",VLOOKUP(A617,入力データ,15,FALSE)),"")</f>
        <v/>
      </c>
      <c r="G621" s="401" t="str">
        <f>IFERROR(IF(VLOOKUP(A617,入力データ,15,FALSE)="","",VLOOKUP(A617,入力データ,15,FALSE)),"")</f>
        <v/>
      </c>
      <c r="H621" s="404" t="str">
        <f>IFERROR(IF(VLOOKUP(A617,入力データ,15,FALSE)&gt;0,1,""),"")</f>
        <v/>
      </c>
      <c r="I621" s="404" t="str">
        <f>IFERROR(IF(VLOOKUP(A617,入力データ,16,FALSE)="","",VLOOKUP(A617,入力データ,16,FALSE)),"")</f>
        <v/>
      </c>
      <c r="J621" s="405" t="str">
        <f>IFERROR(IF(VLOOKUP(A617,入力データ,17,FALSE)="","",
IF(VLOOKUP(A617,入力データ,17,FALSE)&gt;159,"G",
IF(VLOOKUP(A617,入力データ,17,FALSE)&gt;149,"F",
IF(VLOOKUP(A617,入力データ,17,FALSE)&gt;139,"E",
IF(VLOOKUP(A617,入力データ,17,FALSE)&gt;129,"D",
IF(VLOOKUP(A617,入力データ,17,FALSE)&gt;119,"C",
IF(VLOOKUP(A617,入力データ,17,FALSE)&gt;109,"B",
IF(VLOOKUP(A617,入力データ,17,FALSE)&gt;99,"A",
"")))))))),"")</f>
        <v/>
      </c>
      <c r="K621" s="408" t="str">
        <f>IFERROR(IF(VLOOKUP(A617,入力データ,17,FALSE)="","",
IF(VLOOKUP(A617,入力データ,17,FALSE)&gt;99,MOD(VLOOKUP(A617,入力データ,17,FALSE),10),VLOOKUP(A617,入力データ,17,FALSE))),"")</f>
        <v/>
      </c>
      <c r="L621" s="411" t="str">
        <f>IFERROR(IF(VLOOKUP(A617,入力データ,18,FALSE)="","",VLOOKUP(A617,入力データ,18,FALSE)),"")</f>
        <v/>
      </c>
      <c r="M621" s="493" t="str">
        <f>IFERROR(IF(VLOOKUP(A617,入力データ,19,FALSE)="","",IF(VLOOKUP(A617,入力データ,19,FALSE)&gt;43585,5,4)),"")</f>
        <v/>
      </c>
      <c r="N621" s="398" t="str">
        <f>IFERROR(IF(VLOOKUP(A617,入力データ,19,FALSE)="","",VLOOKUP(A617,入力データ,19,FALSE)),"")</f>
        <v/>
      </c>
      <c r="O621" s="401" t="str">
        <f>IFERROR(IF(VLOOKUP(A617,入力データ,19,FALSE)="","",VLOOKUP(A617,入力データ,19,FALSE)),"")</f>
        <v/>
      </c>
      <c r="P621" s="411" t="str">
        <f>IFERROR(IF(VLOOKUP(A617,入力データ,20,FALSE)="","",VLOOKUP(A617,入力データ,20,FALSE)),"")</f>
        <v/>
      </c>
      <c r="Q621" s="500"/>
      <c r="R621" s="503" t="str">
        <f>IFERROR(IF(OR(S621="ｲｸｷｭｳ",S621="ﾑｷｭｳ",AND(L621="",P621="")),"",VLOOKUP(A617,入力データ,31,FALSE)),"")</f>
        <v/>
      </c>
      <c r="S621" s="423" t="str">
        <f>IFERROR(
IF(VLOOKUP(A617,入力データ,33,FALSE)=1,"ﾑｷｭｳ ",
IF(VLOOKUP(A617,入力データ,33,FALSE)=3,"ｲｸｷｭｳ",
IF(VLOOKUP(A617,入力データ,33,FALSE)=4,VLOOKUP(A617,入力データ,32,FALSE),
IF(VLOOKUP(A617,入力データ,33,FALSE)=5,VLOOKUP(A617,入力データ,32,FALSE),
IF(AND(VLOOKUP(A617,入力データ,38,FALSE)&gt;0,VLOOKUP(A617,入力データ,38,FALSE)&lt;9),0,
IF(AND(L621="",P621=""),"",VLOOKUP(A617,入力データ,32,FALSE))))))),"")</f>
        <v/>
      </c>
      <c r="T621" s="424"/>
      <c r="U621" s="425"/>
      <c r="V621" s="36"/>
      <c r="W621" s="36"/>
      <c r="X621" s="36"/>
      <c r="Y621" s="63" t="str">
        <f>IFERROR(IF(VLOOKUP(A617,入力データ,25,FALSE)="","",VLOOKUP(A617,入力データ,25,FALSE)),"")</f>
        <v/>
      </c>
      <c r="Z621" s="63"/>
      <c r="AA621" s="37"/>
      <c r="AB621" s="369"/>
      <c r="AC621" s="377">
        <v>3</v>
      </c>
      <c r="AD621" s="379" t="str">
        <f>IFERROR(IF(VLOOKUP(A617,入力データ,33,FALSE)="","",VLOOKUP(A617,入力データ,33,FALSE)),"")</f>
        <v/>
      </c>
      <c r="AE621" s="379" t="str">
        <f>IF(AD621="","",IF(V624&gt;43585,5,4))</f>
        <v/>
      </c>
      <c r="AF621" s="381" t="str">
        <f>IF(AD621="","",V624)</f>
        <v/>
      </c>
      <c r="AG621" s="383" t="str">
        <f>IF(AE621="","",V624)</f>
        <v/>
      </c>
      <c r="AH621" s="385" t="str">
        <f>IF(AF621="","",V624)</f>
        <v/>
      </c>
      <c r="AI621" s="379">
        <v>7</v>
      </c>
      <c r="AJ621" s="430"/>
      <c r="AK621" s="372"/>
      <c r="AL621" s="374"/>
    </row>
    <row r="622" spans="1:38" ht="15" customHeight="1" x14ac:dyDescent="0.15">
      <c r="A622" s="454"/>
      <c r="B622" s="491"/>
      <c r="C622" s="393"/>
      <c r="D622" s="394"/>
      <c r="E622" s="396"/>
      <c r="F622" s="399"/>
      <c r="G622" s="402"/>
      <c r="H622" s="396"/>
      <c r="I622" s="396"/>
      <c r="J622" s="406"/>
      <c r="K622" s="409"/>
      <c r="L622" s="396"/>
      <c r="M622" s="494"/>
      <c r="N622" s="496"/>
      <c r="O622" s="498"/>
      <c r="P622" s="494"/>
      <c r="Q622" s="501"/>
      <c r="R622" s="504"/>
      <c r="S622" s="426"/>
      <c r="T622" s="426"/>
      <c r="U622" s="427"/>
      <c r="V622" s="1"/>
      <c r="W622" s="1"/>
      <c r="X622" s="1"/>
      <c r="Y622" s="63" t="str">
        <f>IFERROR(IF(VLOOKUP(A617,入力データ,26,FALSE)="","",VLOOKUP(A617,入力データ,26,FALSE)),"")</f>
        <v/>
      </c>
      <c r="Z622" s="1"/>
      <c r="AA622" s="1"/>
      <c r="AB622" s="369"/>
      <c r="AC622" s="378"/>
      <c r="AD622" s="380"/>
      <c r="AE622" s="380"/>
      <c r="AF622" s="382"/>
      <c r="AG622" s="384"/>
      <c r="AH622" s="386"/>
      <c r="AI622" s="380"/>
      <c r="AJ622" s="431"/>
      <c r="AK622" s="372"/>
      <c r="AL622" s="374"/>
    </row>
    <row r="623" spans="1:38" ht="15" customHeight="1" x14ac:dyDescent="0.15">
      <c r="A623" s="454"/>
      <c r="B623" s="491"/>
      <c r="C623" s="432" t="str">
        <f>IFERROR(IF(VLOOKUP(A617,入力データ,14,FALSE)="","",VLOOKUP(A617,入力データ,14,FALSE)),"")</f>
        <v/>
      </c>
      <c r="D623" s="409"/>
      <c r="E623" s="396"/>
      <c r="F623" s="399"/>
      <c r="G623" s="402"/>
      <c r="H623" s="396"/>
      <c r="I623" s="396"/>
      <c r="J623" s="406"/>
      <c r="K623" s="409"/>
      <c r="L623" s="396"/>
      <c r="M623" s="494"/>
      <c r="N623" s="496"/>
      <c r="O623" s="498"/>
      <c r="P623" s="494"/>
      <c r="Q623" s="501"/>
      <c r="R623" s="504"/>
      <c r="S623" s="426"/>
      <c r="T623" s="426"/>
      <c r="U623" s="427"/>
      <c r="V623" s="150"/>
      <c r="W623" s="150"/>
      <c r="X623" s="150"/>
      <c r="Y623" s="1"/>
      <c r="Z623" s="62"/>
      <c r="AA623" s="151"/>
      <c r="AB623" s="369"/>
      <c r="AC623" s="377">
        <v>4</v>
      </c>
      <c r="AD623" s="413" t="str">
        <f>IFERROR(IF(VLOOKUP(A617,入力データ,38,FALSE)="","",VLOOKUP(A617,入力データ,38,FALSE)),"")</f>
        <v/>
      </c>
      <c r="AE623" s="379" t="str">
        <f>IF(AD623="","",IF(V624&gt;43585,5,4))</f>
        <v/>
      </c>
      <c r="AF623" s="381" t="str">
        <f>IF(AE623="","",V624)</f>
        <v/>
      </c>
      <c r="AG623" s="383" t="str">
        <f>IF(AE623="","",V624)</f>
        <v/>
      </c>
      <c r="AH623" s="385" t="str">
        <f>IF(AE623="","",V624)</f>
        <v/>
      </c>
      <c r="AI623" s="379"/>
      <c r="AJ623" s="418"/>
      <c r="AK623" s="58"/>
      <c r="AL623" s="86"/>
    </row>
    <row r="624" spans="1:38" ht="15" customHeight="1" x14ac:dyDescent="0.15">
      <c r="A624" s="455"/>
      <c r="B624" s="492"/>
      <c r="C624" s="433"/>
      <c r="D624" s="410"/>
      <c r="E624" s="397"/>
      <c r="F624" s="400"/>
      <c r="G624" s="403"/>
      <c r="H624" s="397"/>
      <c r="I624" s="397"/>
      <c r="J624" s="407"/>
      <c r="K624" s="410"/>
      <c r="L624" s="397"/>
      <c r="M624" s="495"/>
      <c r="N624" s="497"/>
      <c r="O624" s="499"/>
      <c r="P624" s="495"/>
      <c r="Q624" s="502"/>
      <c r="R624" s="505"/>
      <c r="S624" s="428"/>
      <c r="T624" s="428"/>
      <c r="U624" s="429"/>
      <c r="V624" s="420" t="str">
        <f>IFERROR(IF(VLOOKUP(A617,入力データ,27,FALSE)="","",VLOOKUP(A617,入力データ,27,FALSE)),"")</f>
        <v/>
      </c>
      <c r="W624" s="421"/>
      <c r="X624" s="421"/>
      <c r="Y624" s="421"/>
      <c r="Z624" s="421"/>
      <c r="AA624" s="422"/>
      <c r="AB624" s="370"/>
      <c r="AC624" s="412"/>
      <c r="AD624" s="414"/>
      <c r="AE624" s="414"/>
      <c r="AF624" s="415"/>
      <c r="AG624" s="416"/>
      <c r="AH624" s="417"/>
      <c r="AI624" s="414"/>
      <c r="AJ624" s="419"/>
      <c r="AK624" s="60"/>
      <c r="AL624" s="61"/>
    </row>
    <row r="625" spans="1:38" ht="15" customHeight="1" x14ac:dyDescent="0.15">
      <c r="A625" s="453">
        <v>77</v>
      </c>
      <c r="B625" s="456"/>
      <c r="C625" s="459" t="str">
        <f>IFERROR(IF(VLOOKUP(A625,入力データ,2,FALSE)="","",VLOOKUP(A625,入力データ,2,FALSE)),"")</f>
        <v/>
      </c>
      <c r="D625" s="461" t="str">
        <f>IFERROR(
IF(OR(VLOOKUP(A625,入力データ,34,FALSE)=1,
VLOOKUP(A625,入力データ,34,FALSE)=3,
VLOOKUP(A625,入力データ,34,FALSE)=4,
VLOOKUP(A625,入力データ,34,FALSE)=5),
IF(VLOOKUP(A625,入力データ,13,FALSE)="","",VLOOKUP(A625,入力データ,13,FALSE)),
IF(VLOOKUP(A625,入力データ,3,FALSE)="","",VLOOKUP(A625,入力データ,3,FALSE))),"")</f>
        <v/>
      </c>
      <c r="E625" s="464" t="str">
        <f>IFERROR(IF(VLOOKUP(A625,入力データ,5,FALSE)="","",IF(VLOOKUP(A625,入力データ,5,FALSE)&gt;43585,5,4)),"")</f>
        <v/>
      </c>
      <c r="F625" s="467" t="str">
        <f>IFERROR(IF(VLOOKUP(A625,入力データ,5,FALSE)="","",VLOOKUP(A625,入力データ,5,FALSE)),"")</f>
        <v/>
      </c>
      <c r="G625" s="470" t="str">
        <f>IFERROR(IF(VLOOKUP(A625,入力データ,5,FALSE)="","",VLOOKUP(A625,入力データ,5,FALSE)),"")</f>
        <v/>
      </c>
      <c r="H625" s="473" t="str">
        <f>IFERROR(IF(VLOOKUP(A625,入力データ,5,FALSE)&gt;0,1,""),"")</f>
        <v/>
      </c>
      <c r="I625" s="473" t="str">
        <f>IFERROR(IF(VLOOKUP(A625,入力データ,6,FALSE)="","",VLOOKUP(A625,入力データ,6,FALSE)),"")</f>
        <v/>
      </c>
      <c r="J625" s="475" t="str">
        <f>IFERROR(IF(VLOOKUP(A625,入力データ,7,FALSE)="","",
IF(VLOOKUP(A625,入力データ,7,FALSE)&gt;159,"G",
IF(VLOOKUP(A625,入力データ,7,FALSE)&gt;149,"F",
IF(VLOOKUP(A625,入力データ,7,FALSE)&gt;139,"E",
IF(VLOOKUP(A625,入力データ,7,FALSE)&gt;129,"D",
IF(VLOOKUP(A625,入力データ,7,FALSE)&gt;119,"C",
IF(VLOOKUP(A625,入力データ,7,FALSE)&gt;109,"B",
IF(VLOOKUP(A625,入力データ,7,FALSE)&gt;99,"A",
"")))))))),"")</f>
        <v/>
      </c>
      <c r="K625" s="478" t="str">
        <f>IFERROR(IF(VLOOKUP(A625,入力データ,7,FALSE)="","",
IF(VLOOKUP(A625,入力データ,7,FALSE)&gt;99,MOD(VLOOKUP(A625,入力データ,7,FALSE),10),VLOOKUP(A625,入力データ,7,FALSE))),"")</f>
        <v/>
      </c>
      <c r="L625" s="481" t="str">
        <f>IFERROR(IF(VLOOKUP(A625,入力データ,8,FALSE)="","",VLOOKUP(A625,入力データ,8,FALSE)),"")</f>
        <v/>
      </c>
      <c r="M625" s="483" t="str">
        <f>IFERROR(IF(VLOOKUP(A625,入力データ,9,FALSE)="","",IF(VLOOKUP(A625,入力データ,9,FALSE)&gt;43585,5,4)),"")</f>
        <v/>
      </c>
      <c r="N625" s="485" t="str">
        <f>IFERROR(IF(VLOOKUP(A625,入力データ,9,FALSE)="","",VLOOKUP(A625,入力データ,9,FALSE)),"")</f>
        <v/>
      </c>
      <c r="O625" s="470" t="str">
        <f>IFERROR(IF(VLOOKUP(A625,入力データ,9,FALSE)="","",VLOOKUP(A625,入力データ,9,FALSE)),"")</f>
        <v/>
      </c>
      <c r="P625" s="481" t="str">
        <f>IFERROR(IF(VLOOKUP(A625,入力データ,10,FALSE)="","",VLOOKUP(A625,入力データ,10,FALSE)),"")</f>
        <v/>
      </c>
      <c r="Q625" s="434"/>
      <c r="R625" s="487" t="str">
        <f>IFERROR(IF(VLOOKUP(A625,入力データ,8,FALSE)="","",VLOOKUP(A625,入力データ,8,FALSE)+VALUE(VLOOKUP(A625,入力データ,10,FALSE))),"")</f>
        <v/>
      </c>
      <c r="S625" s="434" t="str">
        <f>IF(R625="","",IF(VLOOKUP(A625,入力データ,11,FALSE)="育児休業","ｲｸｷｭｳ",IF(VLOOKUP(A625,入力データ,11,FALSE)="傷病休職","ﾑｷｭｳ",ROUNDDOWN(R625*10/1000,0))))</f>
        <v/>
      </c>
      <c r="T625" s="435"/>
      <c r="U625" s="436"/>
      <c r="V625" s="152"/>
      <c r="W625" s="149"/>
      <c r="X625" s="149"/>
      <c r="Y625" s="149" t="str">
        <f>IFERROR(IF(VLOOKUP(A625,入力データ,21,FALSE)="","",VLOOKUP(A625,入力データ,21,FALSE)),"")</f>
        <v/>
      </c>
      <c r="Z625" s="40"/>
      <c r="AA625" s="67"/>
      <c r="AB625" s="368" t="str">
        <f>IFERROR(IF(VLOOKUP(A625,入力データ,28,FALSE)&amp;"　"&amp;VLOOKUP(A625,入力データ,29,FALSE)="　","",VLOOKUP(A625,入力データ,28,FALSE)&amp;"　"&amp;VLOOKUP(A625,入力データ,29,FALSE)),"")</f>
        <v/>
      </c>
      <c r="AC625" s="443">
        <v>1</v>
      </c>
      <c r="AD625" s="444" t="str">
        <f>IFERROR(IF(VLOOKUP(A625,入力データ,34,FALSE)="","",VLOOKUP(A625,入力データ,34,FALSE)),"")</f>
        <v/>
      </c>
      <c r="AE625" s="444" t="str">
        <f>IF(AD625="","",IF(V632&gt;43585,5,4))</f>
        <v/>
      </c>
      <c r="AF625" s="445" t="str">
        <f>IF(AD625="","",V632)</f>
        <v/>
      </c>
      <c r="AG625" s="447" t="str">
        <f>IF(AD625="","",V632)</f>
        <v/>
      </c>
      <c r="AH625" s="449" t="str">
        <f>IF(AD625="","",V632)</f>
        <v/>
      </c>
      <c r="AI625" s="444">
        <v>5</v>
      </c>
      <c r="AJ625" s="451" t="str">
        <f>IFERROR(IF(OR(VLOOKUP(A625,入力データ,34,FALSE)=1,VLOOKUP(A625,入力データ,34,FALSE)=3,VLOOKUP(A625,入力データ,34,FALSE)=4,VLOOKUP(A625,入力データ,34,FALSE)=5),3,
IF(VLOOKUP(A625,入力データ,35,FALSE)="","",3)),"")</f>
        <v/>
      </c>
      <c r="AK625" s="371"/>
      <c r="AL625" s="373"/>
    </row>
    <row r="626" spans="1:38" ht="15" customHeight="1" x14ac:dyDescent="0.15">
      <c r="A626" s="454"/>
      <c r="B626" s="457"/>
      <c r="C626" s="460"/>
      <c r="D626" s="462"/>
      <c r="E626" s="465"/>
      <c r="F626" s="468"/>
      <c r="G626" s="471"/>
      <c r="H626" s="474"/>
      <c r="I626" s="474"/>
      <c r="J626" s="476"/>
      <c r="K626" s="479"/>
      <c r="L626" s="482"/>
      <c r="M626" s="484"/>
      <c r="N626" s="486"/>
      <c r="O626" s="471"/>
      <c r="P626" s="482"/>
      <c r="Q626" s="437"/>
      <c r="R626" s="488"/>
      <c r="S626" s="437"/>
      <c r="T626" s="438"/>
      <c r="U626" s="439"/>
      <c r="V626" s="41"/>
      <c r="W626" s="150"/>
      <c r="X626" s="150"/>
      <c r="Y626" s="150" t="str">
        <f>IFERROR(IF(VLOOKUP(A625,入力データ,22,FALSE)="","",VLOOKUP(A625,入力データ,22,FALSE)),"")</f>
        <v/>
      </c>
      <c r="Z626" s="150"/>
      <c r="AA626" s="151"/>
      <c r="AB626" s="369"/>
      <c r="AC626" s="378"/>
      <c r="AD626" s="380"/>
      <c r="AE626" s="380"/>
      <c r="AF626" s="446"/>
      <c r="AG626" s="448"/>
      <c r="AH626" s="450"/>
      <c r="AI626" s="380"/>
      <c r="AJ626" s="452"/>
      <c r="AK626" s="372"/>
      <c r="AL626" s="374"/>
    </row>
    <row r="627" spans="1:38" ht="15" customHeight="1" x14ac:dyDescent="0.15">
      <c r="A627" s="454"/>
      <c r="B627" s="457"/>
      <c r="C627" s="375" t="str">
        <f>IFERROR(IF(VLOOKUP(A625,入力データ,12,FALSE)="","",VLOOKUP(A625,入力データ,12,FALSE)),"")</f>
        <v/>
      </c>
      <c r="D627" s="462"/>
      <c r="E627" s="465"/>
      <c r="F627" s="468"/>
      <c r="G627" s="471"/>
      <c r="H627" s="474"/>
      <c r="I627" s="474"/>
      <c r="J627" s="476"/>
      <c r="K627" s="479"/>
      <c r="L627" s="482"/>
      <c r="M627" s="484"/>
      <c r="N627" s="486"/>
      <c r="O627" s="471"/>
      <c r="P627" s="482"/>
      <c r="Q627" s="437"/>
      <c r="R627" s="488"/>
      <c r="S627" s="437"/>
      <c r="T627" s="438"/>
      <c r="U627" s="439"/>
      <c r="V627" s="41"/>
      <c r="W627" s="150"/>
      <c r="X627" s="150"/>
      <c r="Y627" s="150" t="str">
        <f>IFERROR(IF(VLOOKUP(A625,入力データ,23,FALSE)="","",VLOOKUP(A625,入力データ,23,FALSE)),"")</f>
        <v/>
      </c>
      <c r="Z627" s="150"/>
      <c r="AA627" s="151"/>
      <c r="AB627" s="369"/>
      <c r="AC627" s="377">
        <v>2</v>
      </c>
      <c r="AD627" s="379" t="str">
        <f>IFERROR(IF(VLOOKUP(A625,入力データ,37,FALSE)="","",VLOOKUP(A625,入力データ,37,FALSE)),"")</f>
        <v/>
      </c>
      <c r="AE627" s="379" t="str">
        <f>IF(AD627="","",IF(V632&gt;43585,5,4))</f>
        <v/>
      </c>
      <c r="AF627" s="381" t="str">
        <f>IF(AD627="","",V632)</f>
        <v/>
      </c>
      <c r="AG627" s="383" t="str">
        <f>IF(AE627="","",V632)</f>
        <v/>
      </c>
      <c r="AH627" s="385" t="str">
        <f>IF(AF627="","",V632)</f>
        <v/>
      </c>
      <c r="AI627" s="387">
        <v>6</v>
      </c>
      <c r="AJ627" s="389" t="str">
        <f>IFERROR(IF(VLOOKUP(A625,入力データ,36,FALSE)="","",3),"")</f>
        <v/>
      </c>
      <c r="AK627" s="372"/>
      <c r="AL627" s="374"/>
    </row>
    <row r="628" spans="1:38" ht="15" customHeight="1" x14ac:dyDescent="0.15">
      <c r="A628" s="454"/>
      <c r="B628" s="458"/>
      <c r="C628" s="376"/>
      <c r="D628" s="463"/>
      <c r="E628" s="466"/>
      <c r="F628" s="469"/>
      <c r="G628" s="472"/>
      <c r="H628" s="466"/>
      <c r="I628" s="466"/>
      <c r="J628" s="477"/>
      <c r="K628" s="480"/>
      <c r="L628" s="466"/>
      <c r="M628" s="466"/>
      <c r="N628" s="469"/>
      <c r="O628" s="472"/>
      <c r="P628" s="466"/>
      <c r="Q628" s="477"/>
      <c r="R628" s="489"/>
      <c r="S628" s="440"/>
      <c r="T628" s="441"/>
      <c r="U628" s="442"/>
      <c r="V628" s="38"/>
      <c r="W628" s="36"/>
      <c r="X628" s="36"/>
      <c r="Y628" s="150" t="str">
        <f>IFERROR(IF(VLOOKUP(A625,入力データ,24,FALSE)="","",VLOOKUP(A625,入力データ,24,FALSE)),"")</f>
        <v/>
      </c>
      <c r="Z628" s="63"/>
      <c r="AA628" s="37"/>
      <c r="AB628" s="369"/>
      <c r="AC628" s="378"/>
      <c r="AD628" s="380"/>
      <c r="AE628" s="380"/>
      <c r="AF628" s="382"/>
      <c r="AG628" s="384"/>
      <c r="AH628" s="386"/>
      <c r="AI628" s="388"/>
      <c r="AJ628" s="390"/>
      <c r="AK628" s="372"/>
      <c r="AL628" s="374"/>
    </row>
    <row r="629" spans="1:38" ht="15" customHeight="1" x14ac:dyDescent="0.15">
      <c r="A629" s="454"/>
      <c r="B629" s="490" t="str">
        <f>IF(OR(C625&lt;&gt;"",C627&lt;&gt;""),"○","")</f>
        <v/>
      </c>
      <c r="C629" s="391" t="str">
        <f>IFERROR(IF(VLOOKUP(A625,入力データ,4,FALSE)="","",VLOOKUP(A625,入力データ,4,FALSE)),"")</f>
        <v/>
      </c>
      <c r="D629" s="392"/>
      <c r="E629" s="395" t="str">
        <f>IFERROR(IF(VLOOKUP(A625,入力データ,15,FALSE)="","",IF(VLOOKUP(A625,入力データ,15,FALSE)&gt;43585,5,4)),"")</f>
        <v/>
      </c>
      <c r="F629" s="398" t="str">
        <f>IFERROR(IF(VLOOKUP(A625,入力データ,15,FALSE)="","",VLOOKUP(A625,入力データ,15,FALSE)),"")</f>
        <v/>
      </c>
      <c r="G629" s="401" t="str">
        <f>IFERROR(IF(VLOOKUP(A625,入力データ,15,FALSE)="","",VLOOKUP(A625,入力データ,15,FALSE)),"")</f>
        <v/>
      </c>
      <c r="H629" s="404" t="str">
        <f>IFERROR(IF(VLOOKUP(A625,入力データ,15,FALSE)&gt;0,1,""),"")</f>
        <v/>
      </c>
      <c r="I629" s="404" t="str">
        <f>IFERROR(IF(VLOOKUP(A625,入力データ,16,FALSE)="","",VLOOKUP(A625,入力データ,16,FALSE)),"")</f>
        <v/>
      </c>
      <c r="J629" s="405" t="str">
        <f>IFERROR(IF(VLOOKUP(A625,入力データ,17,FALSE)="","",
IF(VLOOKUP(A625,入力データ,17,FALSE)&gt;159,"G",
IF(VLOOKUP(A625,入力データ,17,FALSE)&gt;149,"F",
IF(VLOOKUP(A625,入力データ,17,FALSE)&gt;139,"E",
IF(VLOOKUP(A625,入力データ,17,FALSE)&gt;129,"D",
IF(VLOOKUP(A625,入力データ,17,FALSE)&gt;119,"C",
IF(VLOOKUP(A625,入力データ,17,FALSE)&gt;109,"B",
IF(VLOOKUP(A625,入力データ,17,FALSE)&gt;99,"A",
"")))))))),"")</f>
        <v/>
      </c>
      <c r="K629" s="408" t="str">
        <f>IFERROR(IF(VLOOKUP(A625,入力データ,17,FALSE)="","",
IF(VLOOKUP(A625,入力データ,17,FALSE)&gt;99,MOD(VLOOKUP(A625,入力データ,17,FALSE),10),VLOOKUP(A625,入力データ,17,FALSE))),"")</f>
        <v/>
      </c>
      <c r="L629" s="411" t="str">
        <f>IFERROR(IF(VLOOKUP(A625,入力データ,18,FALSE)="","",VLOOKUP(A625,入力データ,18,FALSE)),"")</f>
        <v/>
      </c>
      <c r="M629" s="493" t="str">
        <f>IFERROR(IF(VLOOKUP(A625,入力データ,19,FALSE)="","",IF(VLOOKUP(A625,入力データ,19,FALSE)&gt;43585,5,4)),"")</f>
        <v/>
      </c>
      <c r="N629" s="398" t="str">
        <f>IFERROR(IF(VLOOKUP(A625,入力データ,19,FALSE)="","",VLOOKUP(A625,入力データ,19,FALSE)),"")</f>
        <v/>
      </c>
      <c r="O629" s="401" t="str">
        <f>IFERROR(IF(VLOOKUP(A625,入力データ,19,FALSE)="","",VLOOKUP(A625,入力データ,19,FALSE)),"")</f>
        <v/>
      </c>
      <c r="P629" s="411" t="str">
        <f>IFERROR(IF(VLOOKUP(A625,入力データ,20,FALSE)="","",VLOOKUP(A625,入力データ,20,FALSE)),"")</f>
        <v/>
      </c>
      <c r="Q629" s="500"/>
      <c r="R629" s="503" t="str">
        <f>IFERROR(IF(OR(S629="ｲｸｷｭｳ",S629="ﾑｷｭｳ",AND(L629="",P629="")),"",VLOOKUP(A625,入力データ,31,FALSE)),"")</f>
        <v/>
      </c>
      <c r="S629" s="423" t="str">
        <f>IFERROR(
IF(VLOOKUP(A625,入力データ,33,FALSE)=1,"ﾑｷｭｳ ",
IF(VLOOKUP(A625,入力データ,33,FALSE)=3,"ｲｸｷｭｳ",
IF(VLOOKUP(A625,入力データ,33,FALSE)=4,VLOOKUP(A625,入力データ,32,FALSE),
IF(VLOOKUP(A625,入力データ,33,FALSE)=5,VLOOKUP(A625,入力データ,32,FALSE),
IF(AND(VLOOKUP(A625,入力データ,38,FALSE)&gt;0,VLOOKUP(A625,入力データ,38,FALSE)&lt;9),0,
IF(AND(L629="",P629=""),"",VLOOKUP(A625,入力データ,32,FALSE))))))),"")</f>
        <v/>
      </c>
      <c r="T629" s="424"/>
      <c r="U629" s="425"/>
      <c r="V629" s="36"/>
      <c r="W629" s="36"/>
      <c r="X629" s="36"/>
      <c r="Y629" s="63" t="str">
        <f>IFERROR(IF(VLOOKUP(A625,入力データ,25,FALSE)="","",VLOOKUP(A625,入力データ,25,FALSE)),"")</f>
        <v/>
      </c>
      <c r="Z629" s="63"/>
      <c r="AA629" s="37"/>
      <c r="AB629" s="369"/>
      <c r="AC629" s="377">
        <v>3</v>
      </c>
      <c r="AD629" s="379" t="str">
        <f>IFERROR(IF(VLOOKUP(A625,入力データ,33,FALSE)="","",VLOOKUP(A625,入力データ,33,FALSE)),"")</f>
        <v/>
      </c>
      <c r="AE629" s="379" t="str">
        <f>IF(AD629="","",IF(V632&gt;43585,5,4))</f>
        <v/>
      </c>
      <c r="AF629" s="381" t="str">
        <f>IF(AD629="","",V632)</f>
        <v/>
      </c>
      <c r="AG629" s="383" t="str">
        <f>IF(AE629="","",V632)</f>
        <v/>
      </c>
      <c r="AH629" s="385" t="str">
        <f>IF(AF629="","",V632)</f>
        <v/>
      </c>
      <c r="AI629" s="379">
        <v>7</v>
      </c>
      <c r="AJ629" s="430"/>
      <c r="AK629" s="372"/>
      <c r="AL629" s="374"/>
    </row>
    <row r="630" spans="1:38" ht="15" customHeight="1" x14ac:dyDescent="0.15">
      <c r="A630" s="454"/>
      <c r="B630" s="491"/>
      <c r="C630" s="393"/>
      <c r="D630" s="394"/>
      <c r="E630" s="396"/>
      <c r="F630" s="399"/>
      <c r="G630" s="402"/>
      <c r="H630" s="396"/>
      <c r="I630" s="396"/>
      <c r="J630" s="406"/>
      <c r="K630" s="409"/>
      <c r="L630" s="396"/>
      <c r="M630" s="494"/>
      <c r="N630" s="496"/>
      <c r="O630" s="498"/>
      <c r="P630" s="494"/>
      <c r="Q630" s="501"/>
      <c r="R630" s="504"/>
      <c r="S630" s="426"/>
      <c r="T630" s="426"/>
      <c r="U630" s="427"/>
      <c r="V630" s="1"/>
      <c r="W630" s="1"/>
      <c r="X630" s="1"/>
      <c r="Y630" s="63" t="str">
        <f>IFERROR(IF(VLOOKUP(A625,入力データ,26,FALSE)="","",VLOOKUP(A625,入力データ,26,FALSE)),"")</f>
        <v/>
      </c>
      <c r="Z630" s="1"/>
      <c r="AA630" s="1"/>
      <c r="AB630" s="369"/>
      <c r="AC630" s="378"/>
      <c r="AD630" s="380"/>
      <c r="AE630" s="380"/>
      <c r="AF630" s="382"/>
      <c r="AG630" s="384"/>
      <c r="AH630" s="386"/>
      <c r="AI630" s="380"/>
      <c r="AJ630" s="431"/>
      <c r="AK630" s="372"/>
      <c r="AL630" s="374"/>
    </row>
    <row r="631" spans="1:38" ht="15" customHeight="1" x14ac:dyDescent="0.15">
      <c r="A631" s="454"/>
      <c r="B631" s="491"/>
      <c r="C631" s="432" t="str">
        <f>IFERROR(IF(VLOOKUP(A625,入力データ,14,FALSE)="","",VLOOKUP(A625,入力データ,14,FALSE)),"")</f>
        <v/>
      </c>
      <c r="D631" s="409"/>
      <c r="E631" s="396"/>
      <c r="F631" s="399"/>
      <c r="G631" s="402"/>
      <c r="H631" s="396"/>
      <c r="I631" s="396"/>
      <c r="J631" s="406"/>
      <c r="K631" s="409"/>
      <c r="L631" s="396"/>
      <c r="M631" s="494"/>
      <c r="N631" s="496"/>
      <c r="O631" s="498"/>
      <c r="P631" s="494"/>
      <c r="Q631" s="501"/>
      <c r="R631" s="504"/>
      <c r="S631" s="426"/>
      <c r="T631" s="426"/>
      <c r="U631" s="427"/>
      <c r="V631" s="150"/>
      <c r="W631" s="150"/>
      <c r="X631" s="150"/>
      <c r="Y631" s="1"/>
      <c r="Z631" s="62"/>
      <c r="AA631" s="151"/>
      <c r="AB631" s="369"/>
      <c r="AC631" s="377">
        <v>4</v>
      </c>
      <c r="AD631" s="413" t="str">
        <f>IFERROR(IF(VLOOKUP(A625,入力データ,38,FALSE)="","",VLOOKUP(A625,入力データ,38,FALSE)),"")</f>
        <v/>
      </c>
      <c r="AE631" s="379" t="str">
        <f>IF(AD631="","",IF(V632&gt;43585,5,4))</f>
        <v/>
      </c>
      <c r="AF631" s="381" t="str">
        <f>IF(AE631="","",V632)</f>
        <v/>
      </c>
      <c r="AG631" s="383" t="str">
        <f>IF(AE631="","",V632)</f>
        <v/>
      </c>
      <c r="AH631" s="385" t="str">
        <f>IF(AE631="","",V632)</f>
        <v/>
      </c>
      <c r="AI631" s="379"/>
      <c r="AJ631" s="418"/>
      <c r="AK631" s="58"/>
      <c r="AL631" s="86"/>
    </row>
    <row r="632" spans="1:38" ht="15" customHeight="1" x14ac:dyDescent="0.15">
      <c r="A632" s="455"/>
      <c r="B632" s="492"/>
      <c r="C632" s="433"/>
      <c r="D632" s="410"/>
      <c r="E632" s="397"/>
      <c r="F632" s="400"/>
      <c r="G632" s="403"/>
      <c r="H632" s="397"/>
      <c r="I632" s="397"/>
      <c r="J632" s="407"/>
      <c r="K632" s="410"/>
      <c r="L632" s="397"/>
      <c r="M632" s="495"/>
      <c r="N632" s="497"/>
      <c r="O632" s="499"/>
      <c r="P632" s="495"/>
      <c r="Q632" s="502"/>
      <c r="R632" s="505"/>
      <c r="S632" s="428"/>
      <c r="T632" s="428"/>
      <c r="U632" s="429"/>
      <c r="V632" s="420" t="str">
        <f>IFERROR(IF(VLOOKUP(A625,入力データ,27,FALSE)="","",VLOOKUP(A625,入力データ,27,FALSE)),"")</f>
        <v/>
      </c>
      <c r="W632" s="421"/>
      <c r="X632" s="421"/>
      <c r="Y632" s="421"/>
      <c r="Z632" s="421"/>
      <c r="AA632" s="422"/>
      <c r="AB632" s="370"/>
      <c r="AC632" s="412"/>
      <c r="AD632" s="414"/>
      <c r="AE632" s="414"/>
      <c r="AF632" s="415"/>
      <c r="AG632" s="416"/>
      <c r="AH632" s="417"/>
      <c r="AI632" s="414"/>
      <c r="AJ632" s="419"/>
      <c r="AK632" s="60"/>
      <c r="AL632" s="61"/>
    </row>
    <row r="633" spans="1:38" ht="15" customHeight="1" x14ac:dyDescent="0.15">
      <c r="A633" s="453">
        <v>78</v>
      </c>
      <c r="B633" s="456"/>
      <c r="C633" s="459" t="str">
        <f>IFERROR(IF(VLOOKUP(A633,入力データ,2,FALSE)="","",VLOOKUP(A633,入力データ,2,FALSE)),"")</f>
        <v/>
      </c>
      <c r="D633" s="461" t="str">
        <f>IFERROR(
IF(OR(VLOOKUP(A633,入力データ,34,FALSE)=1,
VLOOKUP(A633,入力データ,34,FALSE)=3,
VLOOKUP(A633,入力データ,34,FALSE)=4,
VLOOKUP(A633,入力データ,34,FALSE)=5),
IF(VLOOKUP(A633,入力データ,13,FALSE)="","",VLOOKUP(A633,入力データ,13,FALSE)),
IF(VLOOKUP(A633,入力データ,3,FALSE)="","",VLOOKUP(A633,入力データ,3,FALSE))),"")</f>
        <v/>
      </c>
      <c r="E633" s="464" t="str">
        <f>IFERROR(IF(VLOOKUP(A633,入力データ,5,FALSE)="","",IF(VLOOKUP(A633,入力データ,5,FALSE)&gt;43585,5,4)),"")</f>
        <v/>
      </c>
      <c r="F633" s="467" t="str">
        <f>IFERROR(IF(VLOOKUP(A633,入力データ,5,FALSE)="","",VLOOKUP(A633,入力データ,5,FALSE)),"")</f>
        <v/>
      </c>
      <c r="G633" s="470" t="str">
        <f>IFERROR(IF(VLOOKUP(A633,入力データ,5,FALSE)="","",VLOOKUP(A633,入力データ,5,FALSE)),"")</f>
        <v/>
      </c>
      <c r="H633" s="473" t="str">
        <f>IFERROR(IF(VLOOKUP(A633,入力データ,5,FALSE)&gt;0,1,""),"")</f>
        <v/>
      </c>
      <c r="I633" s="473" t="str">
        <f>IFERROR(IF(VLOOKUP(A633,入力データ,6,FALSE)="","",VLOOKUP(A633,入力データ,6,FALSE)),"")</f>
        <v/>
      </c>
      <c r="J633" s="475" t="str">
        <f>IFERROR(IF(VLOOKUP(A633,入力データ,7,FALSE)="","",
IF(VLOOKUP(A633,入力データ,7,FALSE)&gt;159,"G",
IF(VLOOKUP(A633,入力データ,7,FALSE)&gt;149,"F",
IF(VLOOKUP(A633,入力データ,7,FALSE)&gt;139,"E",
IF(VLOOKUP(A633,入力データ,7,FALSE)&gt;129,"D",
IF(VLOOKUP(A633,入力データ,7,FALSE)&gt;119,"C",
IF(VLOOKUP(A633,入力データ,7,FALSE)&gt;109,"B",
IF(VLOOKUP(A633,入力データ,7,FALSE)&gt;99,"A",
"")))))))),"")</f>
        <v/>
      </c>
      <c r="K633" s="478" t="str">
        <f>IFERROR(IF(VLOOKUP(A633,入力データ,7,FALSE)="","",
IF(VLOOKUP(A633,入力データ,7,FALSE)&gt;99,MOD(VLOOKUP(A633,入力データ,7,FALSE),10),VLOOKUP(A633,入力データ,7,FALSE))),"")</f>
        <v/>
      </c>
      <c r="L633" s="481" t="str">
        <f>IFERROR(IF(VLOOKUP(A633,入力データ,8,FALSE)="","",VLOOKUP(A633,入力データ,8,FALSE)),"")</f>
        <v/>
      </c>
      <c r="M633" s="483" t="str">
        <f>IFERROR(IF(VLOOKUP(A633,入力データ,9,FALSE)="","",IF(VLOOKUP(A633,入力データ,9,FALSE)&gt;43585,5,4)),"")</f>
        <v/>
      </c>
      <c r="N633" s="485" t="str">
        <f>IFERROR(IF(VLOOKUP(A633,入力データ,9,FALSE)="","",VLOOKUP(A633,入力データ,9,FALSE)),"")</f>
        <v/>
      </c>
      <c r="O633" s="470" t="str">
        <f>IFERROR(IF(VLOOKUP(A633,入力データ,9,FALSE)="","",VLOOKUP(A633,入力データ,9,FALSE)),"")</f>
        <v/>
      </c>
      <c r="P633" s="481" t="str">
        <f>IFERROR(IF(VLOOKUP(A633,入力データ,10,FALSE)="","",VLOOKUP(A633,入力データ,10,FALSE)),"")</f>
        <v/>
      </c>
      <c r="Q633" s="434"/>
      <c r="R633" s="487" t="str">
        <f>IFERROR(IF(VLOOKUP(A633,入力データ,8,FALSE)="","",VLOOKUP(A633,入力データ,8,FALSE)+VALUE(VLOOKUP(A633,入力データ,10,FALSE))),"")</f>
        <v/>
      </c>
      <c r="S633" s="434" t="str">
        <f>IF(R633="","",IF(VLOOKUP(A633,入力データ,11,FALSE)="育児休業","ｲｸｷｭｳ",IF(VLOOKUP(A633,入力データ,11,FALSE)="傷病休職","ﾑｷｭｳ",ROUNDDOWN(R633*10/1000,0))))</f>
        <v/>
      </c>
      <c r="T633" s="435"/>
      <c r="U633" s="436"/>
      <c r="V633" s="152"/>
      <c r="W633" s="149"/>
      <c r="X633" s="149"/>
      <c r="Y633" s="149" t="str">
        <f>IFERROR(IF(VLOOKUP(A633,入力データ,21,FALSE)="","",VLOOKUP(A633,入力データ,21,FALSE)),"")</f>
        <v/>
      </c>
      <c r="Z633" s="40"/>
      <c r="AA633" s="67"/>
      <c r="AB633" s="368" t="str">
        <f>IFERROR(IF(VLOOKUP(A633,入力データ,28,FALSE)&amp;"　"&amp;VLOOKUP(A633,入力データ,29,FALSE)="　","",VLOOKUP(A633,入力データ,28,FALSE)&amp;"　"&amp;VLOOKUP(A633,入力データ,29,FALSE)),"")</f>
        <v/>
      </c>
      <c r="AC633" s="443">
        <v>1</v>
      </c>
      <c r="AD633" s="444" t="str">
        <f>IFERROR(IF(VLOOKUP(A633,入力データ,34,FALSE)="","",VLOOKUP(A633,入力データ,34,FALSE)),"")</f>
        <v/>
      </c>
      <c r="AE633" s="444" t="str">
        <f>IF(AD633="","",IF(V640&gt;43585,5,4))</f>
        <v/>
      </c>
      <c r="AF633" s="445" t="str">
        <f>IF(AD633="","",V640)</f>
        <v/>
      </c>
      <c r="AG633" s="447" t="str">
        <f>IF(AD633="","",V640)</f>
        <v/>
      </c>
      <c r="AH633" s="449" t="str">
        <f>IF(AD633="","",V640)</f>
        <v/>
      </c>
      <c r="AI633" s="444">
        <v>5</v>
      </c>
      <c r="AJ633" s="451" t="str">
        <f>IFERROR(IF(OR(VLOOKUP(A633,入力データ,34,FALSE)=1,VLOOKUP(A633,入力データ,34,FALSE)=3,VLOOKUP(A633,入力データ,34,FALSE)=4,VLOOKUP(A633,入力データ,34,FALSE)=5),3,
IF(VLOOKUP(A633,入力データ,35,FALSE)="","",3)),"")</f>
        <v/>
      </c>
      <c r="AK633" s="371"/>
      <c r="AL633" s="373"/>
    </row>
    <row r="634" spans="1:38" ht="15" customHeight="1" x14ac:dyDescent="0.15">
      <c r="A634" s="454"/>
      <c r="B634" s="457"/>
      <c r="C634" s="460"/>
      <c r="D634" s="462"/>
      <c r="E634" s="465"/>
      <c r="F634" s="468"/>
      <c r="G634" s="471"/>
      <c r="H634" s="474"/>
      <c r="I634" s="474"/>
      <c r="J634" s="476"/>
      <c r="K634" s="479"/>
      <c r="L634" s="482"/>
      <c r="M634" s="484"/>
      <c r="N634" s="486"/>
      <c r="O634" s="471"/>
      <c r="P634" s="482"/>
      <c r="Q634" s="437"/>
      <c r="R634" s="488"/>
      <c r="S634" s="437"/>
      <c r="T634" s="438"/>
      <c r="U634" s="439"/>
      <c r="V634" s="41"/>
      <c r="W634" s="150"/>
      <c r="X634" s="150"/>
      <c r="Y634" s="150" t="str">
        <f>IFERROR(IF(VLOOKUP(A633,入力データ,22,FALSE)="","",VLOOKUP(A633,入力データ,22,FALSE)),"")</f>
        <v/>
      </c>
      <c r="Z634" s="150"/>
      <c r="AA634" s="151"/>
      <c r="AB634" s="369"/>
      <c r="AC634" s="378"/>
      <c r="AD634" s="380"/>
      <c r="AE634" s="380"/>
      <c r="AF634" s="446"/>
      <c r="AG634" s="448"/>
      <c r="AH634" s="450"/>
      <c r="AI634" s="380"/>
      <c r="AJ634" s="452"/>
      <c r="AK634" s="372"/>
      <c r="AL634" s="374"/>
    </row>
    <row r="635" spans="1:38" ht="15" customHeight="1" x14ac:dyDescent="0.15">
      <c r="A635" s="454"/>
      <c r="B635" s="457"/>
      <c r="C635" s="375" t="str">
        <f>IFERROR(IF(VLOOKUP(A633,入力データ,12,FALSE)="","",VLOOKUP(A633,入力データ,12,FALSE)),"")</f>
        <v/>
      </c>
      <c r="D635" s="462"/>
      <c r="E635" s="465"/>
      <c r="F635" s="468"/>
      <c r="G635" s="471"/>
      <c r="H635" s="474"/>
      <c r="I635" s="474"/>
      <c r="J635" s="476"/>
      <c r="K635" s="479"/>
      <c r="L635" s="482"/>
      <c r="M635" s="484"/>
      <c r="N635" s="486"/>
      <c r="O635" s="471"/>
      <c r="P635" s="482"/>
      <c r="Q635" s="437"/>
      <c r="R635" s="488"/>
      <c r="S635" s="437"/>
      <c r="T635" s="438"/>
      <c r="U635" s="439"/>
      <c r="V635" s="41"/>
      <c r="W635" s="150"/>
      <c r="X635" s="150"/>
      <c r="Y635" s="150" t="str">
        <f>IFERROR(IF(VLOOKUP(A633,入力データ,23,FALSE)="","",VLOOKUP(A633,入力データ,23,FALSE)),"")</f>
        <v/>
      </c>
      <c r="Z635" s="150"/>
      <c r="AA635" s="151"/>
      <c r="AB635" s="369"/>
      <c r="AC635" s="377">
        <v>2</v>
      </c>
      <c r="AD635" s="379" t="str">
        <f>IFERROR(IF(VLOOKUP(A633,入力データ,37,FALSE)="","",VLOOKUP(A633,入力データ,37,FALSE)),"")</f>
        <v/>
      </c>
      <c r="AE635" s="379" t="str">
        <f>IF(AD635="","",IF(V640&gt;43585,5,4))</f>
        <v/>
      </c>
      <c r="AF635" s="381" t="str">
        <f>IF(AD635="","",V640)</f>
        <v/>
      </c>
      <c r="AG635" s="383" t="str">
        <f>IF(AE635="","",V640)</f>
        <v/>
      </c>
      <c r="AH635" s="385" t="str">
        <f>IF(AF635="","",V640)</f>
        <v/>
      </c>
      <c r="AI635" s="387">
        <v>6</v>
      </c>
      <c r="AJ635" s="389" t="str">
        <f>IFERROR(IF(VLOOKUP(A633,入力データ,36,FALSE)="","",3),"")</f>
        <v/>
      </c>
      <c r="AK635" s="372"/>
      <c r="AL635" s="374"/>
    </row>
    <row r="636" spans="1:38" ht="15" customHeight="1" x14ac:dyDescent="0.15">
      <c r="A636" s="454"/>
      <c r="B636" s="458"/>
      <c r="C636" s="376"/>
      <c r="D636" s="463"/>
      <c r="E636" s="466"/>
      <c r="F636" s="469"/>
      <c r="G636" s="472"/>
      <c r="H636" s="466"/>
      <c r="I636" s="466"/>
      <c r="J636" s="477"/>
      <c r="K636" s="480"/>
      <c r="L636" s="466"/>
      <c r="M636" s="466"/>
      <c r="N636" s="469"/>
      <c r="O636" s="472"/>
      <c r="P636" s="466"/>
      <c r="Q636" s="477"/>
      <c r="R636" s="489"/>
      <c r="S636" s="440"/>
      <c r="T636" s="441"/>
      <c r="U636" s="442"/>
      <c r="V636" s="38"/>
      <c r="W636" s="36"/>
      <c r="X636" s="36"/>
      <c r="Y636" s="150" t="str">
        <f>IFERROR(IF(VLOOKUP(A633,入力データ,24,FALSE)="","",VLOOKUP(A633,入力データ,24,FALSE)),"")</f>
        <v/>
      </c>
      <c r="Z636" s="63"/>
      <c r="AA636" s="37"/>
      <c r="AB636" s="369"/>
      <c r="AC636" s="378"/>
      <c r="AD636" s="380"/>
      <c r="AE636" s="380"/>
      <c r="AF636" s="382"/>
      <c r="AG636" s="384"/>
      <c r="AH636" s="386"/>
      <c r="AI636" s="388"/>
      <c r="AJ636" s="390"/>
      <c r="AK636" s="372"/>
      <c r="AL636" s="374"/>
    </row>
    <row r="637" spans="1:38" ht="15" customHeight="1" x14ac:dyDescent="0.15">
      <c r="A637" s="454"/>
      <c r="B637" s="490" t="str">
        <f>IF(OR(C633&lt;&gt;"",C635&lt;&gt;""),"○","")</f>
        <v/>
      </c>
      <c r="C637" s="391" t="str">
        <f>IFERROR(IF(VLOOKUP(A633,入力データ,4,FALSE)="","",VLOOKUP(A633,入力データ,4,FALSE)),"")</f>
        <v/>
      </c>
      <c r="D637" s="392"/>
      <c r="E637" s="395" t="str">
        <f>IFERROR(IF(VLOOKUP(A633,入力データ,15,FALSE)="","",IF(VLOOKUP(A633,入力データ,15,FALSE)&gt;43585,5,4)),"")</f>
        <v/>
      </c>
      <c r="F637" s="398" t="str">
        <f>IFERROR(IF(VLOOKUP(A633,入力データ,15,FALSE)="","",VLOOKUP(A633,入力データ,15,FALSE)),"")</f>
        <v/>
      </c>
      <c r="G637" s="401" t="str">
        <f>IFERROR(IF(VLOOKUP(A633,入力データ,15,FALSE)="","",VLOOKUP(A633,入力データ,15,FALSE)),"")</f>
        <v/>
      </c>
      <c r="H637" s="404" t="str">
        <f>IFERROR(IF(VLOOKUP(A633,入力データ,15,FALSE)&gt;0,1,""),"")</f>
        <v/>
      </c>
      <c r="I637" s="404" t="str">
        <f>IFERROR(IF(VLOOKUP(A633,入力データ,16,FALSE)="","",VLOOKUP(A633,入力データ,16,FALSE)),"")</f>
        <v/>
      </c>
      <c r="J637" s="405" t="str">
        <f>IFERROR(IF(VLOOKUP(A633,入力データ,17,FALSE)="","",
IF(VLOOKUP(A633,入力データ,17,FALSE)&gt;159,"G",
IF(VLOOKUP(A633,入力データ,17,FALSE)&gt;149,"F",
IF(VLOOKUP(A633,入力データ,17,FALSE)&gt;139,"E",
IF(VLOOKUP(A633,入力データ,17,FALSE)&gt;129,"D",
IF(VLOOKUP(A633,入力データ,17,FALSE)&gt;119,"C",
IF(VLOOKUP(A633,入力データ,17,FALSE)&gt;109,"B",
IF(VLOOKUP(A633,入力データ,17,FALSE)&gt;99,"A",
"")))))))),"")</f>
        <v/>
      </c>
      <c r="K637" s="408" t="str">
        <f>IFERROR(IF(VLOOKUP(A633,入力データ,17,FALSE)="","",
IF(VLOOKUP(A633,入力データ,17,FALSE)&gt;99,MOD(VLOOKUP(A633,入力データ,17,FALSE),10),VLOOKUP(A633,入力データ,17,FALSE))),"")</f>
        <v/>
      </c>
      <c r="L637" s="411" t="str">
        <f>IFERROR(IF(VLOOKUP(A633,入力データ,18,FALSE)="","",VLOOKUP(A633,入力データ,18,FALSE)),"")</f>
        <v/>
      </c>
      <c r="M637" s="493" t="str">
        <f>IFERROR(IF(VLOOKUP(A633,入力データ,19,FALSE)="","",IF(VLOOKUP(A633,入力データ,19,FALSE)&gt;43585,5,4)),"")</f>
        <v/>
      </c>
      <c r="N637" s="398" t="str">
        <f>IFERROR(IF(VLOOKUP(A633,入力データ,19,FALSE)="","",VLOOKUP(A633,入力データ,19,FALSE)),"")</f>
        <v/>
      </c>
      <c r="O637" s="401" t="str">
        <f>IFERROR(IF(VLOOKUP(A633,入力データ,19,FALSE)="","",VLOOKUP(A633,入力データ,19,FALSE)),"")</f>
        <v/>
      </c>
      <c r="P637" s="411" t="str">
        <f>IFERROR(IF(VLOOKUP(A633,入力データ,20,FALSE)="","",VLOOKUP(A633,入力データ,20,FALSE)),"")</f>
        <v/>
      </c>
      <c r="Q637" s="500"/>
      <c r="R637" s="503" t="str">
        <f>IFERROR(IF(OR(S637="ｲｸｷｭｳ",S637="ﾑｷｭｳ",AND(L637="",P637="")),"",VLOOKUP(A633,入力データ,31,FALSE)),"")</f>
        <v/>
      </c>
      <c r="S637" s="423" t="str">
        <f>IFERROR(
IF(VLOOKUP(A633,入力データ,33,FALSE)=1,"ﾑｷｭｳ ",
IF(VLOOKUP(A633,入力データ,33,FALSE)=3,"ｲｸｷｭｳ",
IF(VLOOKUP(A633,入力データ,33,FALSE)=4,VLOOKUP(A633,入力データ,32,FALSE),
IF(VLOOKUP(A633,入力データ,33,FALSE)=5,VLOOKUP(A633,入力データ,32,FALSE),
IF(AND(VLOOKUP(A633,入力データ,38,FALSE)&gt;0,VLOOKUP(A633,入力データ,38,FALSE)&lt;9),0,
IF(AND(L637="",P637=""),"",VLOOKUP(A633,入力データ,32,FALSE))))))),"")</f>
        <v/>
      </c>
      <c r="T637" s="424"/>
      <c r="U637" s="425"/>
      <c r="V637" s="36"/>
      <c r="W637" s="36"/>
      <c r="X637" s="36"/>
      <c r="Y637" s="63" t="str">
        <f>IFERROR(IF(VLOOKUP(A633,入力データ,25,FALSE)="","",VLOOKUP(A633,入力データ,25,FALSE)),"")</f>
        <v/>
      </c>
      <c r="Z637" s="63"/>
      <c r="AA637" s="37"/>
      <c r="AB637" s="369"/>
      <c r="AC637" s="377">
        <v>3</v>
      </c>
      <c r="AD637" s="379" t="str">
        <f>IFERROR(IF(VLOOKUP(A633,入力データ,33,FALSE)="","",VLOOKUP(A633,入力データ,33,FALSE)),"")</f>
        <v/>
      </c>
      <c r="AE637" s="379" t="str">
        <f>IF(AD637="","",IF(V640&gt;43585,5,4))</f>
        <v/>
      </c>
      <c r="AF637" s="381" t="str">
        <f>IF(AD637="","",V640)</f>
        <v/>
      </c>
      <c r="AG637" s="383" t="str">
        <f>IF(AE637="","",V640)</f>
        <v/>
      </c>
      <c r="AH637" s="385" t="str">
        <f>IF(AF637="","",V640)</f>
        <v/>
      </c>
      <c r="AI637" s="379">
        <v>7</v>
      </c>
      <c r="AJ637" s="430"/>
      <c r="AK637" s="372"/>
      <c r="AL637" s="374"/>
    </row>
    <row r="638" spans="1:38" ht="15" customHeight="1" x14ac:dyDescent="0.15">
      <c r="A638" s="454"/>
      <c r="B638" s="491"/>
      <c r="C638" s="393"/>
      <c r="D638" s="394"/>
      <c r="E638" s="396"/>
      <c r="F638" s="399"/>
      <c r="G638" s="402"/>
      <c r="H638" s="396"/>
      <c r="I638" s="396"/>
      <c r="J638" s="406"/>
      <c r="K638" s="409"/>
      <c r="L638" s="396"/>
      <c r="M638" s="494"/>
      <c r="N638" s="496"/>
      <c r="O638" s="498"/>
      <c r="P638" s="494"/>
      <c r="Q638" s="501"/>
      <c r="R638" s="504"/>
      <c r="S638" s="426"/>
      <c r="T638" s="426"/>
      <c r="U638" s="427"/>
      <c r="V638" s="1"/>
      <c r="W638" s="1"/>
      <c r="X638" s="1"/>
      <c r="Y638" s="63" t="str">
        <f>IFERROR(IF(VLOOKUP(A633,入力データ,26,FALSE)="","",VLOOKUP(A633,入力データ,26,FALSE)),"")</f>
        <v/>
      </c>
      <c r="Z638" s="1"/>
      <c r="AA638" s="1"/>
      <c r="AB638" s="369"/>
      <c r="AC638" s="378"/>
      <c r="AD638" s="380"/>
      <c r="AE638" s="380"/>
      <c r="AF638" s="382"/>
      <c r="AG638" s="384"/>
      <c r="AH638" s="386"/>
      <c r="AI638" s="380"/>
      <c r="AJ638" s="431"/>
      <c r="AK638" s="372"/>
      <c r="AL638" s="374"/>
    </row>
    <row r="639" spans="1:38" ht="15" customHeight="1" x14ac:dyDescent="0.15">
      <c r="A639" s="454"/>
      <c r="B639" s="491"/>
      <c r="C639" s="432" t="str">
        <f>IFERROR(IF(VLOOKUP(A633,入力データ,14,FALSE)="","",VLOOKUP(A633,入力データ,14,FALSE)),"")</f>
        <v/>
      </c>
      <c r="D639" s="409"/>
      <c r="E639" s="396"/>
      <c r="F639" s="399"/>
      <c r="G639" s="402"/>
      <c r="H639" s="396"/>
      <c r="I639" s="396"/>
      <c r="J639" s="406"/>
      <c r="K639" s="409"/>
      <c r="L639" s="396"/>
      <c r="M639" s="494"/>
      <c r="N639" s="496"/>
      <c r="O639" s="498"/>
      <c r="P639" s="494"/>
      <c r="Q639" s="501"/>
      <c r="R639" s="504"/>
      <c r="S639" s="426"/>
      <c r="T639" s="426"/>
      <c r="U639" s="427"/>
      <c r="V639" s="150"/>
      <c r="W639" s="150"/>
      <c r="X639" s="150"/>
      <c r="Y639" s="1"/>
      <c r="Z639" s="62"/>
      <c r="AA639" s="151"/>
      <c r="AB639" s="369"/>
      <c r="AC639" s="377">
        <v>4</v>
      </c>
      <c r="AD639" s="413" t="str">
        <f>IFERROR(IF(VLOOKUP(A633,入力データ,38,FALSE)="","",VLOOKUP(A633,入力データ,38,FALSE)),"")</f>
        <v/>
      </c>
      <c r="AE639" s="379" t="str">
        <f>IF(AD639="","",IF(V640&gt;43585,5,4))</f>
        <v/>
      </c>
      <c r="AF639" s="381" t="str">
        <f>IF(AE639="","",V640)</f>
        <v/>
      </c>
      <c r="AG639" s="383" t="str">
        <f>IF(AE639="","",V640)</f>
        <v/>
      </c>
      <c r="AH639" s="385" t="str">
        <f>IF(AE639="","",V640)</f>
        <v/>
      </c>
      <c r="AI639" s="379"/>
      <c r="AJ639" s="418"/>
      <c r="AK639" s="58"/>
      <c r="AL639" s="86"/>
    </row>
    <row r="640" spans="1:38" ht="15" customHeight="1" x14ac:dyDescent="0.15">
      <c r="A640" s="455"/>
      <c r="B640" s="492"/>
      <c r="C640" s="433"/>
      <c r="D640" s="410"/>
      <c r="E640" s="397"/>
      <c r="F640" s="400"/>
      <c r="G640" s="403"/>
      <c r="H640" s="397"/>
      <c r="I640" s="397"/>
      <c r="J640" s="407"/>
      <c r="K640" s="410"/>
      <c r="L640" s="397"/>
      <c r="M640" s="495"/>
      <c r="N640" s="497"/>
      <c r="O640" s="499"/>
      <c r="P640" s="495"/>
      <c r="Q640" s="502"/>
      <c r="R640" s="505"/>
      <c r="S640" s="428"/>
      <c r="T640" s="428"/>
      <c r="U640" s="429"/>
      <c r="V640" s="420" t="str">
        <f>IFERROR(IF(VLOOKUP(A633,入力データ,27,FALSE)="","",VLOOKUP(A633,入力データ,27,FALSE)),"")</f>
        <v/>
      </c>
      <c r="W640" s="421"/>
      <c r="X640" s="421"/>
      <c r="Y640" s="421"/>
      <c r="Z640" s="421"/>
      <c r="AA640" s="422"/>
      <c r="AB640" s="370"/>
      <c r="AC640" s="412"/>
      <c r="AD640" s="414"/>
      <c r="AE640" s="414"/>
      <c r="AF640" s="415"/>
      <c r="AG640" s="416"/>
      <c r="AH640" s="417"/>
      <c r="AI640" s="414"/>
      <c r="AJ640" s="419"/>
      <c r="AK640" s="60"/>
      <c r="AL640" s="61"/>
    </row>
    <row r="641" spans="1:38" ht="15" customHeight="1" x14ac:dyDescent="0.15">
      <c r="A641" s="453">
        <v>79</v>
      </c>
      <c r="B641" s="456"/>
      <c r="C641" s="459" t="str">
        <f>IFERROR(IF(VLOOKUP(A641,入力データ,2,FALSE)="","",VLOOKUP(A641,入力データ,2,FALSE)),"")</f>
        <v/>
      </c>
      <c r="D641" s="461" t="str">
        <f>IFERROR(
IF(OR(VLOOKUP(A641,入力データ,34,FALSE)=1,
VLOOKUP(A641,入力データ,34,FALSE)=3,
VLOOKUP(A641,入力データ,34,FALSE)=4,
VLOOKUP(A641,入力データ,34,FALSE)=5),
IF(VLOOKUP(A641,入力データ,13,FALSE)="","",VLOOKUP(A641,入力データ,13,FALSE)),
IF(VLOOKUP(A641,入力データ,3,FALSE)="","",VLOOKUP(A641,入力データ,3,FALSE))),"")</f>
        <v/>
      </c>
      <c r="E641" s="464" t="str">
        <f>IFERROR(IF(VLOOKUP(A641,入力データ,5,FALSE)="","",IF(VLOOKUP(A641,入力データ,5,FALSE)&gt;43585,5,4)),"")</f>
        <v/>
      </c>
      <c r="F641" s="467" t="str">
        <f>IFERROR(IF(VLOOKUP(A641,入力データ,5,FALSE)="","",VLOOKUP(A641,入力データ,5,FALSE)),"")</f>
        <v/>
      </c>
      <c r="G641" s="470" t="str">
        <f>IFERROR(IF(VLOOKUP(A641,入力データ,5,FALSE)="","",VLOOKUP(A641,入力データ,5,FALSE)),"")</f>
        <v/>
      </c>
      <c r="H641" s="473" t="str">
        <f>IFERROR(IF(VLOOKUP(A641,入力データ,5,FALSE)&gt;0,1,""),"")</f>
        <v/>
      </c>
      <c r="I641" s="473" t="str">
        <f>IFERROR(IF(VLOOKUP(A641,入力データ,6,FALSE)="","",VLOOKUP(A641,入力データ,6,FALSE)),"")</f>
        <v/>
      </c>
      <c r="J641" s="475" t="str">
        <f>IFERROR(IF(VLOOKUP(A641,入力データ,7,FALSE)="","",
IF(VLOOKUP(A641,入力データ,7,FALSE)&gt;159,"G",
IF(VLOOKUP(A641,入力データ,7,FALSE)&gt;149,"F",
IF(VLOOKUP(A641,入力データ,7,FALSE)&gt;139,"E",
IF(VLOOKUP(A641,入力データ,7,FALSE)&gt;129,"D",
IF(VLOOKUP(A641,入力データ,7,FALSE)&gt;119,"C",
IF(VLOOKUP(A641,入力データ,7,FALSE)&gt;109,"B",
IF(VLOOKUP(A641,入力データ,7,FALSE)&gt;99,"A",
"")))))))),"")</f>
        <v/>
      </c>
      <c r="K641" s="478" t="str">
        <f>IFERROR(IF(VLOOKUP(A641,入力データ,7,FALSE)="","",
IF(VLOOKUP(A641,入力データ,7,FALSE)&gt;99,MOD(VLOOKUP(A641,入力データ,7,FALSE),10),VLOOKUP(A641,入力データ,7,FALSE))),"")</f>
        <v/>
      </c>
      <c r="L641" s="481" t="str">
        <f>IFERROR(IF(VLOOKUP(A641,入力データ,8,FALSE)="","",VLOOKUP(A641,入力データ,8,FALSE)),"")</f>
        <v/>
      </c>
      <c r="M641" s="483" t="str">
        <f>IFERROR(IF(VLOOKUP(A641,入力データ,9,FALSE)="","",IF(VLOOKUP(A641,入力データ,9,FALSE)&gt;43585,5,4)),"")</f>
        <v/>
      </c>
      <c r="N641" s="485" t="str">
        <f>IFERROR(IF(VLOOKUP(A641,入力データ,9,FALSE)="","",VLOOKUP(A641,入力データ,9,FALSE)),"")</f>
        <v/>
      </c>
      <c r="O641" s="470" t="str">
        <f>IFERROR(IF(VLOOKUP(A641,入力データ,9,FALSE)="","",VLOOKUP(A641,入力データ,9,FALSE)),"")</f>
        <v/>
      </c>
      <c r="P641" s="481" t="str">
        <f>IFERROR(IF(VLOOKUP(A641,入力データ,10,FALSE)="","",VLOOKUP(A641,入力データ,10,FALSE)),"")</f>
        <v/>
      </c>
      <c r="Q641" s="434"/>
      <c r="R641" s="487" t="str">
        <f>IFERROR(IF(VLOOKUP(A641,入力データ,8,FALSE)="","",VLOOKUP(A641,入力データ,8,FALSE)+VALUE(VLOOKUP(A641,入力データ,10,FALSE))),"")</f>
        <v/>
      </c>
      <c r="S641" s="434" t="str">
        <f>IF(R641="","",IF(VLOOKUP(A641,入力データ,11,FALSE)="育児休業","ｲｸｷｭｳ",IF(VLOOKUP(A641,入力データ,11,FALSE)="傷病休職","ﾑｷｭｳ",ROUNDDOWN(R641*10/1000,0))))</f>
        <v/>
      </c>
      <c r="T641" s="435"/>
      <c r="U641" s="436"/>
      <c r="V641" s="152"/>
      <c r="W641" s="149"/>
      <c r="X641" s="149"/>
      <c r="Y641" s="149" t="str">
        <f>IFERROR(IF(VLOOKUP(A641,入力データ,21,FALSE)="","",VLOOKUP(A641,入力データ,21,FALSE)),"")</f>
        <v/>
      </c>
      <c r="Z641" s="40"/>
      <c r="AA641" s="67"/>
      <c r="AB641" s="368" t="str">
        <f>IFERROR(IF(VLOOKUP(A641,入力データ,28,FALSE)&amp;"　"&amp;VLOOKUP(A641,入力データ,29,FALSE)="　","",VLOOKUP(A641,入力データ,28,FALSE)&amp;"　"&amp;VLOOKUP(A641,入力データ,29,FALSE)),"")</f>
        <v/>
      </c>
      <c r="AC641" s="443">
        <v>1</v>
      </c>
      <c r="AD641" s="444" t="str">
        <f>IFERROR(IF(VLOOKUP(A641,入力データ,34,FALSE)="","",VLOOKUP(A641,入力データ,34,FALSE)),"")</f>
        <v/>
      </c>
      <c r="AE641" s="444" t="str">
        <f>IF(AD641="","",IF(V648&gt;43585,5,4))</f>
        <v/>
      </c>
      <c r="AF641" s="445" t="str">
        <f>IF(AD641="","",V648)</f>
        <v/>
      </c>
      <c r="AG641" s="447" t="str">
        <f>IF(AD641="","",V648)</f>
        <v/>
      </c>
      <c r="AH641" s="449" t="str">
        <f>IF(AD641="","",V648)</f>
        <v/>
      </c>
      <c r="AI641" s="444">
        <v>5</v>
      </c>
      <c r="AJ641" s="451" t="str">
        <f>IFERROR(IF(OR(VLOOKUP(A641,入力データ,34,FALSE)=1,VLOOKUP(A641,入力データ,34,FALSE)=3,VLOOKUP(A641,入力データ,34,FALSE)=4,VLOOKUP(A641,入力データ,34,FALSE)=5),3,
IF(VLOOKUP(A641,入力データ,35,FALSE)="","",3)),"")</f>
        <v/>
      </c>
      <c r="AK641" s="371"/>
      <c r="AL641" s="373"/>
    </row>
    <row r="642" spans="1:38" ht="15" customHeight="1" x14ac:dyDescent="0.15">
      <c r="A642" s="454"/>
      <c r="B642" s="457"/>
      <c r="C642" s="460"/>
      <c r="D642" s="462"/>
      <c r="E642" s="465"/>
      <c r="F642" s="468"/>
      <c r="G642" s="471"/>
      <c r="H642" s="474"/>
      <c r="I642" s="474"/>
      <c r="J642" s="476"/>
      <c r="K642" s="479"/>
      <c r="L642" s="482"/>
      <c r="M642" s="484"/>
      <c r="N642" s="486"/>
      <c r="O642" s="471"/>
      <c r="P642" s="482"/>
      <c r="Q642" s="437"/>
      <c r="R642" s="488"/>
      <c r="S642" s="437"/>
      <c r="T642" s="438"/>
      <c r="U642" s="439"/>
      <c r="V642" s="41"/>
      <c r="W642" s="150"/>
      <c r="X642" s="150"/>
      <c r="Y642" s="150" t="str">
        <f>IFERROR(IF(VLOOKUP(A641,入力データ,22,FALSE)="","",VLOOKUP(A641,入力データ,22,FALSE)),"")</f>
        <v/>
      </c>
      <c r="Z642" s="150"/>
      <c r="AA642" s="151"/>
      <c r="AB642" s="369"/>
      <c r="AC642" s="378"/>
      <c r="AD642" s="380"/>
      <c r="AE642" s="380"/>
      <c r="AF642" s="446"/>
      <c r="AG642" s="448"/>
      <c r="AH642" s="450"/>
      <c r="AI642" s="380"/>
      <c r="AJ642" s="452"/>
      <c r="AK642" s="372"/>
      <c r="AL642" s="374"/>
    </row>
    <row r="643" spans="1:38" ht="15" customHeight="1" x14ac:dyDescent="0.15">
      <c r="A643" s="454"/>
      <c r="B643" s="457"/>
      <c r="C643" s="375" t="str">
        <f>IFERROR(IF(VLOOKUP(A641,入力データ,12,FALSE)="","",VLOOKUP(A641,入力データ,12,FALSE)),"")</f>
        <v/>
      </c>
      <c r="D643" s="462"/>
      <c r="E643" s="465"/>
      <c r="F643" s="468"/>
      <c r="G643" s="471"/>
      <c r="H643" s="474"/>
      <c r="I643" s="474"/>
      <c r="J643" s="476"/>
      <c r="K643" s="479"/>
      <c r="L643" s="482"/>
      <c r="M643" s="484"/>
      <c r="N643" s="486"/>
      <c r="O643" s="471"/>
      <c r="P643" s="482"/>
      <c r="Q643" s="437"/>
      <c r="R643" s="488"/>
      <c r="S643" s="437"/>
      <c r="T643" s="438"/>
      <c r="U643" s="439"/>
      <c r="V643" s="41"/>
      <c r="W643" s="150"/>
      <c r="X643" s="150"/>
      <c r="Y643" s="150" t="str">
        <f>IFERROR(IF(VLOOKUP(A641,入力データ,23,FALSE)="","",VLOOKUP(A641,入力データ,23,FALSE)),"")</f>
        <v/>
      </c>
      <c r="Z643" s="150"/>
      <c r="AA643" s="151"/>
      <c r="AB643" s="369"/>
      <c r="AC643" s="377">
        <v>2</v>
      </c>
      <c r="AD643" s="379" t="str">
        <f>IFERROR(IF(VLOOKUP(A641,入力データ,37,FALSE)="","",VLOOKUP(A641,入力データ,37,FALSE)),"")</f>
        <v/>
      </c>
      <c r="AE643" s="379" t="str">
        <f>IF(AD643="","",IF(V648&gt;43585,5,4))</f>
        <v/>
      </c>
      <c r="AF643" s="381" t="str">
        <f>IF(AD643="","",V648)</f>
        <v/>
      </c>
      <c r="AG643" s="383" t="str">
        <f>IF(AE643="","",V648)</f>
        <v/>
      </c>
      <c r="AH643" s="385" t="str">
        <f>IF(AF643="","",V648)</f>
        <v/>
      </c>
      <c r="AI643" s="387">
        <v>6</v>
      </c>
      <c r="AJ643" s="389" t="str">
        <f>IFERROR(IF(VLOOKUP(A641,入力データ,36,FALSE)="","",3),"")</f>
        <v/>
      </c>
      <c r="AK643" s="372"/>
      <c r="AL643" s="374"/>
    </row>
    <row r="644" spans="1:38" ht="15" customHeight="1" x14ac:dyDescent="0.15">
      <c r="A644" s="454"/>
      <c r="B644" s="458"/>
      <c r="C644" s="376"/>
      <c r="D644" s="463"/>
      <c r="E644" s="466"/>
      <c r="F644" s="469"/>
      <c r="G644" s="472"/>
      <c r="H644" s="466"/>
      <c r="I644" s="466"/>
      <c r="J644" s="477"/>
      <c r="K644" s="480"/>
      <c r="L644" s="466"/>
      <c r="M644" s="466"/>
      <c r="N644" s="469"/>
      <c r="O644" s="472"/>
      <c r="P644" s="466"/>
      <c r="Q644" s="477"/>
      <c r="R644" s="489"/>
      <c r="S644" s="440"/>
      <c r="T644" s="441"/>
      <c r="U644" s="442"/>
      <c r="V644" s="38"/>
      <c r="W644" s="36"/>
      <c r="X644" s="36"/>
      <c r="Y644" s="150" t="str">
        <f>IFERROR(IF(VLOOKUP(A641,入力データ,24,FALSE)="","",VLOOKUP(A641,入力データ,24,FALSE)),"")</f>
        <v/>
      </c>
      <c r="Z644" s="63"/>
      <c r="AA644" s="37"/>
      <c r="AB644" s="369"/>
      <c r="AC644" s="378"/>
      <c r="AD644" s="380"/>
      <c r="AE644" s="380"/>
      <c r="AF644" s="382"/>
      <c r="AG644" s="384"/>
      <c r="AH644" s="386"/>
      <c r="AI644" s="388"/>
      <c r="AJ644" s="390"/>
      <c r="AK644" s="372"/>
      <c r="AL644" s="374"/>
    </row>
    <row r="645" spans="1:38" ht="15" customHeight="1" x14ac:dyDescent="0.15">
      <c r="A645" s="454"/>
      <c r="B645" s="490" t="str">
        <f>IF(OR(C641&lt;&gt;"",C643&lt;&gt;""),"○","")</f>
        <v/>
      </c>
      <c r="C645" s="391" t="str">
        <f>IFERROR(IF(VLOOKUP(A641,入力データ,4,FALSE)="","",VLOOKUP(A641,入力データ,4,FALSE)),"")</f>
        <v/>
      </c>
      <c r="D645" s="392"/>
      <c r="E645" s="395" t="str">
        <f>IFERROR(IF(VLOOKUP(A641,入力データ,15,FALSE)="","",IF(VLOOKUP(A641,入力データ,15,FALSE)&gt;43585,5,4)),"")</f>
        <v/>
      </c>
      <c r="F645" s="398" t="str">
        <f>IFERROR(IF(VLOOKUP(A641,入力データ,15,FALSE)="","",VLOOKUP(A641,入力データ,15,FALSE)),"")</f>
        <v/>
      </c>
      <c r="G645" s="401" t="str">
        <f>IFERROR(IF(VLOOKUP(A641,入力データ,15,FALSE)="","",VLOOKUP(A641,入力データ,15,FALSE)),"")</f>
        <v/>
      </c>
      <c r="H645" s="404" t="str">
        <f>IFERROR(IF(VLOOKUP(A641,入力データ,15,FALSE)&gt;0,1,""),"")</f>
        <v/>
      </c>
      <c r="I645" s="404" t="str">
        <f>IFERROR(IF(VLOOKUP(A641,入力データ,16,FALSE)="","",VLOOKUP(A641,入力データ,16,FALSE)),"")</f>
        <v/>
      </c>
      <c r="J645" s="405" t="str">
        <f>IFERROR(IF(VLOOKUP(A641,入力データ,17,FALSE)="","",
IF(VLOOKUP(A641,入力データ,17,FALSE)&gt;159,"G",
IF(VLOOKUP(A641,入力データ,17,FALSE)&gt;149,"F",
IF(VLOOKUP(A641,入力データ,17,FALSE)&gt;139,"E",
IF(VLOOKUP(A641,入力データ,17,FALSE)&gt;129,"D",
IF(VLOOKUP(A641,入力データ,17,FALSE)&gt;119,"C",
IF(VLOOKUP(A641,入力データ,17,FALSE)&gt;109,"B",
IF(VLOOKUP(A641,入力データ,17,FALSE)&gt;99,"A",
"")))))))),"")</f>
        <v/>
      </c>
      <c r="K645" s="408" t="str">
        <f>IFERROR(IF(VLOOKUP(A641,入力データ,17,FALSE)="","",
IF(VLOOKUP(A641,入力データ,17,FALSE)&gt;99,MOD(VLOOKUP(A641,入力データ,17,FALSE),10),VLOOKUP(A641,入力データ,17,FALSE))),"")</f>
        <v/>
      </c>
      <c r="L645" s="411" t="str">
        <f>IFERROR(IF(VLOOKUP(A641,入力データ,18,FALSE)="","",VLOOKUP(A641,入力データ,18,FALSE)),"")</f>
        <v/>
      </c>
      <c r="M645" s="493" t="str">
        <f>IFERROR(IF(VLOOKUP(A641,入力データ,19,FALSE)="","",IF(VLOOKUP(A641,入力データ,19,FALSE)&gt;43585,5,4)),"")</f>
        <v/>
      </c>
      <c r="N645" s="398" t="str">
        <f>IFERROR(IF(VLOOKUP(A641,入力データ,19,FALSE)="","",VLOOKUP(A641,入力データ,19,FALSE)),"")</f>
        <v/>
      </c>
      <c r="O645" s="401" t="str">
        <f>IFERROR(IF(VLOOKUP(A641,入力データ,19,FALSE)="","",VLOOKUP(A641,入力データ,19,FALSE)),"")</f>
        <v/>
      </c>
      <c r="P645" s="411" t="str">
        <f>IFERROR(IF(VLOOKUP(A641,入力データ,20,FALSE)="","",VLOOKUP(A641,入力データ,20,FALSE)),"")</f>
        <v/>
      </c>
      <c r="Q645" s="500"/>
      <c r="R645" s="503" t="str">
        <f>IFERROR(IF(OR(S645="ｲｸｷｭｳ",S645="ﾑｷｭｳ",AND(L645="",P645="")),"",VLOOKUP(A641,入力データ,31,FALSE)),"")</f>
        <v/>
      </c>
      <c r="S645" s="423" t="str">
        <f>IFERROR(
IF(VLOOKUP(A641,入力データ,33,FALSE)=1,"ﾑｷｭｳ ",
IF(VLOOKUP(A641,入力データ,33,FALSE)=3,"ｲｸｷｭｳ",
IF(VLOOKUP(A641,入力データ,33,FALSE)=4,VLOOKUP(A641,入力データ,32,FALSE),
IF(VLOOKUP(A641,入力データ,33,FALSE)=5,VLOOKUP(A641,入力データ,32,FALSE),
IF(AND(VLOOKUP(A641,入力データ,38,FALSE)&gt;0,VLOOKUP(A641,入力データ,38,FALSE)&lt;9),0,
IF(AND(L645="",P645=""),"",VLOOKUP(A641,入力データ,32,FALSE))))))),"")</f>
        <v/>
      </c>
      <c r="T645" s="424"/>
      <c r="U645" s="425"/>
      <c r="V645" s="36"/>
      <c r="W645" s="36"/>
      <c r="X645" s="36"/>
      <c r="Y645" s="63" t="str">
        <f>IFERROR(IF(VLOOKUP(A641,入力データ,25,FALSE)="","",VLOOKUP(A641,入力データ,25,FALSE)),"")</f>
        <v/>
      </c>
      <c r="Z645" s="63"/>
      <c r="AA645" s="37"/>
      <c r="AB645" s="369"/>
      <c r="AC645" s="377">
        <v>3</v>
      </c>
      <c r="AD645" s="379" t="str">
        <f>IFERROR(IF(VLOOKUP(A641,入力データ,33,FALSE)="","",VLOOKUP(A641,入力データ,33,FALSE)),"")</f>
        <v/>
      </c>
      <c r="AE645" s="379" t="str">
        <f>IF(AD645="","",IF(V648&gt;43585,5,4))</f>
        <v/>
      </c>
      <c r="AF645" s="381" t="str">
        <f>IF(AD645="","",V648)</f>
        <v/>
      </c>
      <c r="AG645" s="383" t="str">
        <f>IF(AE645="","",V648)</f>
        <v/>
      </c>
      <c r="AH645" s="385" t="str">
        <f>IF(AF645="","",V648)</f>
        <v/>
      </c>
      <c r="AI645" s="379">
        <v>7</v>
      </c>
      <c r="AJ645" s="430"/>
      <c r="AK645" s="372"/>
      <c r="AL645" s="374"/>
    </row>
    <row r="646" spans="1:38" ht="15" customHeight="1" x14ac:dyDescent="0.15">
      <c r="A646" s="454"/>
      <c r="B646" s="491"/>
      <c r="C646" s="393"/>
      <c r="D646" s="394"/>
      <c r="E646" s="396"/>
      <c r="F646" s="399"/>
      <c r="G646" s="402"/>
      <c r="H646" s="396"/>
      <c r="I646" s="396"/>
      <c r="J646" s="406"/>
      <c r="K646" s="409"/>
      <c r="L646" s="396"/>
      <c r="M646" s="494"/>
      <c r="N646" s="496"/>
      <c r="O646" s="498"/>
      <c r="P646" s="494"/>
      <c r="Q646" s="501"/>
      <c r="R646" s="504"/>
      <c r="S646" s="426"/>
      <c r="T646" s="426"/>
      <c r="U646" s="427"/>
      <c r="V646" s="1"/>
      <c r="W646" s="1"/>
      <c r="X646" s="1"/>
      <c r="Y646" s="63" t="str">
        <f>IFERROR(IF(VLOOKUP(A641,入力データ,26,FALSE)="","",VLOOKUP(A641,入力データ,26,FALSE)),"")</f>
        <v/>
      </c>
      <c r="Z646" s="1"/>
      <c r="AA646" s="1"/>
      <c r="AB646" s="369"/>
      <c r="AC646" s="378"/>
      <c r="AD646" s="380"/>
      <c r="AE646" s="380"/>
      <c r="AF646" s="382"/>
      <c r="AG646" s="384"/>
      <c r="AH646" s="386"/>
      <c r="AI646" s="380"/>
      <c r="AJ646" s="431"/>
      <c r="AK646" s="372"/>
      <c r="AL646" s="374"/>
    </row>
    <row r="647" spans="1:38" ht="15" customHeight="1" x14ac:dyDescent="0.15">
      <c r="A647" s="454"/>
      <c r="B647" s="491"/>
      <c r="C647" s="432" t="str">
        <f>IFERROR(IF(VLOOKUP(A641,入力データ,14,FALSE)="","",VLOOKUP(A641,入力データ,14,FALSE)),"")</f>
        <v/>
      </c>
      <c r="D647" s="409"/>
      <c r="E647" s="396"/>
      <c r="F647" s="399"/>
      <c r="G647" s="402"/>
      <c r="H647" s="396"/>
      <c r="I647" s="396"/>
      <c r="J647" s="406"/>
      <c r="K647" s="409"/>
      <c r="L647" s="396"/>
      <c r="M647" s="494"/>
      <c r="N647" s="496"/>
      <c r="O647" s="498"/>
      <c r="P647" s="494"/>
      <c r="Q647" s="501"/>
      <c r="R647" s="504"/>
      <c r="S647" s="426"/>
      <c r="T647" s="426"/>
      <c r="U647" s="427"/>
      <c r="V647" s="150"/>
      <c r="W647" s="150"/>
      <c r="X647" s="150"/>
      <c r="Y647" s="1"/>
      <c r="Z647" s="62"/>
      <c r="AA647" s="151"/>
      <c r="AB647" s="369"/>
      <c r="AC647" s="377">
        <v>4</v>
      </c>
      <c r="AD647" s="413" t="str">
        <f>IFERROR(IF(VLOOKUP(A641,入力データ,38,FALSE)="","",VLOOKUP(A641,入力データ,38,FALSE)),"")</f>
        <v/>
      </c>
      <c r="AE647" s="379" t="str">
        <f>IF(AD647="","",IF(V648&gt;43585,5,4))</f>
        <v/>
      </c>
      <c r="AF647" s="381" t="str">
        <f>IF(AE647="","",V648)</f>
        <v/>
      </c>
      <c r="AG647" s="383" t="str">
        <f>IF(AE647="","",V648)</f>
        <v/>
      </c>
      <c r="AH647" s="385" t="str">
        <f>IF(AE647="","",V648)</f>
        <v/>
      </c>
      <c r="AI647" s="379"/>
      <c r="AJ647" s="418"/>
      <c r="AK647" s="58"/>
      <c r="AL647" s="86"/>
    </row>
    <row r="648" spans="1:38" ht="15" customHeight="1" x14ac:dyDescent="0.15">
      <c r="A648" s="455"/>
      <c r="B648" s="492"/>
      <c r="C648" s="433"/>
      <c r="D648" s="410"/>
      <c r="E648" s="397"/>
      <c r="F648" s="400"/>
      <c r="G648" s="403"/>
      <c r="H648" s="397"/>
      <c r="I648" s="397"/>
      <c r="J648" s="407"/>
      <c r="K648" s="410"/>
      <c r="L648" s="397"/>
      <c r="M648" s="495"/>
      <c r="N648" s="497"/>
      <c r="O648" s="499"/>
      <c r="P648" s="495"/>
      <c r="Q648" s="502"/>
      <c r="R648" s="505"/>
      <c r="S648" s="428"/>
      <c r="T648" s="428"/>
      <c r="U648" s="429"/>
      <c r="V648" s="420" t="str">
        <f>IFERROR(IF(VLOOKUP(A641,入力データ,27,FALSE)="","",VLOOKUP(A641,入力データ,27,FALSE)),"")</f>
        <v/>
      </c>
      <c r="W648" s="421"/>
      <c r="X648" s="421"/>
      <c r="Y648" s="421"/>
      <c r="Z648" s="421"/>
      <c r="AA648" s="422"/>
      <c r="AB648" s="370"/>
      <c r="AC648" s="412"/>
      <c r="AD648" s="414"/>
      <c r="AE648" s="414"/>
      <c r="AF648" s="415"/>
      <c r="AG648" s="416"/>
      <c r="AH648" s="417"/>
      <c r="AI648" s="414"/>
      <c r="AJ648" s="419"/>
      <c r="AK648" s="60"/>
      <c r="AL648" s="61"/>
    </row>
    <row r="649" spans="1:38" ht="15" customHeight="1" x14ac:dyDescent="0.15">
      <c r="A649" s="453">
        <v>80</v>
      </c>
      <c r="B649" s="456"/>
      <c r="C649" s="459" t="str">
        <f>IFERROR(IF(VLOOKUP(A649,入力データ,2,FALSE)="","",VLOOKUP(A649,入力データ,2,FALSE)),"")</f>
        <v/>
      </c>
      <c r="D649" s="461" t="str">
        <f>IFERROR(
IF(OR(VLOOKUP(A649,入力データ,34,FALSE)=1,
VLOOKUP(A649,入力データ,34,FALSE)=3,
VLOOKUP(A649,入力データ,34,FALSE)=4,
VLOOKUP(A649,入力データ,34,FALSE)=5),
IF(VLOOKUP(A649,入力データ,13,FALSE)="","",VLOOKUP(A649,入力データ,13,FALSE)),
IF(VLOOKUP(A649,入力データ,3,FALSE)="","",VLOOKUP(A649,入力データ,3,FALSE))),"")</f>
        <v/>
      </c>
      <c r="E649" s="464" t="str">
        <f>IFERROR(IF(VLOOKUP(A649,入力データ,5,FALSE)="","",IF(VLOOKUP(A649,入力データ,5,FALSE)&gt;43585,5,4)),"")</f>
        <v/>
      </c>
      <c r="F649" s="467" t="str">
        <f>IFERROR(IF(VLOOKUP(A649,入力データ,5,FALSE)="","",VLOOKUP(A649,入力データ,5,FALSE)),"")</f>
        <v/>
      </c>
      <c r="G649" s="470" t="str">
        <f>IFERROR(IF(VLOOKUP(A649,入力データ,5,FALSE)="","",VLOOKUP(A649,入力データ,5,FALSE)),"")</f>
        <v/>
      </c>
      <c r="H649" s="473" t="str">
        <f>IFERROR(IF(VLOOKUP(A649,入力データ,5,FALSE)&gt;0,1,""),"")</f>
        <v/>
      </c>
      <c r="I649" s="473" t="str">
        <f>IFERROR(IF(VLOOKUP(A649,入力データ,6,FALSE)="","",VLOOKUP(A649,入力データ,6,FALSE)),"")</f>
        <v/>
      </c>
      <c r="J649" s="475" t="str">
        <f>IFERROR(IF(VLOOKUP(A649,入力データ,7,FALSE)="","",
IF(VLOOKUP(A649,入力データ,7,FALSE)&gt;159,"G",
IF(VLOOKUP(A649,入力データ,7,FALSE)&gt;149,"F",
IF(VLOOKUP(A649,入力データ,7,FALSE)&gt;139,"E",
IF(VLOOKUP(A649,入力データ,7,FALSE)&gt;129,"D",
IF(VLOOKUP(A649,入力データ,7,FALSE)&gt;119,"C",
IF(VLOOKUP(A649,入力データ,7,FALSE)&gt;109,"B",
IF(VLOOKUP(A649,入力データ,7,FALSE)&gt;99,"A",
"")))))))),"")</f>
        <v/>
      </c>
      <c r="K649" s="478" t="str">
        <f>IFERROR(IF(VLOOKUP(A649,入力データ,7,FALSE)="","",
IF(VLOOKUP(A649,入力データ,7,FALSE)&gt;99,MOD(VLOOKUP(A649,入力データ,7,FALSE),10),VLOOKUP(A649,入力データ,7,FALSE))),"")</f>
        <v/>
      </c>
      <c r="L649" s="481" t="str">
        <f>IFERROR(IF(VLOOKUP(A649,入力データ,8,FALSE)="","",VLOOKUP(A649,入力データ,8,FALSE)),"")</f>
        <v/>
      </c>
      <c r="M649" s="483" t="str">
        <f>IFERROR(IF(VLOOKUP(A649,入力データ,9,FALSE)="","",IF(VLOOKUP(A649,入力データ,9,FALSE)&gt;43585,5,4)),"")</f>
        <v/>
      </c>
      <c r="N649" s="485" t="str">
        <f>IFERROR(IF(VLOOKUP(A649,入力データ,9,FALSE)="","",VLOOKUP(A649,入力データ,9,FALSE)),"")</f>
        <v/>
      </c>
      <c r="O649" s="470" t="str">
        <f>IFERROR(IF(VLOOKUP(A649,入力データ,9,FALSE)="","",VLOOKUP(A649,入力データ,9,FALSE)),"")</f>
        <v/>
      </c>
      <c r="P649" s="481" t="str">
        <f>IFERROR(IF(VLOOKUP(A649,入力データ,10,FALSE)="","",VLOOKUP(A649,入力データ,10,FALSE)),"")</f>
        <v/>
      </c>
      <c r="Q649" s="434"/>
      <c r="R649" s="487" t="str">
        <f>IFERROR(IF(VLOOKUP(A649,入力データ,8,FALSE)="","",VLOOKUP(A649,入力データ,8,FALSE)+VALUE(VLOOKUP(A649,入力データ,10,FALSE))),"")</f>
        <v/>
      </c>
      <c r="S649" s="434" t="str">
        <f>IF(R649="","",IF(VLOOKUP(A649,入力データ,11,FALSE)="育児休業","ｲｸｷｭｳ",IF(VLOOKUP(A649,入力データ,11,FALSE)="傷病休職","ﾑｷｭｳ",ROUNDDOWN(R649*10/1000,0))))</f>
        <v/>
      </c>
      <c r="T649" s="435"/>
      <c r="U649" s="436"/>
      <c r="V649" s="152"/>
      <c r="W649" s="149"/>
      <c r="X649" s="149"/>
      <c r="Y649" s="149" t="str">
        <f>IFERROR(IF(VLOOKUP(A649,入力データ,21,FALSE)="","",VLOOKUP(A649,入力データ,21,FALSE)),"")</f>
        <v/>
      </c>
      <c r="Z649" s="40"/>
      <c r="AA649" s="67"/>
      <c r="AB649" s="368" t="str">
        <f>IFERROR(IF(VLOOKUP(A649,入力データ,28,FALSE)&amp;"　"&amp;VLOOKUP(A649,入力データ,29,FALSE)="　","",VLOOKUP(A649,入力データ,28,FALSE)&amp;"　"&amp;VLOOKUP(A649,入力データ,29,FALSE)),"")</f>
        <v/>
      </c>
      <c r="AC649" s="443">
        <v>1</v>
      </c>
      <c r="AD649" s="444" t="str">
        <f>IFERROR(IF(VLOOKUP(A649,入力データ,34,FALSE)="","",VLOOKUP(A649,入力データ,34,FALSE)),"")</f>
        <v/>
      </c>
      <c r="AE649" s="444" t="str">
        <f>IF(AD649="","",IF(V656&gt;43585,5,4))</f>
        <v/>
      </c>
      <c r="AF649" s="445" t="str">
        <f>IF(AD649="","",V656)</f>
        <v/>
      </c>
      <c r="AG649" s="447" t="str">
        <f>IF(AD649="","",V656)</f>
        <v/>
      </c>
      <c r="AH649" s="449" t="str">
        <f>IF(AD649="","",V656)</f>
        <v/>
      </c>
      <c r="AI649" s="444">
        <v>5</v>
      </c>
      <c r="AJ649" s="451" t="str">
        <f>IFERROR(IF(OR(VLOOKUP(A649,入力データ,34,FALSE)=1,VLOOKUP(A649,入力データ,34,FALSE)=3,VLOOKUP(A649,入力データ,34,FALSE)=4,VLOOKUP(A649,入力データ,34,FALSE)=5),3,
IF(VLOOKUP(A649,入力データ,35,FALSE)="","",3)),"")</f>
        <v/>
      </c>
      <c r="AK649" s="371"/>
      <c r="AL649" s="373"/>
    </row>
    <row r="650" spans="1:38" ht="15" customHeight="1" x14ac:dyDescent="0.15">
      <c r="A650" s="454"/>
      <c r="B650" s="457"/>
      <c r="C650" s="460"/>
      <c r="D650" s="462"/>
      <c r="E650" s="465"/>
      <c r="F650" s="468"/>
      <c r="G650" s="471"/>
      <c r="H650" s="474"/>
      <c r="I650" s="474"/>
      <c r="J650" s="476"/>
      <c r="K650" s="479"/>
      <c r="L650" s="482"/>
      <c r="M650" s="484"/>
      <c r="N650" s="486"/>
      <c r="O650" s="471"/>
      <c r="P650" s="482"/>
      <c r="Q650" s="437"/>
      <c r="R650" s="488"/>
      <c r="S650" s="437"/>
      <c r="T650" s="438"/>
      <c r="U650" s="439"/>
      <c r="V650" s="41"/>
      <c r="W650" s="150"/>
      <c r="X650" s="150"/>
      <c r="Y650" s="150" t="str">
        <f>IFERROR(IF(VLOOKUP(A649,入力データ,22,FALSE)="","",VLOOKUP(A649,入力データ,22,FALSE)),"")</f>
        <v/>
      </c>
      <c r="Z650" s="150"/>
      <c r="AA650" s="151"/>
      <c r="AB650" s="369"/>
      <c r="AC650" s="378"/>
      <c r="AD650" s="380"/>
      <c r="AE650" s="380"/>
      <c r="AF650" s="446"/>
      <c r="AG650" s="448"/>
      <c r="AH650" s="450"/>
      <c r="AI650" s="380"/>
      <c r="AJ650" s="452"/>
      <c r="AK650" s="372"/>
      <c r="AL650" s="374"/>
    </row>
    <row r="651" spans="1:38" ht="15" customHeight="1" x14ac:dyDescent="0.15">
      <c r="A651" s="454"/>
      <c r="B651" s="457"/>
      <c r="C651" s="375" t="str">
        <f>IFERROR(IF(VLOOKUP(A649,入力データ,12,FALSE)="","",VLOOKUP(A649,入力データ,12,FALSE)),"")</f>
        <v/>
      </c>
      <c r="D651" s="462"/>
      <c r="E651" s="465"/>
      <c r="F651" s="468"/>
      <c r="G651" s="471"/>
      <c r="H651" s="474"/>
      <c r="I651" s="474"/>
      <c r="J651" s="476"/>
      <c r="K651" s="479"/>
      <c r="L651" s="482"/>
      <c r="M651" s="484"/>
      <c r="N651" s="486"/>
      <c r="O651" s="471"/>
      <c r="P651" s="482"/>
      <c r="Q651" s="437"/>
      <c r="R651" s="488"/>
      <c r="S651" s="437"/>
      <c r="T651" s="438"/>
      <c r="U651" s="439"/>
      <c r="V651" s="41"/>
      <c r="W651" s="150"/>
      <c r="X651" s="150"/>
      <c r="Y651" s="150" t="str">
        <f>IFERROR(IF(VLOOKUP(A649,入力データ,23,FALSE)="","",VLOOKUP(A649,入力データ,23,FALSE)),"")</f>
        <v/>
      </c>
      <c r="Z651" s="150"/>
      <c r="AA651" s="151"/>
      <c r="AB651" s="369"/>
      <c r="AC651" s="377">
        <v>2</v>
      </c>
      <c r="AD651" s="379" t="str">
        <f>IFERROR(IF(VLOOKUP(A649,入力データ,37,FALSE)="","",VLOOKUP(A649,入力データ,37,FALSE)),"")</f>
        <v/>
      </c>
      <c r="AE651" s="379" t="str">
        <f>IF(AD651="","",IF(V656&gt;43585,5,4))</f>
        <v/>
      </c>
      <c r="AF651" s="381" t="str">
        <f>IF(AD651="","",V656)</f>
        <v/>
      </c>
      <c r="AG651" s="383" t="str">
        <f>IF(AE651="","",V656)</f>
        <v/>
      </c>
      <c r="AH651" s="385" t="str">
        <f>IF(AF651="","",V656)</f>
        <v/>
      </c>
      <c r="AI651" s="387">
        <v>6</v>
      </c>
      <c r="AJ651" s="389" t="str">
        <f>IFERROR(IF(VLOOKUP(A649,入力データ,36,FALSE)="","",3),"")</f>
        <v/>
      </c>
      <c r="AK651" s="372"/>
      <c r="AL651" s="374"/>
    </row>
    <row r="652" spans="1:38" ht="15" customHeight="1" x14ac:dyDescent="0.15">
      <c r="A652" s="454"/>
      <c r="B652" s="458"/>
      <c r="C652" s="376"/>
      <c r="D652" s="463"/>
      <c r="E652" s="466"/>
      <c r="F652" s="469"/>
      <c r="G652" s="472"/>
      <c r="H652" s="466"/>
      <c r="I652" s="466"/>
      <c r="J652" s="477"/>
      <c r="K652" s="480"/>
      <c r="L652" s="466"/>
      <c r="M652" s="466"/>
      <c r="N652" s="469"/>
      <c r="O652" s="472"/>
      <c r="P652" s="466"/>
      <c r="Q652" s="477"/>
      <c r="R652" s="489"/>
      <c r="S652" s="440"/>
      <c r="T652" s="441"/>
      <c r="U652" s="442"/>
      <c r="V652" s="38"/>
      <c r="W652" s="36"/>
      <c r="X652" s="36"/>
      <c r="Y652" s="150" t="str">
        <f>IFERROR(IF(VLOOKUP(A649,入力データ,24,FALSE)="","",VLOOKUP(A649,入力データ,24,FALSE)),"")</f>
        <v/>
      </c>
      <c r="Z652" s="63"/>
      <c r="AA652" s="37"/>
      <c r="AB652" s="369"/>
      <c r="AC652" s="378"/>
      <c r="AD652" s="380"/>
      <c r="AE652" s="380"/>
      <c r="AF652" s="382"/>
      <c r="AG652" s="384"/>
      <c r="AH652" s="386"/>
      <c r="AI652" s="388"/>
      <c r="AJ652" s="390"/>
      <c r="AK652" s="372"/>
      <c r="AL652" s="374"/>
    </row>
    <row r="653" spans="1:38" ht="15" customHeight="1" x14ac:dyDescent="0.15">
      <c r="A653" s="454"/>
      <c r="B653" s="490" t="str">
        <f>IF(OR(C649&lt;&gt;"",C651&lt;&gt;""),"○","")</f>
        <v/>
      </c>
      <c r="C653" s="391" t="str">
        <f>IFERROR(IF(VLOOKUP(A649,入力データ,4,FALSE)="","",VLOOKUP(A649,入力データ,4,FALSE)),"")</f>
        <v/>
      </c>
      <c r="D653" s="392"/>
      <c r="E653" s="395" t="str">
        <f>IFERROR(IF(VLOOKUP(A649,入力データ,15,FALSE)="","",IF(VLOOKUP(A649,入力データ,15,FALSE)&gt;43585,5,4)),"")</f>
        <v/>
      </c>
      <c r="F653" s="398" t="str">
        <f>IFERROR(IF(VLOOKUP(A649,入力データ,15,FALSE)="","",VLOOKUP(A649,入力データ,15,FALSE)),"")</f>
        <v/>
      </c>
      <c r="G653" s="401" t="str">
        <f>IFERROR(IF(VLOOKUP(A649,入力データ,15,FALSE)="","",VLOOKUP(A649,入力データ,15,FALSE)),"")</f>
        <v/>
      </c>
      <c r="H653" s="404" t="str">
        <f>IFERROR(IF(VLOOKUP(A649,入力データ,15,FALSE)&gt;0,1,""),"")</f>
        <v/>
      </c>
      <c r="I653" s="404" t="str">
        <f>IFERROR(IF(VLOOKUP(A649,入力データ,16,FALSE)="","",VLOOKUP(A649,入力データ,16,FALSE)),"")</f>
        <v/>
      </c>
      <c r="J653" s="405" t="str">
        <f>IFERROR(IF(VLOOKUP(A649,入力データ,17,FALSE)="","",
IF(VLOOKUP(A649,入力データ,17,FALSE)&gt;159,"G",
IF(VLOOKUP(A649,入力データ,17,FALSE)&gt;149,"F",
IF(VLOOKUP(A649,入力データ,17,FALSE)&gt;139,"E",
IF(VLOOKUP(A649,入力データ,17,FALSE)&gt;129,"D",
IF(VLOOKUP(A649,入力データ,17,FALSE)&gt;119,"C",
IF(VLOOKUP(A649,入力データ,17,FALSE)&gt;109,"B",
IF(VLOOKUP(A649,入力データ,17,FALSE)&gt;99,"A",
"")))))))),"")</f>
        <v/>
      </c>
      <c r="K653" s="408" t="str">
        <f>IFERROR(IF(VLOOKUP(A649,入力データ,17,FALSE)="","",
IF(VLOOKUP(A649,入力データ,17,FALSE)&gt;99,MOD(VLOOKUP(A649,入力データ,17,FALSE),10),VLOOKUP(A649,入力データ,17,FALSE))),"")</f>
        <v/>
      </c>
      <c r="L653" s="411" t="str">
        <f>IFERROR(IF(VLOOKUP(A649,入力データ,18,FALSE)="","",VLOOKUP(A649,入力データ,18,FALSE)),"")</f>
        <v/>
      </c>
      <c r="M653" s="493" t="str">
        <f>IFERROR(IF(VLOOKUP(A649,入力データ,19,FALSE)="","",IF(VLOOKUP(A649,入力データ,19,FALSE)&gt;43585,5,4)),"")</f>
        <v/>
      </c>
      <c r="N653" s="398" t="str">
        <f>IFERROR(IF(VLOOKUP(A649,入力データ,19,FALSE)="","",VLOOKUP(A649,入力データ,19,FALSE)),"")</f>
        <v/>
      </c>
      <c r="O653" s="401" t="str">
        <f>IFERROR(IF(VLOOKUP(A649,入力データ,19,FALSE)="","",VLOOKUP(A649,入力データ,19,FALSE)),"")</f>
        <v/>
      </c>
      <c r="P653" s="411" t="str">
        <f>IFERROR(IF(VLOOKUP(A649,入力データ,20,FALSE)="","",VLOOKUP(A649,入力データ,20,FALSE)),"")</f>
        <v/>
      </c>
      <c r="Q653" s="500"/>
      <c r="R653" s="503" t="str">
        <f>IFERROR(IF(OR(S653="ｲｸｷｭｳ",S653="ﾑｷｭｳ",AND(L653="",P653="")),"",VLOOKUP(A649,入力データ,31,FALSE)),"")</f>
        <v/>
      </c>
      <c r="S653" s="423" t="str">
        <f>IFERROR(
IF(VLOOKUP(A649,入力データ,33,FALSE)=1,"ﾑｷｭｳ ",
IF(VLOOKUP(A649,入力データ,33,FALSE)=3,"ｲｸｷｭｳ",
IF(VLOOKUP(A649,入力データ,33,FALSE)=4,VLOOKUP(A649,入力データ,32,FALSE),
IF(VLOOKUP(A649,入力データ,33,FALSE)=5,VLOOKUP(A649,入力データ,32,FALSE),
IF(AND(VLOOKUP(A649,入力データ,38,FALSE)&gt;0,VLOOKUP(A649,入力データ,38,FALSE)&lt;9),0,
IF(AND(L653="",P653=""),"",VLOOKUP(A649,入力データ,32,FALSE))))))),"")</f>
        <v/>
      </c>
      <c r="T653" s="424"/>
      <c r="U653" s="425"/>
      <c r="V653" s="36"/>
      <c r="W653" s="36"/>
      <c r="X653" s="36"/>
      <c r="Y653" s="63" t="str">
        <f>IFERROR(IF(VLOOKUP(A649,入力データ,25,FALSE)="","",VLOOKUP(A649,入力データ,25,FALSE)),"")</f>
        <v/>
      </c>
      <c r="Z653" s="63"/>
      <c r="AA653" s="37"/>
      <c r="AB653" s="369"/>
      <c r="AC653" s="377">
        <v>3</v>
      </c>
      <c r="AD653" s="379" t="str">
        <f>IFERROR(IF(VLOOKUP(A649,入力データ,33,FALSE)="","",VLOOKUP(A649,入力データ,33,FALSE)),"")</f>
        <v/>
      </c>
      <c r="AE653" s="379" t="str">
        <f>IF(AD653="","",IF(V656&gt;43585,5,4))</f>
        <v/>
      </c>
      <c r="AF653" s="381" t="str">
        <f>IF(AD653="","",V656)</f>
        <v/>
      </c>
      <c r="AG653" s="383" t="str">
        <f>IF(AE653="","",V656)</f>
        <v/>
      </c>
      <c r="AH653" s="385" t="str">
        <f>IF(AF653="","",V656)</f>
        <v/>
      </c>
      <c r="AI653" s="379">
        <v>7</v>
      </c>
      <c r="AJ653" s="430"/>
      <c r="AK653" s="372"/>
      <c r="AL653" s="374"/>
    </row>
    <row r="654" spans="1:38" ht="15" customHeight="1" x14ac:dyDescent="0.15">
      <c r="A654" s="454"/>
      <c r="B654" s="491"/>
      <c r="C654" s="393"/>
      <c r="D654" s="394"/>
      <c r="E654" s="396"/>
      <c r="F654" s="399"/>
      <c r="G654" s="402"/>
      <c r="H654" s="396"/>
      <c r="I654" s="396"/>
      <c r="J654" s="406"/>
      <c r="K654" s="409"/>
      <c r="L654" s="396"/>
      <c r="M654" s="494"/>
      <c r="N654" s="496"/>
      <c r="O654" s="498"/>
      <c r="P654" s="494"/>
      <c r="Q654" s="501"/>
      <c r="R654" s="504"/>
      <c r="S654" s="426"/>
      <c r="T654" s="426"/>
      <c r="U654" s="427"/>
      <c r="V654" s="1"/>
      <c r="W654" s="1"/>
      <c r="X654" s="1"/>
      <c r="Y654" s="63" t="str">
        <f>IFERROR(IF(VLOOKUP(A649,入力データ,26,FALSE)="","",VLOOKUP(A649,入力データ,26,FALSE)),"")</f>
        <v/>
      </c>
      <c r="Z654" s="1"/>
      <c r="AA654" s="1"/>
      <c r="AB654" s="369"/>
      <c r="AC654" s="378"/>
      <c r="AD654" s="380"/>
      <c r="AE654" s="380"/>
      <c r="AF654" s="382"/>
      <c r="AG654" s="384"/>
      <c r="AH654" s="386"/>
      <c r="AI654" s="380"/>
      <c r="AJ654" s="431"/>
      <c r="AK654" s="372"/>
      <c r="AL654" s="374"/>
    </row>
    <row r="655" spans="1:38" ht="15" customHeight="1" x14ac:dyDescent="0.15">
      <c r="A655" s="454"/>
      <c r="B655" s="491"/>
      <c r="C655" s="432" t="str">
        <f>IFERROR(IF(VLOOKUP(A649,入力データ,14,FALSE)="","",VLOOKUP(A649,入力データ,14,FALSE)),"")</f>
        <v/>
      </c>
      <c r="D655" s="409"/>
      <c r="E655" s="396"/>
      <c r="F655" s="399"/>
      <c r="G655" s="402"/>
      <c r="H655" s="396"/>
      <c r="I655" s="396"/>
      <c r="J655" s="406"/>
      <c r="K655" s="409"/>
      <c r="L655" s="396"/>
      <c r="M655" s="494"/>
      <c r="N655" s="496"/>
      <c r="O655" s="498"/>
      <c r="P655" s="494"/>
      <c r="Q655" s="501"/>
      <c r="R655" s="504"/>
      <c r="S655" s="426"/>
      <c r="T655" s="426"/>
      <c r="U655" s="427"/>
      <c r="V655" s="150"/>
      <c r="W655" s="150"/>
      <c r="X655" s="150"/>
      <c r="Y655" s="1"/>
      <c r="Z655" s="62"/>
      <c r="AA655" s="151"/>
      <c r="AB655" s="369"/>
      <c r="AC655" s="377">
        <v>4</v>
      </c>
      <c r="AD655" s="413" t="str">
        <f>IFERROR(IF(VLOOKUP(A649,入力データ,38,FALSE)="","",VLOOKUP(A649,入力データ,38,FALSE)),"")</f>
        <v/>
      </c>
      <c r="AE655" s="379" t="str">
        <f>IF(AD655="","",IF(V656&gt;43585,5,4))</f>
        <v/>
      </c>
      <c r="AF655" s="381" t="str">
        <f>IF(AE655="","",V656)</f>
        <v/>
      </c>
      <c r="AG655" s="383" t="str">
        <f>IF(AE655="","",V656)</f>
        <v/>
      </c>
      <c r="AH655" s="385" t="str">
        <f>IF(AE655="","",V656)</f>
        <v/>
      </c>
      <c r="AI655" s="379"/>
      <c r="AJ655" s="418"/>
      <c r="AK655" s="58"/>
      <c r="AL655" s="86"/>
    </row>
    <row r="656" spans="1:38" ht="15" customHeight="1" x14ac:dyDescent="0.15">
      <c r="A656" s="455"/>
      <c r="B656" s="492"/>
      <c r="C656" s="433"/>
      <c r="D656" s="410"/>
      <c r="E656" s="397"/>
      <c r="F656" s="400"/>
      <c r="G656" s="403"/>
      <c r="H656" s="397"/>
      <c r="I656" s="397"/>
      <c r="J656" s="407"/>
      <c r="K656" s="410"/>
      <c r="L656" s="397"/>
      <c r="M656" s="495"/>
      <c r="N656" s="497"/>
      <c r="O656" s="499"/>
      <c r="P656" s="495"/>
      <c r="Q656" s="502"/>
      <c r="R656" s="505"/>
      <c r="S656" s="428"/>
      <c r="T656" s="428"/>
      <c r="U656" s="429"/>
      <c r="V656" s="420" t="str">
        <f>IFERROR(IF(VLOOKUP(A649,入力データ,27,FALSE)="","",VLOOKUP(A649,入力データ,27,FALSE)),"")</f>
        <v/>
      </c>
      <c r="W656" s="421"/>
      <c r="X656" s="421"/>
      <c r="Y656" s="421"/>
      <c r="Z656" s="421"/>
      <c r="AA656" s="422"/>
      <c r="AB656" s="370"/>
      <c r="AC656" s="412"/>
      <c r="AD656" s="414"/>
      <c r="AE656" s="414"/>
      <c r="AF656" s="415"/>
      <c r="AG656" s="416"/>
      <c r="AH656" s="417"/>
      <c r="AI656" s="414"/>
      <c r="AJ656" s="419"/>
      <c r="AK656" s="60"/>
      <c r="AL656" s="61"/>
    </row>
    <row r="657" spans="1:38" ht="15" customHeight="1" x14ac:dyDescent="0.15">
      <c r="A657" s="453">
        <v>81</v>
      </c>
      <c r="B657" s="456"/>
      <c r="C657" s="459" t="str">
        <f>IFERROR(IF(VLOOKUP(A657,入力データ,2,FALSE)="","",VLOOKUP(A657,入力データ,2,FALSE)),"")</f>
        <v/>
      </c>
      <c r="D657" s="461" t="str">
        <f>IFERROR(
IF(OR(VLOOKUP(A657,入力データ,34,FALSE)=1,
VLOOKUP(A657,入力データ,34,FALSE)=3,
VLOOKUP(A657,入力データ,34,FALSE)=4,
VLOOKUP(A657,入力データ,34,FALSE)=5),
IF(VLOOKUP(A657,入力データ,13,FALSE)="","",VLOOKUP(A657,入力データ,13,FALSE)),
IF(VLOOKUP(A657,入力データ,3,FALSE)="","",VLOOKUP(A657,入力データ,3,FALSE))),"")</f>
        <v/>
      </c>
      <c r="E657" s="464" t="str">
        <f>IFERROR(IF(VLOOKUP(A657,入力データ,5,FALSE)="","",IF(VLOOKUP(A657,入力データ,5,FALSE)&gt;43585,5,4)),"")</f>
        <v/>
      </c>
      <c r="F657" s="467" t="str">
        <f>IFERROR(IF(VLOOKUP(A657,入力データ,5,FALSE)="","",VLOOKUP(A657,入力データ,5,FALSE)),"")</f>
        <v/>
      </c>
      <c r="G657" s="470" t="str">
        <f>IFERROR(IF(VLOOKUP(A657,入力データ,5,FALSE)="","",VLOOKUP(A657,入力データ,5,FALSE)),"")</f>
        <v/>
      </c>
      <c r="H657" s="473" t="str">
        <f>IFERROR(IF(VLOOKUP(A657,入力データ,5,FALSE)&gt;0,1,""),"")</f>
        <v/>
      </c>
      <c r="I657" s="473" t="str">
        <f>IFERROR(IF(VLOOKUP(A657,入力データ,6,FALSE)="","",VLOOKUP(A657,入力データ,6,FALSE)),"")</f>
        <v/>
      </c>
      <c r="J657" s="475" t="str">
        <f>IFERROR(IF(VLOOKUP(A657,入力データ,7,FALSE)="","",
IF(VLOOKUP(A657,入力データ,7,FALSE)&gt;159,"G",
IF(VLOOKUP(A657,入力データ,7,FALSE)&gt;149,"F",
IF(VLOOKUP(A657,入力データ,7,FALSE)&gt;139,"E",
IF(VLOOKUP(A657,入力データ,7,FALSE)&gt;129,"D",
IF(VLOOKUP(A657,入力データ,7,FALSE)&gt;119,"C",
IF(VLOOKUP(A657,入力データ,7,FALSE)&gt;109,"B",
IF(VLOOKUP(A657,入力データ,7,FALSE)&gt;99,"A",
"")))))))),"")</f>
        <v/>
      </c>
      <c r="K657" s="478" t="str">
        <f>IFERROR(IF(VLOOKUP(A657,入力データ,7,FALSE)="","",
IF(VLOOKUP(A657,入力データ,7,FALSE)&gt;99,MOD(VLOOKUP(A657,入力データ,7,FALSE),10),VLOOKUP(A657,入力データ,7,FALSE))),"")</f>
        <v/>
      </c>
      <c r="L657" s="481" t="str">
        <f>IFERROR(IF(VLOOKUP(A657,入力データ,8,FALSE)="","",VLOOKUP(A657,入力データ,8,FALSE)),"")</f>
        <v/>
      </c>
      <c r="M657" s="483" t="str">
        <f>IFERROR(IF(VLOOKUP(A657,入力データ,9,FALSE)="","",IF(VLOOKUP(A657,入力データ,9,FALSE)&gt;43585,5,4)),"")</f>
        <v/>
      </c>
      <c r="N657" s="485" t="str">
        <f>IFERROR(IF(VLOOKUP(A657,入力データ,9,FALSE)="","",VLOOKUP(A657,入力データ,9,FALSE)),"")</f>
        <v/>
      </c>
      <c r="O657" s="470" t="str">
        <f>IFERROR(IF(VLOOKUP(A657,入力データ,9,FALSE)="","",VLOOKUP(A657,入力データ,9,FALSE)),"")</f>
        <v/>
      </c>
      <c r="P657" s="481" t="str">
        <f>IFERROR(IF(VLOOKUP(A657,入力データ,10,FALSE)="","",VLOOKUP(A657,入力データ,10,FALSE)),"")</f>
        <v/>
      </c>
      <c r="Q657" s="434"/>
      <c r="R657" s="487" t="str">
        <f>IFERROR(IF(VLOOKUP(A657,入力データ,8,FALSE)="","",VLOOKUP(A657,入力データ,8,FALSE)+VALUE(VLOOKUP(A657,入力データ,10,FALSE))),"")</f>
        <v/>
      </c>
      <c r="S657" s="434" t="str">
        <f>IF(R657="","",IF(VLOOKUP(A657,入力データ,11,FALSE)="育児休業","ｲｸｷｭｳ",IF(VLOOKUP(A657,入力データ,11,FALSE)="傷病休職","ﾑｷｭｳ",ROUNDDOWN(R657*10/1000,0))))</f>
        <v/>
      </c>
      <c r="T657" s="435"/>
      <c r="U657" s="436"/>
      <c r="V657" s="152"/>
      <c r="W657" s="149"/>
      <c r="X657" s="149"/>
      <c r="Y657" s="149" t="str">
        <f>IFERROR(IF(VLOOKUP(A657,入力データ,21,FALSE)="","",VLOOKUP(A657,入力データ,21,FALSE)),"")</f>
        <v/>
      </c>
      <c r="Z657" s="40"/>
      <c r="AA657" s="67"/>
      <c r="AB657" s="368" t="str">
        <f>IFERROR(IF(VLOOKUP(A657,入力データ,28,FALSE)&amp;"　"&amp;VLOOKUP(A657,入力データ,29,FALSE)="　","",VLOOKUP(A657,入力データ,28,FALSE)&amp;"　"&amp;VLOOKUP(A657,入力データ,29,FALSE)),"")</f>
        <v/>
      </c>
      <c r="AC657" s="443">
        <v>1</v>
      </c>
      <c r="AD657" s="444" t="str">
        <f>IFERROR(IF(VLOOKUP(A657,入力データ,34,FALSE)="","",VLOOKUP(A657,入力データ,34,FALSE)),"")</f>
        <v/>
      </c>
      <c r="AE657" s="444" t="str">
        <f>IF(AD657="","",IF(V664&gt;43585,5,4))</f>
        <v/>
      </c>
      <c r="AF657" s="445" t="str">
        <f>IF(AD657="","",V664)</f>
        <v/>
      </c>
      <c r="AG657" s="447" t="str">
        <f>IF(AD657="","",V664)</f>
        <v/>
      </c>
      <c r="AH657" s="449" t="str">
        <f>IF(AD657="","",V664)</f>
        <v/>
      </c>
      <c r="AI657" s="444">
        <v>5</v>
      </c>
      <c r="AJ657" s="451" t="str">
        <f>IFERROR(IF(OR(VLOOKUP(A657,入力データ,34,FALSE)=1,VLOOKUP(A657,入力データ,34,FALSE)=3,VLOOKUP(A657,入力データ,34,FALSE)=4,VLOOKUP(A657,入力データ,34,FALSE)=5),3,
IF(VLOOKUP(A657,入力データ,35,FALSE)="","",3)),"")</f>
        <v/>
      </c>
      <c r="AK657" s="371"/>
      <c r="AL657" s="373"/>
    </row>
    <row r="658" spans="1:38" ht="15" customHeight="1" x14ac:dyDescent="0.15">
      <c r="A658" s="454"/>
      <c r="B658" s="457"/>
      <c r="C658" s="460"/>
      <c r="D658" s="462"/>
      <c r="E658" s="465"/>
      <c r="F658" s="468"/>
      <c r="G658" s="471"/>
      <c r="H658" s="474"/>
      <c r="I658" s="474"/>
      <c r="J658" s="476"/>
      <c r="K658" s="479"/>
      <c r="L658" s="482"/>
      <c r="M658" s="484"/>
      <c r="N658" s="486"/>
      <c r="O658" s="471"/>
      <c r="P658" s="482"/>
      <c r="Q658" s="437"/>
      <c r="R658" s="488"/>
      <c r="S658" s="437"/>
      <c r="T658" s="438"/>
      <c r="U658" s="439"/>
      <c r="V658" s="41"/>
      <c r="W658" s="150"/>
      <c r="X658" s="150"/>
      <c r="Y658" s="150" t="str">
        <f>IFERROR(IF(VLOOKUP(A657,入力データ,22,FALSE)="","",VLOOKUP(A657,入力データ,22,FALSE)),"")</f>
        <v/>
      </c>
      <c r="Z658" s="150"/>
      <c r="AA658" s="151"/>
      <c r="AB658" s="369"/>
      <c r="AC658" s="378"/>
      <c r="AD658" s="380"/>
      <c r="AE658" s="380"/>
      <c r="AF658" s="446"/>
      <c r="AG658" s="448"/>
      <c r="AH658" s="450"/>
      <c r="AI658" s="380"/>
      <c r="AJ658" s="452"/>
      <c r="AK658" s="372"/>
      <c r="AL658" s="374"/>
    </row>
    <row r="659" spans="1:38" ht="15" customHeight="1" x14ac:dyDescent="0.15">
      <c r="A659" s="454"/>
      <c r="B659" s="457"/>
      <c r="C659" s="375" t="str">
        <f>IFERROR(IF(VLOOKUP(A657,入力データ,12,FALSE)="","",VLOOKUP(A657,入力データ,12,FALSE)),"")</f>
        <v/>
      </c>
      <c r="D659" s="462"/>
      <c r="E659" s="465"/>
      <c r="F659" s="468"/>
      <c r="G659" s="471"/>
      <c r="H659" s="474"/>
      <c r="I659" s="474"/>
      <c r="J659" s="476"/>
      <c r="K659" s="479"/>
      <c r="L659" s="482"/>
      <c r="M659" s="484"/>
      <c r="N659" s="486"/>
      <c r="O659" s="471"/>
      <c r="P659" s="482"/>
      <c r="Q659" s="437"/>
      <c r="R659" s="488"/>
      <c r="S659" s="437"/>
      <c r="T659" s="438"/>
      <c r="U659" s="439"/>
      <c r="V659" s="41"/>
      <c r="W659" s="150"/>
      <c r="X659" s="150"/>
      <c r="Y659" s="150" t="str">
        <f>IFERROR(IF(VLOOKUP(A657,入力データ,23,FALSE)="","",VLOOKUP(A657,入力データ,23,FALSE)),"")</f>
        <v/>
      </c>
      <c r="Z659" s="150"/>
      <c r="AA659" s="151"/>
      <c r="AB659" s="369"/>
      <c r="AC659" s="377">
        <v>2</v>
      </c>
      <c r="AD659" s="379" t="str">
        <f>IFERROR(IF(VLOOKUP(A657,入力データ,37,FALSE)="","",VLOOKUP(A657,入力データ,37,FALSE)),"")</f>
        <v/>
      </c>
      <c r="AE659" s="379" t="str">
        <f>IF(AD659="","",IF(V664&gt;43585,5,4))</f>
        <v/>
      </c>
      <c r="AF659" s="381" t="str">
        <f>IF(AD659="","",V664)</f>
        <v/>
      </c>
      <c r="AG659" s="383" t="str">
        <f>IF(AE659="","",V664)</f>
        <v/>
      </c>
      <c r="AH659" s="385" t="str">
        <f>IF(AF659="","",V664)</f>
        <v/>
      </c>
      <c r="AI659" s="387">
        <v>6</v>
      </c>
      <c r="AJ659" s="389" t="str">
        <f>IFERROR(IF(VLOOKUP(A657,入力データ,36,FALSE)="","",3),"")</f>
        <v/>
      </c>
      <c r="AK659" s="372"/>
      <c r="AL659" s="374"/>
    </row>
    <row r="660" spans="1:38" ht="15" customHeight="1" x14ac:dyDescent="0.15">
      <c r="A660" s="454"/>
      <c r="B660" s="458"/>
      <c r="C660" s="376"/>
      <c r="D660" s="463"/>
      <c r="E660" s="466"/>
      <c r="F660" s="469"/>
      <c r="G660" s="472"/>
      <c r="H660" s="466"/>
      <c r="I660" s="466"/>
      <c r="J660" s="477"/>
      <c r="K660" s="480"/>
      <c r="L660" s="466"/>
      <c r="M660" s="466"/>
      <c r="N660" s="469"/>
      <c r="O660" s="472"/>
      <c r="P660" s="466"/>
      <c r="Q660" s="477"/>
      <c r="R660" s="489"/>
      <c r="S660" s="440"/>
      <c r="T660" s="441"/>
      <c r="U660" s="442"/>
      <c r="V660" s="38"/>
      <c r="W660" s="36"/>
      <c r="X660" s="36"/>
      <c r="Y660" s="150" t="str">
        <f>IFERROR(IF(VLOOKUP(A657,入力データ,24,FALSE)="","",VLOOKUP(A657,入力データ,24,FALSE)),"")</f>
        <v/>
      </c>
      <c r="Z660" s="63"/>
      <c r="AA660" s="37"/>
      <c r="AB660" s="369"/>
      <c r="AC660" s="378"/>
      <c r="AD660" s="380"/>
      <c r="AE660" s="380"/>
      <c r="AF660" s="382"/>
      <c r="AG660" s="384"/>
      <c r="AH660" s="386"/>
      <c r="AI660" s="388"/>
      <c r="AJ660" s="390"/>
      <c r="AK660" s="372"/>
      <c r="AL660" s="374"/>
    </row>
    <row r="661" spans="1:38" ht="15" customHeight="1" x14ac:dyDescent="0.15">
      <c r="A661" s="454"/>
      <c r="B661" s="490" t="str">
        <f>IF(OR(C657&lt;&gt;"",C659&lt;&gt;""),"○","")</f>
        <v/>
      </c>
      <c r="C661" s="391" t="str">
        <f>IFERROR(IF(VLOOKUP(A657,入力データ,4,FALSE)="","",VLOOKUP(A657,入力データ,4,FALSE)),"")</f>
        <v/>
      </c>
      <c r="D661" s="392"/>
      <c r="E661" s="395" t="str">
        <f>IFERROR(IF(VLOOKUP(A657,入力データ,15,FALSE)="","",IF(VLOOKUP(A657,入力データ,15,FALSE)&gt;43585,5,4)),"")</f>
        <v/>
      </c>
      <c r="F661" s="398" t="str">
        <f>IFERROR(IF(VLOOKUP(A657,入力データ,15,FALSE)="","",VLOOKUP(A657,入力データ,15,FALSE)),"")</f>
        <v/>
      </c>
      <c r="G661" s="401" t="str">
        <f>IFERROR(IF(VLOOKUP(A657,入力データ,15,FALSE)="","",VLOOKUP(A657,入力データ,15,FALSE)),"")</f>
        <v/>
      </c>
      <c r="H661" s="404" t="str">
        <f>IFERROR(IF(VLOOKUP(A657,入力データ,15,FALSE)&gt;0,1,""),"")</f>
        <v/>
      </c>
      <c r="I661" s="404" t="str">
        <f>IFERROR(IF(VLOOKUP(A657,入力データ,16,FALSE)="","",VLOOKUP(A657,入力データ,16,FALSE)),"")</f>
        <v/>
      </c>
      <c r="J661" s="405" t="str">
        <f>IFERROR(IF(VLOOKUP(A657,入力データ,17,FALSE)="","",
IF(VLOOKUP(A657,入力データ,17,FALSE)&gt;159,"G",
IF(VLOOKUP(A657,入力データ,17,FALSE)&gt;149,"F",
IF(VLOOKUP(A657,入力データ,17,FALSE)&gt;139,"E",
IF(VLOOKUP(A657,入力データ,17,FALSE)&gt;129,"D",
IF(VLOOKUP(A657,入力データ,17,FALSE)&gt;119,"C",
IF(VLOOKUP(A657,入力データ,17,FALSE)&gt;109,"B",
IF(VLOOKUP(A657,入力データ,17,FALSE)&gt;99,"A",
"")))))))),"")</f>
        <v/>
      </c>
      <c r="K661" s="408" t="str">
        <f>IFERROR(IF(VLOOKUP(A657,入力データ,17,FALSE)="","",
IF(VLOOKUP(A657,入力データ,17,FALSE)&gt;99,MOD(VLOOKUP(A657,入力データ,17,FALSE),10),VLOOKUP(A657,入力データ,17,FALSE))),"")</f>
        <v/>
      </c>
      <c r="L661" s="411" t="str">
        <f>IFERROR(IF(VLOOKUP(A657,入力データ,18,FALSE)="","",VLOOKUP(A657,入力データ,18,FALSE)),"")</f>
        <v/>
      </c>
      <c r="M661" s="493" t="str">
        <f>IFERROR(IF(VLOOKUP(A657,入力データ,19,FALSE)="","",IF(VLOOKUP(A657,入力データ,19,FALSE)&gt;43585,5,4)),"")</f>
        <v/>
      </c>
      <c r="N661" s="398" t="str">
        <f>IFERROR(IF(VLOOKUP(A657,入力データ,19,FALSE)="","",VLOOKUP(A657,入力データ,19,FALSE)),"")</f>
        <v/>
      </c>
      <c r="O661" s="401" t="str">
        <f>IFERROR(IF(VLOOKUP(A657,入力データ,19,FALSE)="","",VLOOKUP(A657,入力データ,19,FALSE)),"")</f>
        <v/>
      </c>
      <c r="P661" s="411" t="str">
        <f>IFERROR(IF(VLOOKUP(A657,入力データ,20,FALSE)="","",VLOOKUP(A657,入力データ,20,FALSE)),"")</f>
        <v/>
      </c>
      <c r="Q661" s="500"/>
      <c r="R661" s="503" t="str">
        <f>IFERROR(IF(OR(S661="ｲｸｷｭｳ",S661="ﾑｷｭｳ",AND(L661="",P661="")),"",VLOOKUP(A657,入力データ,31,FALSE)),"")</f>
        <v/>
      </c>
      <c r="S661" s="423" t="str">
        <f>IFERROR(
IF(VLOOKUP(A657,入力データ,33,FALSE)=1,"ﾑｷｭｳ ",
IF(VLOOKUP(A657,入力データ,33,FALSE)=3,"ｲｸｷｭｳ",
IF(VLOOKUP(A657,入力データ,33,FALSE)=4,VLOOKUP(A657,入力データ,32,FALSE),
IF(VLOOKUP(A657,入力データ,33,FALSE)=5,VLOOKUP(A657,入力データ,32,FALSE),
IF(AND(VLOOKUP(A657,入力データ,38,FALSE)&gt;0,VLOOKUP(A657,入力データ,38,FALSE)&lt;9),0,
IF(AND(L661="",P661=""),"",VLOOKUP(A657,入力データ,32,FALSE))))))),"")</f>
        <v/>
      </c>
      <c r="T661" s="424"/>
      <c r="U661" s="425"/>
      <c r="V661" s="36"/>
      <c r="W661" s="36"/>
      <c r="X661" s="36"/>
      <c r="Y661" s="63" t="str">
        <f>IFERROR(IF(VLOOKUP(A657,入力データ,25,FALSE)="","",VLOOKUP(A657,入力データ,25,FALSE)),"")</f>
        <v/>
      </c>
      <c r="Z661" s="63"/>
      <c r="AA661" s="37"/>
      <c r="AB661" s="369"/>
      <c r="AC661" s="377">
        <v>3</v>
      </c>
      <c r="AD661" s="379" t="str">
        <f>IFERROR(IF(VLOOKUP(A657,入力データ,33,FALSE)="","",VLOOKUP(A657,入力データ,33,FALSE)),"")</f>
        <v/>
      </c>
      <c r="AE661" s="379" t="str">
        <f>IF(AD661="","",IF(V664&gt;43585,5,4))</f>
        <v/>
      </c>
      <c r="AF661" s="381" t="str">
        <f>IF(AD661="","",V664)</f>
        <v/>
      </c>
      <c r="AG661" s="383" t="str">
        <f>IF(AE661="","",V664)</f>
        <v/>
      </c>
      <c r="AH661" s="385" t="str">
        <f>IF(AF661="","",V664)</f>
        <v/>
      </c>
      <c r="AI661" s="379">
        <v>7</v>
      </c>
      <c r="AJ661" s="430"/>
      <c r="AK661" s="372"/>
      <c r="AL661" s="374"/>
    </row>
    <row r="662" spans="1:38" ht="15" customHeight="1" x14ac:dyDescent="0.15">
      <c r="A662" s="454"/>
      <c r="B662" s="491"/>
      <c r="C662" s="393"/>
      <c r="D662" s="394"/>
      <c r="E662" s="396"/>
      <c r="F662" s="399"/>
      <c r="G662" s="402"/>
      <c r="H662" s="396"/>
      <c r="I662" s="396"/>
      <c r="J662" s="406"/>
      <c r="K662" s="409"/>
      <c r="L662" s="396"/>
      <c r="M662" s="494"/>
      <c r="N662" s="496"/>
      <c r="O662" s="498"/>
      <c r="P662" s="494"/>
      <c r="Q662" s="501"/>
      <c r="R662" s="504"/>
      <c r="S662" s="426"/>
      <c r="T662" s="426"/>
      <c r="U662" s="427"/>
      <c r="V662" s="1"/>
      <c r="W662" s="1"/>
      <c r="X662" s="1"/>
      <c r="Y662" s="63" t="str">
        <f>IFERROR(IF(VLOOKUP(A657,入力データ,26,FALSE)="","",VLOOKUP(A657,入力データ,26,FALSE)),"")</f>
        <v/>
      </c>
      <c r="Z662" s="1"/>
      <c r="AA662" s="1"/>
      <c r="AB662" s="369"/>
      <c r="AC662" s="378"/>
      <c r="AD662" s="380"/>
      <c r="AE662" s="380"/>
      <c r="AF662" s="382"/>
      <c r="AG662" s="384"/>
      <c r="AH662" s="386"/>
      <c r="AI662" s="380"/>
      <c r="AJ662" s="431"/>
      <c r="AK662" s="372"/>
      <c r="AL662" s="374"/>
    </row>
    <row r="663" spans="1:38" ht="15" customHeight="1" x14ac:dyDescent="0.15">
      <c r="A663" s="454"/>
      <c r="B663" s="491"/>
      <c r="C663" s="432" t="str">
        <f>IFERROR(IF(VLOOKUP(A657,入力データ,14,FALSE)="","",VLOOKUP(A657,入力データ,14,FALSE)),"")</f>
        <v/>
      </c>
      <c r="D663" s="409"/>
      <c r="E663" s="396"/>
      <c r="F663" s="399"/>
      <c r="G663" s="402"/>
      <c r="H663" s="396"/>
      <c r="I663" s="396"/>
      <c r="J663" s="406"/>
      <c r="K663" s="409"/>
      <c r="L663" s="396"/>
      <c r="M663" s="494"/>
      <c r="N663" s="496"/>
      <c r="O663" s="498"/>
      <c r="P663" s="494"/>
      <c r="Q663" s="501"/>
      <c r="R663" s="504"/>
      <c r="S663" s="426"/>
      <c r="T663" s="426"/>
      <c r="U663" s="427"/>
      <c r="V663" s="150"/>
      <c r="W663" s="150"/>
      <c r="X663" s="150"/>
      <c r="Y663" s="1"/>
      <c r="Z663" s="62"/>
      <c r="AA663" s="151"/>
      <c r="AB663" s="369"/>
      <c r="AC663" s="377">
        <v>4</v>
      </c>
      <c r="AD663" s="413" t="str">
        <f>IFERROR(IF(VLOOKUP(A657,入力データ,38,FALSE)="","",VLOOKUP(A657,入力データ,38,FALSE)),"")</f>
        <v/>
      </c>
      <c r="AE663" s="379" t="str">
        <f>IF(AD663="","",IF(V664&gt;43585,5,4))</f>
        <v/>
      </c>
      <c r="AF663" s="381" t="str">
        <f>IF(AE663="","",V664)</f>
        <v/>
      </c>
      <c r="AG663" s="383" t="str">
        <f>IF(AE663="","",V664)</f>
        <v/>
      </c>
      <c r="AH663" s="385" t="str">
        <f>IF(AE663="","",V664)</f>
        <v/>
      </c>
      <c r="AI663" s="379"/>
      <c r="AJ663" s="418"/>
      <c r="AK663" s="58"/>
      <c r="AL663" s="86"/>
    </row>
    <row r="664" spans="1:38" ht="15" customHeight="1" x14ac:dyDescent="0.15">
      <c r="A664" s="455"/>
      <c r="B664" s="492"/>
      <c r="C664" s="433"/>
      <c r="D664" s="410"/>
      <c r="E664" s="397"/>
      <c r="F664" s="400"/>
      <c r="G664" s="403"/>
      <c r="H664" s="397"/>
      <c r="I664" s="397"/>
      <c r="J664" s="407"/>
      <c r="K664" s="410"/>
      <c r="L664" s="397"/>
      <c r="M664" s="495"/>
      <c r="N664" s="497"/>
      <c r="O664" s="499"/>
      <c r="P664" s="495"/>
      <c r="Q664" s="502"/>
      <c r="R664" s="505"/>
      <c r="S664" s="428"/>
      <c r="T664" s="428"/>
      <c r="U664" s="429"/>
      <c r="V664" s="420" t="str">
        <f>IFERROR(IF(VLOOKUP(A657,入力データ,27,FALSE)="","",VLOOKUP(A657,入力データ,27,FALSE)),"")</f>
        <v/>
      </c>
      <c r="W664" s="421"/>
      <c r="X664" s="421"/>
      <c r="Y664" s="421"/>
      <c r="Z664" s="421"/>
      <c r="AA664" s="422"/>
      <c r="AB664" s="370"/>
      <c r="AC664" s="412"/>
      <c r="AD664" s="414"/>
      <c r="AE664" s="414"/>
      <c r="AF664" s="415"/>
      <c r="AG664" s="416"/>
      <c r="AH664" s="417"/>
      <c r="AI664" s="414"/>
      <c r="AJ664" s="419"/>
      <c r="AK664" s="60"/>
      <c r="AL664" s="61"/>
    </row>
    <row r="665" spans="1:38" ht="15" customHeight="1" x14ac:dyDescent="0.15">
      <c r="A665" s="453">
        <v>82</v>
      </c>
      <c r="B665" s="456"/>
      <c r="C665" s="459" t="str">
        <f>IFERROR(IF(VLOOKUP(A665,入力データ,2,FALSE)="","",VLOOKUP(A665,入力データ,2,FALSE)),"")</f>
        <v/>
      </c>
      <c r="D665" s="461" t="str">
        <f>IFERROR(
IF(OR(VLOOKUP(A665,入力データ,34,FALSE)=1,
VLOOKUP(A665,入力データ,34,FALSE)=3,
VLOOKUP(A665,入力データ,34,FALSE)=4,
VLOOKUP(A665,入力データ,34,FALSE)=5),
IF(VLOOKUP(A665,入力データ,13,FALSE)="","",VLOOKUP(A665,入力データ,13,FALSE)),
IF(VLOOKUP(A665,入力データ,3,FALSE)="","",VLOOKUP(A665,入力データ,3,FALSE))),"")</f>
        <v/>
      </c>
      <c r="E665" s="464" t="str">
        <f>IFERROR(IF(VLOOKUP(A665,入力データ,5,FALSE)="","",IF(VLOOKUP(A665,入力データ,5,FALSE)&gt;43585,5,4)),"")</f>
        <v/>
      </c>
      <c r="F665" s="467" t="str">
        <f>IFERROR(IF(VLOOKUP(A665,入力データ,5,FALSE)="","",VLOOKUP(A665,入力データ,5,FALSE)),"")</f>
        <v/>
      </c>
      <c r="G665" s="470" t="str">
        <f>IFERROR(IF(VLOOKUP(A665,入力データ,5,FALSE)="","",VLOOKUP(A665,入力データ,5,FALSE)),"")</f>
        <v/>
      </c>
      <c r="H665" s="473" t="str">
        <f>IFERROR(IF(VLOOKUP(A665,入力データ,5,FALSE)&gt;0,1,""),"")</f>
        <v/>
      </c>
      <c r="I665" s="473" t="str">
        <f>IFERROR(IF(VLOOKUP(A665,入力データ,6,FALSE)="","",VLOOKUP(A665,入力データ,6,FALSE)),"")</f>
        <v/>
      </c>
      <c r="J665" s="475" t="str">
        <f>IFERROR(IF(VLOOKUP(A665,入力データ,7,FALSE)="","",
IF(VLOOKUP(A665,入力データ,7,FALSE)&gt;159,"G",
IF(VLOOKUP(A665,入力データ,7,FALSE)&gt;149,"F",
IF(VLOOKUP(A665,入力データ,7,FALSE)&gt;139,"E",
IF(VLOOKUP(A665,入力データ,7,FALSE)&gt;129,"D",
IF(VLOOKUP(A665,入力データ,7,FALSE)&gt;119,"C",
IF(VLOOKUP(A665,入力データ,7,FALSE)&gt;109,"B",
IF(VLOOKUP(A665,入力データ,7,FALSE)&gt;99,"A",
"")))))))),"")</f>
        <v/>
      </c>
      <c r="K665" s="478" t="str">
        <f>IFERROR(IF(VLOOKUP(A665,入力データ,7,FALSE)="","",
IF(VLOOKUP(A665,入力データ,7,FALSE)&gt;99,MOD(VLOOKUP(A665,入力データ,7,FALSE),10),VLOOKUP(A665,入力データ,7,FALSE))),"")</f>
        <v/>
      </c>
      <c r="L665" s="481" t="str">
        <f>IFERROR(IF(VLOOKUP(A665,入力データ,8,FALSE)="","",VLOOKUP(A665,入力データ,8,FALSE)),"")</f>
        <v/>
      </c>
      <c r="M665" s="483" t="str">
        <f>IFERROR(IF(VLOOKUP(A665,入力データ,9,FALSE)="","",IF(VLOOKUP(A665,入力データ,9,FALSE)&gt;43585,5,4)),"")</f>
        <v/>
      </c>
      <c r="N665" s="485" t="str">
        <f>IFERROR(IF(VLOOKUP(A665,入力データ,9,FALSE)="","",VLOOKUP(A665,入力データ,9,FALSE)),"")</f>
        <v/>
      </c>
      <c r="O665" s="470" t="str">
        <f>IFERROR(IF(VLOOKUP(A665,入力データ,9,FALSE)="","",VLOOKUP(A665,入力データ,9,FALSE)),"")</f>
        <v/>
      </c>
      <c r="P665" s="481" t="str">
        <f>IFERROR(IF(VLOOKUP(A665,入力データ,10,FALSE)="","",VLOOKUP(A665,入力データ,10,FALSE)),"")</f>
        <v/>
      </c>
      <c r="Q665" s="434"/>
      <c r="R665" s="487" t="str">
        <f>IFERROR(IF(VLOOKUP(A665,入力データ,8,FALSE)="","",VLOOKUP(A665,入力データ,8,FALSE)+VALUE(VLOOKUP(A665,入力データ,10,FALSE))),"")</f>
        <v/>
      </c>
      <c r="S665" s="434" t="str">
        <f>IF(R665="","",IF(VLOOKUP(A665,入力データ,11,FALSE)="育児休業","ｲｸｷｭｳ",IF(VLOOKUP(A665,入力データ,11,FALSE)="傷病休職","ﾑｷｭｳ",ROUNDDOWN(R665*10/1000,0))))</f>
        <v/>
      </c>
      <c r="T665" s="435"/>
      <c r="U665" s="436"/>
      <c r="V665" s="152"/>
      <c r="W665" s="149"/>
      <c r="X665" s="149"/>
      <c r="Y665" s="149" t="str">
        <f>IFERROR(IF(VLOOKUP(A665,入力データ,21,FALSE)="","",VLOOKUP(A665,入力データ,21,FALSE)),"")</f>
        <v/>
      </c>
      <c r="Z665" s="40"/>
      <c r="AA665" s="67"/>
      <c r="AB665" s="368" t="str">
        <f>IFERROR(IF(VLOOKUP(A665,入力データ,28,FALSE)&amp;"　"&amp;VLOOKUP(A665,入力データ,29,FALSE)="　","",VLOOKUP(A665,入力データ,28,FALSE)&amp;"　"&amp;VLOOKUP(A665,入力データ,29,FALSE)),"")</f>
        <v/>
      </c>
      <c r="AC665" s="443">
        <v>1</v>
      </c>
      <c r="AD665" s="444" t="str">
        <f>IFERROR(IF(VLOOKUP(A665,入力データ,34,FALSE)="","",VLOOKUP(A665,入力データ,34,FALSE)),"")</f>
        <v/>
      </c>
      <c r="AE665" s="444" t="str">
        <f>IF(AD665="","",IF(V672&gt;43585,5,4))</f>
        <v/>
      </c>
      <c r="AF665" s="445" t="str">
        <f>IF(AD665="","",V672)</f>
        <v/>
      </c>
      <c r="AG665" s="447" t="str">
        <f>IF(AD665="","",V672)</f>
        <v/>
      </c>
      <c r="AH665" s="449" t="str">
        <f>IF(AD665="","",V672)</f>
        <v/>
      </c>
      <c r="AI665" s="444">
        <v>5</v>
      </c>
      <c r="AJ665" s="451" t="str">
        <f>IFERROR(IF(OR(VLOOKUP(A665,入力データ,34,FALSE)=1,VLOOKUP(A665,入力データ,34,FALSE)=3,VLOOKUP(A665,入力データ,34,FALSE)=4,VLOOKUP(A665,入力データ,34,FALSE)=5),3,
IF(VLOOKUP(A665,入力データ,35,FALSE)="","",3)),"")</f>
        <v/>
      </c>
      <c r="AK665" s="371"/>
      <c r="AL665" s="373"/>
    </row>
    <row r="666" spans="1:38" ht="15" customHeight="1" x14ac:dyDescent="0.15">
      <c r="A666" s="454"/>
      <c r="B666" s="457"/>
      <c r="C666" s="460"/>
      <c r="D666" s="462"/>
      <c r="E666" s="465"/>
      <c r="F666" s="468"/>
      <c r="G666" s="471"/>
      <c r="H666" s="474"/>
      <c r="I666" s="474"/>
      <c r="J666" s="476"/>
      <c r="K666" s="479"/>
      <c r="L666" s="482"/>
      <c r="M666" s="484"/>
      <c r="N666" s="486"/>
      <c r="O666" s="471"/>
      <c r="P666" s="482"/>
      <c r="Q666" s="437"/>
      <c r="R666" s="488"/>
      <c r="S666" s="437"/>
      <c r="T666" s="438"/>
      <c r="U666" s="439"/>
      <c r="V666" s="41"/>
      <c r="W666" s="150"/>
      <c r="X666" s="150"/>
      <c r="Y666" s="150" t="str">
        <f>IFERROR(IF(VLOOKUP(A665,入力データ,22,FALSE)="","",VLOOKUP(A665,入力データ,22,FALSE)),"")</f>
        <v/>
      </c>
      <c r="Z666" s="150"/>
      <c r="AA666" s="151"/>
      <c r="AB666" s="369"/>
      <c r="AC666" s="378"/>
      <c r="AD666" s="380"/>
      <c r="AE666" s="380"/>
      <c r="AF666" s="446"/>
      <c r="AG666" s="448"/>
      <c r="AH666" s="450"/>
      <c r="AI666" s="380"/>
      <c r="AJ666" s="452"/>
      <c r="AK666" s="372"/>
      <c r="AL666" s="374"/>
    </row>
    <row r="667" spans="1:38" ht="15" customHeight="1" x14ac:dyDescent="0.15">
      <c r="A667" s="454"/>
      <c r="B667" s="457"/>
      <c r="C667" s="375" t="str">
        <f>IFERROR(IF(VLOOKUP(A665,入力データ,12,FALSE)="","",VLOOKUP(A665,入力データ,12,FALSE)),"")</f>
        <v/>
      </c>
      <c r="D667" s="462"/>
      <c r="E667" s="465"/>
      <c r="F667" s="468"/>
      <c r="G667" s="471"/>
      <c r="H667" s="474"/>
      <c r="I667" s="474"/>
      <c r="J667" s="476"/>
      <c r="K667" s="479"/>
      <c r="L667" s="482"/>
      <c r="M667" s="484"/>
      <c r="N667" s="486"/>
      <c r="O667" s="471"/>
      <c r="P667" s="482"/>
      <c r="Q667" s="437"/>
      <c r="R667" s="488"/>
      <c r="S667" s="437"/>
      <c r="T667" s="438"/>
      <c r="U667" s="439"/>
      <c r="V667" s="41"/>
      <c r="W667" s="150"/>
      <c r="X667" s="150"/>
      <c r="Y667" s="150" t="str">
        <f>IFERROR(IF(VLOOKUP(A665,入力データ,23,FALSE)="","",VLOOKUP(A665,入力データ,23,FALSE)),"")</f>
        <v/>
      </c>
      <c r="Z667" s="150"/>
      <c r="AA667" s="151"/>
      <c r="AB667" s="369"/>
      <c r="AC667" s="377">
        <v>2</v>
      </c>
      <c r="AD667" s="379" t="str">
        <f>IFERROR(IF(VLOOKUP(A665,入力データ,37,FALSE)="","",VLOOKUP(A665,入力データ,37,FALSE)),"")</f>
        <v/>
      </c>
      <c r="AE667" s="379" t="str">
        <f>IF(AD667="","",IF(V672&gt;43585,5,4))</f>
        <v/>
      </c>
      <c r="AF667" s="381" t="str">
        <f>IF(AD667="","",V672)</f>
        <v/>
      </c>
      <c r="AG667" s="383" t="str">
        <f>IF(AE667="","",V672)</f>
        <v/>
      </c>
      <c r="AH667" s="385" t="str">
        <f>IF(AF667="","",V672)</f>
        <v/>
      </c>
      <c r="AI667" s="387">
        <v>6</v>
      </c>
      <c r="AJ667" s="389" t="str">
        <f>IFERROR(IF(VLOOKUP(A665,入力データ,36,FALSE)="","",3),"")</f>
        <v/>
      </c>
      <c r="AK667" s="372"/>
      <c r="AL667" s="374"/>
    </row>
    <row r="668" spans="1:38" ht="15" customHeight="1" x14ac:dyDescent="0.15">
      <c r="A668" s="454"/>
      <c r="B668" s="458"/>
      <c r="C668" s="376"/>
      <c r="D668" s="463"/>
      <c r="E668" s="466"/>
      <c r="F668" s="469"/>
      <c r="G668" s="472"/>
      <c r="H668" s="466"/>
      <c r="I668" s="466"/>
      <c r="J668" s="477"/>
      <c r="K668" s="480"/>
      <c r="L668" s="466"/>
      <c r="M668" s="466"/>
      <c r="N668" s="469"/>
      <c r="O668" s="472"/>
      <c r="P668" s="466"/>
      <c r="Q668" s="477"/>
      <c r="R668" s="489"/>
      <c r="S668" s="440"/>
      <c r="T668" s="441"/>
      <c r="U668" s="442"/>
      <c r="V668" s="38"/>
      <c r="W668" s="36"/>
      <c r="X668" s="36"/>
      <c r="Y668" s="150" t="str">
        <f>IFERROR(IF(VLOOKUP(A665,入力データ,24,FALSE)="","",VLOOKUP(A665,入力データ,24,FALSE)),"")</f>
        <v/>
      </c>
      <c r="Z668" s="63"/>
      <c r="AA668" s="37"/>
      <c r="AB668" s="369"/>
      <c r="AC668" s="378"/>
      <c r="AD668" s="380"/>
      <c r="AE668" s="380"/>
      <c r="AF668" s="382"/>
      <c r="AG668" s="384"/>
      <c r="AH668" s="386"/>
      <c r="AI668" s="388"/>
      <c r="AJ668" s="390"/>
      <c r="AK668" s="372"/>
      <c r="AL668" s="374"/>
    </row>
    <row r="669" spans="1:38" ht="15" customHeight="1" x14ac:dyDescent="0.15">
      <c r="A669" s="454"/>
      <c r="B669" s="490" t="str">
        <f>IF(OR(C665&lt;&gt;"",C667&lt;&gt;""),"○","")</f>
        <v/>
      </c>
      <c r="C669" s="391" t="str">
        <f>IFERROR(IF(VLOOKUP(A665,入力データ,4,FALSE)="","",VLOOKUP(A665,入力データ,4,FALSE)),"")</f>
        <v/>
      </c>
      <c r="D669" s="392"/>
      <c r="E669" s="395" t="str">
        <f>IFERROR(IF(VLOOKUP(A665,入力データ,15,FALSE)="","",IF(VLOOKUP(A665,入力データ,15,FALSE)&gt;43585,5,4)),"")</f>
        <v/>
      </c>
      <c r="F669" s="398" t="str">
        <f>IFERROR(IF(VLOOKUP(A665,入力データ,15,FALSE)="","",VLOOKUP(A665,入力データ,15,FALSE)),"")</f>
        <v/>
      </c>
      <c r="G669" s="401" t="str">
        <f>IFERROR(IF(VLOOKUP(A665,入力データ,15,FALSE)="","",VLOOKUP(A665,入力データ,15,FALSE)),"")</f>
        <v/>
      </c>
      <c r="H669" s="404" t="str">
        <f>IFERROR(IF(VLOOKUP(A665,入力データ,15,FALSE)&gt;0,1,""),"")</f>
        <v/>
      </c>
      <c r="I669" s="404" t="str">
        <f>IFERROR(IF(VLOOKUP(A665,入力データ,16,FALSE)="","",VLOOKUP(A665,入力データ,16,FALSE)),"")</f>
        <v/>
      </c>
      <c r="J669" s="405" t="str">
        <f>IFERROR(IF(VLOOKUP(A665,入力データ,17,FALSE)="","",
IF(VLOOKUP(A665,入力データ,17,FALSE)&gt;159,"G",
IF(VLOOKUP(A665,入力データ,17,FALSE)&gt;149,"F",
IF(VLOOKUP(A665,入力データ,17,FALSE)&gt;139,"E",
IF(VLOOKUP(A665,入力データ,17,FALSE)&gt;129,"D",
IF(VLOOKUP(A665,入力データ,17,FALSE)&gt;119,"C",
IF(VLOOKUP(A665,入力データ,17,FALSE)&gt;109,"B",
IF(VLOOKUP(A665,入力データ,17,FALSE)&gt;99,"A",
"")))))))),"")</f>
        <v/>
      </c>
      <c r="K669" s="408" t="str">
        <f>IFERROR(IF(VLOOKUP(A665,入力データ,17,FALSE)="","",
IF(VLOOKUP(A665,入力データ,17,FALSE)&gt;99,MOD(VLOOKUP(A665,入力データ,17,FALSE),10),VLOOKUP(A665,入力データ,17,FALSE))),"")</f>
        <v/>
      </c>
      <c r="L669" s="411" t="str">
        <f>IFERROR(IF(VLOOKUP(A665,入力データ,18,FALSE)="","",VLOOKUP(A665,入力データ,18,FALSE)),"")</f>
        <v/>
      </c>
      <c r="M669" s="493" t="str">
        <f>IFERROR(IF(VLOOKUP(A665,入力データ,19,FALSE)="","",IF(VLOOKUP(A665,入力データ,19,FALSE)&gt;43585,5,4)),"")</f>
        <v/>
      </c>
      <c r="N669" s="398" t="str">
        <f>IFERROR(IF(VLOOKUP(A665,入力データ,19,FALSE)="","",VLOOKUP(A665,入力データ,19,FALSE)),"")</f>
        <v/>
      </c>
      <c r="O669" s="401" t="str">
        <f>IFERROR(IF(VLOOKUP(A665,入力データ,19,FALSE)="","",VLOOKUP(A665,入力データ,19,FALSE)),"")</f>
        <v/>
      </c>
      <c r="P669" s="411" t="str">
        <f>IFERROR(IF(VLOOKUP(A665,入力データ,20,FALSE)="","",VLOOKUP(A665,入力データ,20,FALSE)),"")</f>
        <v/>
      </c>
      <c r="Q669" s="500"/>
      <c r="R669" s="503" t="str">
        <f>IFERROR(IF(OR(S669="ｲｸｷｭｳ",S669="ﾑｷｭｳ",AND(L669="",P669="")),"",VLOOKUP(A665,入力データ,31,FALSE)),"")</f>
        <v/>
      </c>
      <c r="S669" s="423" t="str">
        <f>IFERROR(
IF(VLOOKUP(A665,入力データ,33,FALSE)=1,"ﾑｷｭｳ ",
IF(VLOOKUP(A665,入力データ,33,FALSE)=3,"ｲｸｷｭｳ",
IF(VLOOKUP(A665,入力データ,33,FALSE)=4,VLOOKUP(A665,入力データ,32,FALSE),
IF(VLOOKUP(A665,入力データ,33,FALSE)=5,VLOOKUP(A665,入力データ,32,FALSE),
IF(AND(VLOOKUP(A665,入力データ,38,FALSE)&gt;0,VLOOKUP(A665,入力データ,38,FALSE)&lt;9),0,
IF(AND(L669="",P669=""),"",VLOOKUP(A665,入力データ,32,FALSE))))))),"")</f>
        <v/>
      </c>
      <c r="T669" s="424"/>
      <c r="U669" s="425"/>
      <c r="V669" s="36"/>
      <c r="W669" s="36"/>
      <c r="X669" s="36"/>
      <c r="Y669" s="63" t="str">
        <f>IFERROR(IF(VLOOKUP(A665,入力データ,25,FALSE)="","",VLOOKUP(A665,入力データ,25,FALSE)),"")</f>
        <v/>
      </c>
      <c r="Z669" s="63"/>
      <c r="AA669" s="37"/>
      <c r="AB669" s="369"/>
      <c r="AC669" s="377">
        <v>3</v>
      </c>
      <c r="AD669" s="379" t="str">
        <f>IFERROR(IF(VLOOKUP(A665,入力データ,33,FALSE)="","",VLOOKUP(A665,入力データ,33,FALSE)),"")</f>
        <v/>
      </c>
      <c r="AE669" s="379" t="str">
        <f>IF(AD669="","",IF(V672&gt;43585,5,4))</f>
        <v/>
      </c>
      <c r="AF669" s="381" t="str">
        <f>IF(AD669="","",V672)</f>
        <v/>
      </c>
      <c r="AG669" s="383" t="str">
        <f>IF(AE669="","",V672)</f>
        <v/>
      </c>
      <c r="AH669" s="385" t="str">
        <f>IF(AF669="","",V672)</f>
        <v/>
      </c>
      <c r="AI669" s="379">
        <v>7</v>
      </c>
      <c r="AJ669" s="430"/>
      <c r="AK669" s="372"/>
      <c r="AL669" s="374"/>
    </row>
    <row r="670" spans="1:38" ht="15" customHeight="1" x14ac:dyDescent="0.15">
      <c r="A670" s="454"/>
      <c r="B670" s="491"/>
      <c r="C670" s="393"/>
      <c r="D670" s="394"/>
      <c r="E670" s="396"/>
      <c r="F670" s="399"/>
      <c r="G670" s="402"/>
      <c r="H670" s="396"/>
      <c r="I670" s="396"/>
      <c r="J670" s="406"/>
      <c r="K670" s="409"/>
      <c r="L670" s="396"/>
      <c r="M670" s="494"/>
      <c r="N670" s="496"/>
      <c r="O670" s="498"/>
      <c r="P670" s="494"/>
      <c r="Q670" s="501"/>
      <c r="R670" s="504"/>
      <c r="S670" s="426"/>
      <c r="T670" s="426"/>
      <c r="U670" s="427"/>
      <c r="V670" s="1"/>
      <c r="W670" s="1"/>
      <c r="X670" s="1"/>
      <c r="Y670" s="63" t="str">
        <f>IFERROR(IF(VLOOKUP(A665,入力データ,26,FALSE)="","",VLOOKUP(A665,入力データ,26,FALSE)),"")</f>
        <v/>
      </c>
      <c r="Z670" s="1"/>
      <c r="AA670" s="1"/>
      <c r="AB670" s="369"/>
      <c r="AC670" s="378"/>
      <c r="AD670" s="380"/>
      <c r="AE670" s="380"/>
      <c r="AF670" s="382"/>
      <c r="AG670" s="384"/>
      <c r="AH670" s="386"/>
      <c r="AI670" s="380"/>
      <c r="AJ670" s="431"/>
      <c r="AK670" s="372"/>
      <c r="AL670" s="374"/>
    </row>
    <row r="671" spans="1:38" ht="15" customHeight="1" x14ac:dyDescent="0.15">
      <c r="A671" s="454"/>
      <c r="B671" s="491"/>
      <c r="C671" s="432" t="str">
        <f>IFERROR(IF(VLOOKUP(A665,入力データ,14,FALSE)="","",VLOOKUP(A665,入力データ,14,FALSE)),"")</f>
        <v/>
      </c>
      <c r="D671" s="409"/>
      <c r="E671" s="396"/>
      <c r="F671" s="399"/>
      <c r="G671" s="402"/>
      <c r="H671" s="396"/>
      <c r="I671" s="396"/>
      <c r="J671" s="406"/>
      <c r="K671" s="409"/>
      <c r="L671" s="396"/>
      <c r="M671" s="494"/>
      <c r="N671" s="496"/>
      <c r="O671" s="498"/>
      <c r="P671" s="494"/>
      <c r="Q671" s="501"/>
      <c r="R671" s="504"/>
      <c r="S671" s="426"/>
      <c r="T671" s="426"/>
      <c r="U671" s="427"/>
      <c r="V671" s="150"/>
      <c r="W671" s="150"/>
      <c r="X671" s="150"/>
      <c r="Y671" s="1"/>
      <c r="Z671" s="62"/>
      <c r="AA671" s="151"/>
      <c r="AB671" s="369"/>
      <c r="AC671" s="377">
        <v>4</v>
      </c>
      <c r="AD671" s="413" t="str">
        <f>IFERROR(IF(VLOOKUP(A665,入力データ,38,FALSE)="","",VLOOKUP(A665,入力データ,38,FALSE)),"")</f>
        <v/>
      </c>
      <c r="AE671" s="379" t="str">
        <f>IF(AD671="","",IF(V672&gt;43585,5,4))</f>
        <v/>
      </c>
      <c r="AF671" s="381" t="str">
        <f>IF(AE671="","",V672)</f>
        <v/>
      </c>
      <c r="AG671" s="383" t="str">
        <f>IF(AE671="","",V672)</f>
        <v/>
      </c>
      <c r="AH671" s="385" t="str">
        <f>IF(AE671="","",V672)</f>
        <v/>
      </c>
      <c r="AI671" s="379"/>
      <c r="AJ671" s="418"/>
      <c r="AK671" s="58"/>
      <c r="AL671" s="86"/>
    </row>
    <row r="672" spans="1:38" ht="15" customHeight="1" x14ac:dyDescent="0.15">
      <c r="A672" s="455"/>
      <c r="B672" s="492"/>
      <c r="C672" s="433"/>
      <c r="D672" s="410"/>
      <c r="E672" s="397"/>
      <c r="F672" s="400"/>
      <c r="G672" s="403"/>
      <c r="H672" s="397"/>
      <c r="I672" s="397"/>
      <c r="J672" s="407"/>
      <c r="K672" s="410"/>
      <c r="L672" s="397"/>
      <c r="M672" s="495"/>
      <c r="N672" s="497"/>
      <c r="O672" s="499"/>
      <c r="P672" s="495"/>
      <c r="Q672" s="502"/>
      <c r="R672" s="505"/>
      <c r="S672" s="428"/>
      <c r="T672" s="428"/>
      <c r="U672" s="429"/>
      <c r="V672" s="420" t="str">
        <f>IFERROR(IF(VLOOKUP(A665,入力データ,27,FALSE)="","",VLOOKUP(A665,入力データ,27,FALSE)),"")</f>
        <v/>
      </c>
      <c r="W672" s="421"/>
      <c r="X672" s="421"/>
      <c r="Y672" s="421"/>
      <c r="Z672" s="421"/>
      <c r="AA672" s="422"/>
      <c r="AB672" s="370"/>
      <c r="AC672" s="412"/>
      <c r="AD672" s="414"/>
      <c r="AE672" s="414"/>
      <c r="AF672" s="415"/>
      <c r="AG672" s="416"/>
      <c r="AH672" s="417"/>
      <c r="AI672" s="414"/>
      <c r="AJ672" s="419"/>
      <c r="AK672" s="60"/>
      <c r="AL672" s="61"/>
    </row>
    <row r="673" spans="1:38" ht="15" customHeight="1" x14ac:dyDescent="0.15">
      <c r="A673" s="453">
        <v>83</v>
      </c>
      <c r="B673" s="456"/>
      <c r="C673" s="459" t="str">
        <f>IFERROR(IF(VLOOKUP(A673,入力データ,2,FALSE)="","",VLOOKUP(A673,入力データ,2,FALSE)),"")</f>
        <v/>
      </c>
      <c r="D673" s="461" t="str">
        <f>IFERROR(
IF(OR(VLOOKUP(A673,入力データ,34,FALSE)=1,
VLOOKUP(A673,入力データ,34,FALSE)=3,
VLOOKUP(A673,入力データ,34,FALSE)=4,
VLOOKUP(A673,入力データ,34,FALSE)=5),
IF(VLOOKUP(A673,入力データ,13,FALSE)="","",VLOOKUP(A673,入力データ,13,FALSE)),
IF(VLOOKUP(A673,入力データ,3,FALSE)="","",VLOOKUP(A673,入力データ,3,FALSE))),"")</f>
        <v/>
      </c>
      <c r="E673" s="464" t="str">
        <f>IFERROR(IF(VLOOKUP(A673,入力データ,5,FALSE)="","",IF(VLOOKUP(A673,入力データ,5,FALSE)&gt;43585,5,4)),"")</f>
        <v/>
      </c>
      <c r="F673" s="467" t="str">
        <f>IFERROR(IF(VLOOKUP(A673,入力データ,5,FALSE)="","",VLOOKUP(A673,入力データ,5,FALSE)),"")</f>
        <v/>
      </c>
      <c r="G673" s="470" t="str">
        <f>IFERROR(IF(VLOOKUP(A673,入力データ,5,FALSE)="","",VLOOKUP(A673,入力データ,5,FALSE)),"")</f>
        <v/>
      </c>
      <c r="H673" s="473" t="str">
        <f>IFERROR(IF(VLOOKUP(A673,入力データ,5,FALSE)&gt;0,1,""),"")</f>
        <v/>
      </c>
      <c r="I673" s="473" t="str">
        <f>IFERROR(IF(VLOOKUP(A673,入力データ,6,FALSE)="","",VLOOKUP(A673,入力データ,6,FALSE)),"")</f>
        <v/>
      </c>
      <c r="J673" s="475" t="str">
        <f>IFERROR(IF(VLOOKUP(A673,入力データ,7,FALSE)="","",
IF(VLOOKUP(A673,入力データ,7,FALSE)&gt;159,"G",
IF(VLOOKUP(A673,入力データ,7,FALSE)&gt;149,"F",
IF(VLOOKUP(A673,入力データ,7,FALSE)&gt;139,"E",
IF(VLOOKUP(A673,入力データ,7,FALSE)&gt;129,"D",
IF(VLOOKUP(A673,入力データ,7,FALSE)&gt;119,"C",
IF(VLOOKUP(A673,入力データ,7,FALSE)&gt;109,"B",
IF(VLOOKUP(A673,入力データ,7,FALSE)&gt;99,"A",
"")))))))),"")</f>
        <v/>
      </c>
      <c r="K673" s="478" t="str">
        <f>IFERROR(IF(VLOOKUP(A673,入力データ,7,FALSE)="","",
IF(VLOOKUP(A673,入力データ,7,FALSE)&gt;99,MOD(VLOOKUP(A673,入力データ,7,FALSE),10),VLOOKUP(A673,入力データ,7,FALSE))),"")</f>
        <v/>
      </c>
      <c r="L673" s="481" t="str">
        <f>IFERROR(IF(VLOOKUP(A673,入力データ,8,FALSE)="","",VLOOKUP(A673,入力データ,8,FALSE)),"")</f>
        <v/>
      </c>
      <c r="M673" s="483" t="str">
        <f>IFERROR(IF(VLOOKUP(A673,入力データ,9,FALSE)="","",IF(VLOOKUP(A673,入力データ,9,FALSE)&gt;43585,5,4)),"")</f>
        <v/>
      </c>
      <c r="N673" s="485" t="str">
        <f>IFERROR(IF(VLOOKUP(A673,入力データ,9,FALSE)="","",VLOOKUP(A673,入力データ,9,FALSE)),"")</f>
        <v/>
      </c>
      <c r="O673" s="470" t="str">
        <f>IFERROR(IF(VLOOKUP(A673,入力データ,9,FALSE)="","",VLOOKUP(A673,入力データ,9,FALSE)),"")</f>
        <v/>
      </c>
      <c r="P673" s="481" t="str">
        <f>IFERROR(IF(VLOOKUP(A673,入力データ,10,FALSE)="","",VLOOKUP(A673,入力データ,10,FALSE)),"")</f>
        <v/>
      </c>
      <c r="Q673" s="434"/>
      <c r="R673" s="487" t="str">
        <f>IFERROR(IF(VLOOKUP(A673,入力データ,8,FALSE)="","",VLOOKUP(A673,入力データ,8,FALSE)+VALUE(VLOOKUP(A673,入力データ,10,FALSE))),"")</f>
        <v/>
      </c>
      <c r="S673" s="434" t="str">
        <f>IF(R673="","",IF(VLOOKUP(A673,入力データ,11,FALSE)="育児休業","ｲｸｷｭｳ",IF(VLOOKUP(A673,入力データ,11,FALSE)="傷病休職","ﾑｷｭｳ",ROUNDDOWN(R673*10/1000,0))))</f>
        <v/>
      </c>
      <c r="T673" s="435"/>
      <c r="U673" s="436"/>
      <c r="V673" s="152"/>
      <c r="W673" s="149"/>
      <c r="X673" s="149"/>
      <c r="Y673" s="149" t="str">
        <f>IFERROR(IF(VLOOKUP(A673,入力データ,21,FALSE)="","",VLOOKUP(A673,入力データ,21,FALSE)),"")</f>
        <v/>
      </c>
      <c r="Z673" s="40"/>
      <c r="AA673" s="67"/>
      <c r="AB673" s="368" t="str">
        <f>IFERROR(IF(VLOOKUP(A673,入力データ,28,FALSE)&amp;"　"&amp;VLOOKUP(A673,入力データ,29,FALSE)="　","",VLOOKUP(A673,入力データ,28,FALSE)&amp;"　"&amp;VLOOKUP(A673,入力データ,29,FALSE)),"")</f>
        <v/>
      </c>
      <c r="AC673" s="443">
        <v>1</v>
      </c>
      <c r="AD673" s="444" t="str">
        <f>IFERROR(IF(VLOOKUP(A673,入力データ,34,FALSE)="","",VLOOKUP(A673,入力データ,34,FALSE)),"")</f>
        <v/>
      </c>
      <c r="AE673" s="444" t="str">
        <f>IF(AD673="","",IF(V680&gt;43585,5,4))</f>
        <v/>
      </c>
      <c r="AF673" s="445" t="str">
        <f>IF(AD673="","",V680)</f>
        <v/>
      </c>
      <c r="AG673" s="447" t="str">
        <f>IF(AD673="","",V680)</f>
        <v/>
      </c>
      <c r="AH673" s="449" t="str">
        <f>IF(AD673="","",V680)</f>
        <v/>
      </c>
      <c r="AI673" s="444">
        <v>5</v>
      </c>
      <c r="AJ673" s="451" t="str">
        <f>IFERROR(IF(OR(VLOOKUP(A673,入力データ,34,FALSE)=1,VLOOKUP(A673,入力データ,34,FALSE)=3,VLOOKUP(A673,入力データ,34,FALSE)=4,VLOOKUP(A673,入力データ,34,FALSE)=5),3,
IF(VLOOKUP(A673,入力データ,35,FALSE)="","",3)),"")</f>
        <v/>
      </c>
      <c r="AK673" s="371"/>
      <c r="AL673" s="373"/>
    </row>
    <row r="674" spans="1:38" ht="15" customHeight="1" x14ac:dyDescent="0.15">
      <c r="A674" s="454"/>
      <c r="B674" s="457"/>
      <c r="C674" s="460"/>
      <c r="D674" s="462"/>
      <c r="E674" s="465"/>
      <c r="F674" s="468"/>
      <c r="G674" s="471"/>
      <c r="H674" s="474"/>
      <c r="I674" s="474"/>
      <c r="J674" s="476"/>
      <c r="K674" s="479"/>
      <c r="L674" s="482"/>
      <c r="M674" s="484"/>
      <c r="N674" s="486"/>
      <c r="O674" s="471"/>
      <c r="P674" s="482"/>
      <c r="Q674" s="437"/>
      <c r="R674" s="488"/>
      <c r="S674" s="437"/>
      <c r="T674" s="438"/>
      <c r="U674" s="439"/>
      <c r="V674" s="41"/>
      <c r="W674" s="150"/>
      <c r="X674" s="150"/>
      <c r="Y674" s="150" t="str">
        <f>IFERROR(IF(VLOOKUP(A673,入力データ,22,FALSE)="","",VLOOKUP(A673,入力データ,22,FALSE)),"")</f>
        <v/>
      </c>
      <c r="Z674" s="150"/>
      <c r="AA674" s="151"/>
      <c r="AB674" s="369"/>
      <c r="AC674" s="378"/>
      <c r="AD674" s="380"/>
      <c r="AE674" s="380"/>
      <c r="AF674" s="446"/>
      <c r="AG674" s="448"/>
      <c r="AH674" s="450"/>
      <c r="AI674" s="380"/>
      <c r="AJ674" s="452"/>
      <c r="AK674" s="372"/>
      <c r="AL674" s="374"/>
    </row>
    <row r="675" spans="1:38" ht="15" customHeight="1" x14ac:dyDescent="0.15">
      <c r="A675" s="454"/>
      <c r="B675" s="457"/>
      <c r="C675" s="375" t="str">
        <f>IFERROR(IF(VLOOKUP(A673,入力データ,12,FALSE)="","",VLOOKUP(A673,入力データ,12,FALSE)),"")</f>
        <v/>
      </c>
      <c r="D675" s="462"/>
      <c r="E675" s="465"/>
      <c r="F675" s="468"/>
      <c r="G675" s="471"/>
      <c r="H675" s="474"/>
      <c r="I675" s="474"/>
      <c r="J675" s="476"/>
      <c r="K675" s="479"/>
      <c r="L675" s="482"/>
      <c r="M675" s="484"/>
      <c r="N675" s="486"/>
      <c r="O675" s="471"/>
      <c r="P675" s="482"/>
      <c r="Q675" s="437"/>
      <c r="R675" s="488"/>
      <c r="S675" s="437"/>
      <c r="T675" s="438"/>
      <c r="U675" s="439"/>
      <c r="V675" s="41"/>
      <c r="W675" s="150"/>
      <c r="X675" s="150"/>
      <c r="Y675" s="150" t="str">
        <f>IFERROR(IF(VLOOKUP(A673,入力データ,23,FALSE)="","",VLOOKUP(A673,入力データ,23,FALSE)),"")</f>
        <v/>
      </c>
      <c r="Z675" s="150"/>
      <c r="AA675" s="151"/>
      <c r="AB675" s="369"/>
      <c r="AC675" s="377">
        <v>2</v>
      </c>
      <c r="AD675" s="379" t="str">
        <f>IFERROR(IF(VLOOKUP(A673,入力データ,37,FALSE)="","",VLOOKUP(A673,入力データ,37,FALSE)),"")</f>
        <v/>
      </c>
      <c r="AE675" s="379" t="str">
        <f>IF(AD675="","",IF(V680&gt;43585,5,4))</f>
        <v/>
      </c>
      <c r="AF675" s="381" t="str">
        <f>IF(AD675="","",V680)</f>
        <v/>
      </c>
      <c r="AG675" s="383" t="str">
        <f>IF(AE675="","",V680)</f>
        <v/>
      </c>
      <c r="AH675" s="385" t="str">
        <f>IF(AF675="","",V680)</f>
        <v/>
      </c>
      <c r="AI675" s="387">
        <v>6</v>
      </c>
      <c r="AJ675" s="389" t="str">
        <f>IFERROR(IF(VLOOKUP(A673,入力データ,36,FALSE)="","",3),"")</f>
        <v/>
      </c>
      <c r="AK675" s="372"/>
      <c r="AL675" s="374"/>
    </row>
    <row r="676" spans="1:38" ht="15" customHeight="1" x14ac:dyDescent="0.15">
      <c r="A676" s="454"/>
      <c r="B676" s="458"/>
      <c r="C676" s="376"/>
      <c r="D676" s="463"/>
      <c r="E676" s="466"/>
      <c r="F676" s="469"/>
      <c r="G676" s="472"/>
      <c r="H676" s="466"/>
      <c r="I676" s="466"/>
      <c r="J676" s="477"/>
      <c r="K676" s="480"/>
      <c r="L676" s="466"/>
      <c r="M676" s="466"/>
      <c r="N676" s="469"/>
      <c r="O676" s="472"/>
      <c r="P676" s="466"/>
      <c r="Q676" s="477"/>
      <c r="R676" s="489"/>
      <c r="S676" s="440"/>
      <c r="T676" s="441"/>
      <c r="U676" s="442"/>
      <c r="V676" s="38"/>
      <c r="W676" s="36"/>
      <c r="X676" s="36"/>
      <c r="Y676" s="150" t="str">
        <f>IFERROR(IF(VLOOKUP(A673,入力データ,24,FALSE)="","",VLOOKUP(A673,入力データ,24,FALSE)),"")</f>
        <v/>
      </c>
      <c r="Z676" s="63"/>
      <c r="AA676" s="37"/>
      <c r="AB676" s="369"/>
      <c r="AC676" s="378"/>
      <c r="AD676" s="380"/>
      <c r="AE676" s="380"/>
      <c r="AF676" s="382"/>
      <c r="AG676" s="384"/>
      <c r="AH676" s="386"/>
      <c r="AI676" s="388"/>
      <c r="AJ676" s="390"/>
      <c r="AK676" s="372"/>
      <c r="AL676" s="374"/>
    </row>
    <row r="677" spans="1:38" ht="15" customHeight="1" x14ac:dyDescent="0.15">
      <c r="A677" s="454"/>
      <c r="B677" s="490" t="str">
        <f>IF(OR(C673&lt;&gt;"",C675&lt;&gt;""),"○","")</f>
        <v/>
      </c>
      <c r="C677" s="391" t="str">
        <f>IFERROR(IF(VLOOKUP(A673,入力データ,4,FALSE)="","",VLOOKUP(A673,入力データ,4,FALSE)),"")</f>
        <v/>
      </c>
      <c r="D677" s="392"/>
      <c r="E677" s="395" t="str">
        <f>IFERROR(IF(VLOOKUP(A673,入力データ,15,FALSE)="","",IF(VLOOKUP(A673,入力データ,15,FALSE)&gt;43585,5,4)),"")</f>
        <v/>
      </c>
      <c r="F677" s="398" t="str">
        <f>IFERROR(IF(VLOOKUP(A673,入力データ,15,FALSE)="","",VLOOKUP(A673,入力データ,15,FALSE)),"")</f>
        <v/>
      </c>
      <c r="G677" s="401" t="str">
        <f>IFERROR(IF(VLOOKUP(A673,入力データ,15,FALSE)="","",VLOOKUP(A673,入力データ,15,FALSE)),"")</f>
        <v/>
      </c>
      <c r="H677" s="404" t="str">
        <f>IFERROR(IF(VLOOKUP(A673,入力データ,15,FALSE)&gt;0,1,""),"")</f>
        <v/>
      </c>
      <c r="I677" s="404" t="str">
        <f>IFERROR(IF(VLOOKUP(A673,入力データ,16,FALSE)="","",VLOOKUP(A673,入力データ,16,FALSE)),"")</f>
        <v/>
      </c>
      <c r="J677" s="405" t="str">
        <f>IFERROR(IF(VLOOKUP(A673,入力データ,17,FALSE)="","",
IF(VLOOKUP(A673,入力データ,17,FALSE)&gt;159,"G",
IF(VLOOKUP(A673,入力データ,17,FALSE)&gt;149,"F",
IF(VLOOKUP(A673,入力データ,17,FALSE)&gt;139,"E",
IF(VLOOKUP(A673,入力データ,17,FALSE)&gt;129,"D",
IF(VLOOKUP(A673,入力データ,17,FALSE)&gt;119,"C",
IF(VLOOKUP(A673,入力データ,17,FALSE)&gt;109,"B",
IF(VLOOKUP(A673,入力データ,17,FALSE)&gt;99,"A",
"")))))))),"")</f>
        <v/>
      </c>
      <c r="K677" s="408" t="str">
        <f>IFERROR(IF(VLOOKUP(A673,入力データ,17,FALSE)="","",
IF(VLOOKUP(A673,入力データ,17,FALSE)&gt;99,MOD(VLOOKUP(A673,入力データ,17,FALSE),10),VLOOKUP(A673,入力データ,17,FALSE))),"")</f>
        <v/>
      </c>
      <c r="L677" s="411" t="str">
        <f>IFERROR(IF(VLOOKUP(A673,入力データ,18,FALSE)="","",VLOOKUP(A673,入力データ,18,FALSE)),"")</f>
        <v/>
      </c>
      <c r="M677" s="493" t="str">
        <f>IFERROR(IF(VLOOKUP(A673,入力データ,19,FALSE)="","",IF(VLOOKUP(A673,入力データ,19,FALSE)&gt;43585,5,4)),"")</f>
        <v/>
      </c>
      <c r="N677" s="398" t="str">
        <f>IFERROR(IF(VLOOKUP(A673,入力データ,19,FALSE)="","",VLOOKUP(A673,入力データ,19,FALSE)),"")</f>
        <v/>
      </c>
      <c r="O677" s="401" t="str">
        <f>IFERROR(IF(VLOOKUP(A673,入力データ,19,FALSE)="","",VLOOKUP(A673,入力データ,19,FALSE)),"")</f>
        <v/>
      </c>
      <c r="P677" s="411" t="str">
        <f>IFERROR(IF(VLOOKUP(A673,入力データ,20,FALSE)="","",VLOOKUP(A673,入力データ,20,FALSE)),"")</f>
        <v/>
      </c>
      <c r="Q677" s="500"/>
      <c r="R677" s="503" t="str">
        <f>IFERROR(IF(OR(S677="ｲｸｷｭｳ",S677="ﾑｷｭｳ",AND(L677="",P677="")),"",VLOOKUP(A673,入力データ,31,FALSE)),"")</f>
        <v/>
      </c>
      <c r="S677" s="423" t="str">
        <f>IFERROR(
IF(VLOOKUP(A673,入力データ,33,FALSE)=1,"ﾑｷｭｳ ",
IF(VLOOKUP(A673,入力データ,33,FALSE)=3,"ｲｸｷｭｳ",
IF(VLOOKUP(A673,入力データ,33,FALSE)=4,VLOOKUP(A673,入力データ,32,FALSE),
IF(VLOOKUP(A673,入力データ,33,FALSE)=5,VLOOKUP(A673,入力データ,32,FALSE),
IF(AND(VLOOKUP(A673,入力データ,38,FALSE)&gt;0,VLOOKUP(A673,入力データ,38,FALSE)&lt;9),0,
IF(AND(L677="",P677=""),"",VLOOKUP(A673,入力データ,32,FALSE))))))),"")</f>
        <v/>
      </c>
      <c r="T677" s="424"/>
      <c r="U677" s="425"/>
      <c r="V677" s="36"/>
      <c r="W677" s="36"/>
      <c r="X677" s="36"/>
      <c r="Y677" s="63" t="str">
        <f>IFERROR(IF(VLOOKUP(A673,入力データ,25,FALSE)="","",VLOOKUP(A673,入力データ,25,FALSE)),"")</f>
        <v/>
      </c>
      <c r="Z677" s="63"/>
      <c r="AA677" s="37"/>
      <c r="AB677" s="369"/>
      <c r="AC677" s="377">
        <v>3</v>
      </c>
      <c r="AD677" s="379" t="str">
        <f>IFERROR(IF(VLOOKUP(A673,入力データ,33,FALSE)="","",VLOOKUP(A673,入力データ,33,FALSE)),"")</f>
        <v/>
      </c>
      <c r="AE677" s="379" t="str">
        <f>IF(AD677="","",IF(V680&gt;43585,5,4))</f>
        <v/>
      </c>
      <c r="AF677" s="381" t="str">
        <f>IF(AD677="","",V680)</f>
        <v/>
      </c>
      <c r="AG677" s="383" t="str">
        <f>IF(AE677="","",V680)</f>
        <v/>
      </c>
      <c r="AH677" s="385" t="str">
        <f>IF(AF677="","",V680)</f>
        <v/>
      </c>
      <c r="AI677" s="379">
        <v>7</v>
      </c>
      <c r="AJ677" s="430"/>
      <c r="AK677" s="372"/>
      <c r="AL677" s="374"/>
    </row>
    <row r="678" spans="1:38" ht="15" customHeight="1" x14ac:dyDescent="0.15">
      <c r="A678" s="454"/>
      <c r="B678" s="491"/>
      <c r="C678" s="393"/>
      <c r="D678" s="394"/>
      <c r="E678" s="396"/>
      <c r="F678" s="399"/>
      <c r="G678" s="402"/>
      <c r="H678" s="396"/>
      <c r="I678" s="396"/>
      <c r="J678" s="406"/>
      <c r="K678" s="409"/>
      <c r="L678" s="396"/>
      <c r="M678" s="494"/>
      <c r="N678" s="496"/>
      <c r="O678" s="498"/>
      <c r="P678" s="494"/>
      <c r="Q678" s="501"/>
      <c r="R678" s="504"/>
      <c r="S678" s="426"/>
      <c r="T678" s="426"/>
      <c r="U678" s="427"/>
      <c r="V678" s="1"/>
      <c r="W678" s="1"/>
      <c r="X678" s="1"/>
      <c r="Y678" s="63" t="str">
        <f>IFERROR(IF(VLOOKUP(A673,入力データ,26,FALSE)="","",VLOOKUP(A673,入力データ,26,FALSE)),"")</f>
        <v/>
      </c>
      <c r="Z678" s="1"/>
      <c r="AA678" s="1"/>
      <c r="AB678" s="369"/>
      <c r="AC678" s="378"/>
      <c r="AD678" s="380"/>
      <c r="AE678" s="380"/>
      <c r="AF678" s="382"/>
      <c r="AG678" s="384"/>
      <c r="AH678" s="386"/>
      <c r="AI678" s="380"/>
      <c r="AJ678" s="431"/>
      <c r="AK678" s="372"/>
      <c r="AL678" s="374"/>
    </row>
    <row r="679" spans="1:38" ht="15" customHeight="1" x14ac:dyDescent="0.15">
      <c r="A679" s="454"/>
      <c r="B679" s="491"/>
      <c r="C679" s="432" t="str">
        <f>IFERROR(IF(VLOOKUP(A673,入力データ,14,FALSE)="","",VLOOKUP(A673,入力データ,14,FALSE)),"")</f>
        <v/>
      </c>
      <c r="D679" s="409"/>
      <c r="E679" s="396"/>
      <c r="F679" s="399"/>
      <c r="G679" s="402"/>
      <c r="H679" s="396"/>
      <c r="I679" s="396"/>
      <c r="J679" s="406"/>
      <c r="K679" s="409"/>
      <c r="L679" s="396"/>
      <c r="M679" s="494"/>
      <c r="N679" s="496"/>
      <c r="O679" s="498"/>
      <c r="P679" s="494"/>
      <c r="Q679" s="501"/>
      <c r="R679" s="504"/>
      <c r="S679" s="426"/>
      <c r="T679" s="426"/>
      <c r="U679" s="427"/>
      <c r="V679" s="150"/>
      <c r="W679" s="150"/>
      <c r="X679" s="150"/>
      <c r="Y679" s="1"/>
      <c r="Z679" s="62"/>
      <c r="AA679" s="151"/>
      <c r="AB679" s="369"/>
      <c r="AC679" s="377">
        <v>4</v>
      </c>
      <c r="AD679" s="413" t="str">
        <f>IFERROR(IF(VLOOKUP(A673,入力データ,38,FALSE)="","",VLOOKUP(A673,入力データ,38,FALSE)),"")</f>
        <v/>
      </c>
      <c r="AE679" s="379" t="str">
        <f>IF(AD679="","",IF(V680&gt;43585,5,4))</f>
        <v/>
      </c>
      <c r="AF679" s="381" t="str">
        <f>IF(AE679="","",V680)</f>
        <v/>
      </c>
      <c r="AG679" s="383" t="str">
        <f>IF(AE679="","",V680)</f>
        <v/>
      </c>
      <c r="AH679" s="385" t="str">
        <f>IF(AE679="","",V680)</f>
        <v/>
      </c>
      <c r="AI679" s="379"/>
      <c r="AJ679" s="418"/>
      <c r="AK679" s="58"/>
      <c r="AL679" s="86"/>
    </row>
    <row r="680" spans="1:38" ht="15" customHeight="1" x14ac:dyDescent="0.15">
      <c r="A680" s="455"/>
      <c r="B680" s="492"/>
      <c r="C680" s="433"/>
      <c r="D680" s="410"/>
      <c r="E680" s="397"/>
      <c r="F680" s="400"/>
      <c r="G680" s="403"/>
      <c r="H680" s="397"/>
      <c r="I680" s="397"/>
      <c r="J680" s="407"/>
      <c r="K680" s="410"/>
      <c r="L680" s="397"/>
      <c r="M680" s="495"/>
      <c r="N680" s="497"/>
      <c r="O680" s="499"/>
      <c r="P680" s="495"/>
      <c r="Q680" s="502"/>
      <c r="R680" s="505"/>
      <c r="S680" s="428"/>
      <c r="T680" s="428"/>
      <c r="U680" s="429"/>
      <c r="V680" s="420" t="str">
        <f>IFERROR(IF(VLOOKUP(A673,入力データ,27,FALSE)="","",VLOOKUP(A673,入力データ,27,FALSE)),"")</f>
        <v/>
      </c>
      <c r="W680" s="421"/>
      <c r="X680" s="421"/>
      <c r="Y680" s="421"/>
      <c r="Z680" s="421"/>
      <c r="AA680" s="422"/>
      <c r="AB680" s="370"/>
      <c r="AC680" s="412"/>
      <c r="AD680" s="414"/>
      <c r="AE680" s="414"/>
      <c r="AF680" s="415"/>
      <c r="AG680" s="416"/>
      <c r="AH680" s="417"/>
      <c r="AI680" s="414"/>
      <c r="AJ680" s="419"/>
      <c r="AK680" s="60"/>
      <c r="AL680" s="61"/>
    </row>
    <row r="681" spans="1:38" ht="15" customHeight="1" x14ac:dyDescent="0.15">
      <c r="A681" s="453">
        <v>84</v>
      </c>
      <c r="B681" s="456"/>
      <c r="C681" s="459" t="str">
        <f>IFERROR(IF(VLOOKUP(A681,入力データ,2,FALSE)="","",VLOOKUP(A681,入力データ,2,FALSE)),"")</f>
        <v/>
      </c>
      <c r="D681" s="461" t="str">
        <f>IFERROR(
IF(OR(VLOOKUP(A681,入力データ,34,FALSE)=1,
VLOOKUP(A681,入力データ,34,FALSE)=3,
VLOOKUP(A681,入力データ,34,FALSE)=4,
VLOOKUP(A681,入力データ,34,FALSE)=5),
IF(VLOOKUP(A681,入力データ,13,FALSE)="","",VLOOKUP(A681,入力データ,13,FALSE)),
IF(VLOOKUP(A681,入力データ,3,FALSE)="","",VLOOKUP(A681,入力データ,3,FALSE))),"")</f>
        <v/>
      </c>
      <c r="E681" s="464" t="str">
        <f>IFERROR(IF(VLOOKUP(A681,入力データ,5,FALSE)="","",IF(VLOOKUP(A681,入力データ,5,FALSE)&gt;43585,5,4)),"")</f>
        <v/>
      </c>
      <c r="F681" s="467" t="str">
        <f>IFERROR(IF(VLOOKUP(A681,入力データ,5,FALSE)="","",VLOOKUP(A681,入力データ,5,FALSE)),"")</f>
        <v/>
      </c>
      <c r="G681" s="470" t="str">
        <f>IFERROR(IF(VLOOKUP(A681,入力データ,5,FALSE)="","",VLOOKUP(A681,入力データ,5,FALSE)),"")</f>
        <v/>
      </c>
      <c r="H681" s="473" t="str">
        <f>IFERROR(IF(VLOOKUP(A681,入力データ,5,FALSE)&gt;0,1,""),"")</f>
        <v/>
      </c>
      <c r="I681" s="473" t="str">
        <f>IFERROR(IF(VLOOKUP(A681,入力データ,6,FALSE)="","",VLOOKUP(A681,入力データ,6,FALSE)),"")</f>
        <v/>
      </c>
      <c r="J681" s="475" t="str">
        <f>IFERROR(IF(VLOOKUP(A681,入力データ,7,FALSE)="","",
IF(VLOOKUP(A681,入力データ,7,FALSE)&gt;159,"G",
IF(VLOOKUP(A681,入力データ,7,FALSE)&gt;149,"F",
IF(VLOOKUP(A681,入力データ,7,FALSE)&gt;139,"E",
IF(VLOOKUP(A681,入力データ,7,FALSE)&gt;129,"D",
IF(VLOOKUP(A681,入力データ,7,FALSE)&gt;119,"C",
IF(VLOOKUP(A681,入力データ,7,FALSE)&gt;109,"B",
IF(VLOOKUP(A681,入力データ,7,FALSE)&gt;99,"A",
"")))))))),"")</f>
        <v/>
      </c>
      <c r="K681" s="478" t="str">
        <f>IFERROR(IF(VLOOKUP(A681,入力データ,7,FALSE)="","",
IF(VLOOKUP(A681,入力データ,7,FALSE)&gt;99,MOD(VLOOKUP(A681,入力データ,7,FALSE),10),VLOOKUP(A681,入力データ,7,FALSE))),"")</f>
        <v/>
      </c>
      <c r="L681" s="481" t="str">
        <f>IFERROR(IF(VLOOKUP(A681,入力データ,8,FALSE)="","",VLOOKUP(A681,入力データ,8,FALSE)),"")</f>
        <v/>
      </c>
      <c r="M681" s="483" t="str">
        <f>IFERROR(IF(VLOOKUP(A681,入力データ,9,FALSE)="","",IF(VLOOKUP(A681,入力データ,9,FALSE)&gt;43585,5,4)),"")</f>
        <v/>
      </c>
      <c r="N681" s="485" t="str">
        <f>IFERROR(IF(VLOOKUP(A681,入力データ,9,FALSE)="","",VLOOKUP(A681,入力データ,9,FALSE)),"")</f>
        <v/>
      </c>
      <c r="O681" s="470" t="str">
        <f>IFERROR(IF(VLOOKUP(A681,入力データ,9,FALSE)="","",VLOOKUP(A681,入力データ,9,FALSE)),"")</f>
        <v/>
      </c>
      <c r="P681" s="481" t="str">
        <f>IFERROR(IF(VLOOKUP(A681,入力データ,10,FALSE)="","",VLOOKUP(A681,入力データ,10,FALSE)),"")</f>
        <v/>
      </c>
      <c r="Q681" s="434"/>
      <c r="R681" s="487" t="str">
        <f>IFERROR(IF(VLOOKUP(A681,入力データ,8,FALSE)="","",VLOOKUP(A681,入力データ,8,FALSE)+VALUE(VLOOKUP(A681,入力データ,10,FALSE))),"")</f>
        <v/>
      </c>
      <c r="S681" s="434" t="str">
        <f>IF(R681="","",IF(VLOOKUP(A681,入力データ,11,FALSE)="育児休業","ｲｸｷｭｳ",IF(VLOOKUP(A681,入力データ,11,FALSE)="傷病休職","ﾑｷｭｳ",ROUNDDOWN(R681*10/1000,0))))</f>
        <v/>
      </c>
      <c r="T681" s="435"/>
      <c r="U681" s="436"/>
      <c r="V681" s="152"/>
      <c r="W681" s="149"/>
      <c r="X681" s="149"/>
      <c r="Y681" s="149" t="str">
        <f>IFERROR(IF(VLOOKUP(A681,入力データ,21,FALSE)="","",VLOOKUP(A681,入力データ,21,FALSE)),"")</f>
        <v/>
      </c>
      <c r="Z681" s="40"/>
      <c r="AA681" s="67"/>
      <c r="AB681" s="368" t="str">
        <f>IFERROR(IF(VLOOKUP(A681,入力データ,28,FALSE)&amp;"　"&amp;VLOOKUP(A681,入力データ,29,FALSE)="　","",VLOOKUP(A681,入力データ,28,FALSE)&amp;"　"&amp;VLOOKUP(A681,入力データ,29,FALSE)),"")</f>
        <v/>
      </c>
      <c r="AC681" s="443">
        <v>1</v>
      </c>
      <c r="AD681" s="444" t="str">
        <f>IFERROR(IF(VLOOKUP(A681,入力データ,34,FALSE)="","",VLOOKUP(A681,入力データ,34,FALSE)),"")</f>
        <v/>
      </c>
      <c r="AE681" s="444" t="str">
        <f>IF(AD681="","",IF(V688&gt;43585,5,4))</f>
        <v/>
      </c>
      <c r="AF681" s="445" t="str">
        <f>IF(AD681="","",V688)</f>
        <v/>
      </c>
      <c r="AG681" s="447" t="str">
        <f>IF(AD681="","",V688)</f>
        <v/>
      </c>
      <c r="AH681" s="449" t="str">
        <f>IF(AD681="","",V688)</f>
        <v/>
      </c>
      <c r="AI681" s="444">
        <v>5</v>
      </c>
      <c r="AJ681" s="451" t="str">
        <f>IFERROR(IF(OR(VLOOKUP(A681,入力データ,34,FALSE)=1,VLOOKUP(A681,入力データ,34,FALSE)=3,VLOOKUP(A681,入力データ,34,FALSE)=4,VLOOKUP(A681,入力データ,34,FALSE)=5),3,
IF(VLOOKUP(A681,入力データ,35,FALSE)="","",3)),"")</f>
        <v/>
      </c>
      <c r="AK681" s="371"/>
      <c r="AL681" s="373"/>
    </row>
    <row r="682" spans="1:38" ht="15" customHeight="1" x14ac:dyDescent="0.15">
      <c r="A682" s="454"/>
      <c r="B682" s="457"/>
      <c r="C682" s="460"/>
      <c r="D682" s="462"/>
      <c r="E682" s="465"/>
      <c r="F682" s="468"/>
      <c r="G682" s="471"/>
      <c r="H682" s="474"/>
      <c r="I682" s="474"/>
      <c r="J682" s="476"/>
      <c r="K682" s="479"/>
      <c r="L682" s="482"/>
      <c r="M682" s="484"/>
      <c r="N682" s="486"/>
      <c r="O682" s="471"/>
      <c r="P682" s="482"/>
      <c r="Q682" s="437"/>
      <c r="R682" s="488"/>
      <c r="S682" s="437"/>
      <c r="T682" s="438"/>
      <c r="U682" s="439"/>
      <c r="V682" s="41"/>
      <c r="W682" s="150"/>
      <c r="X682" s="150"/>
      <c r="Y682" s="150" t="str">
        <f>IFERROR(IF(VLOOKUP(A681,入力データ,22,FALSE)="","",VLOOKUP(A681,入力データ,22,FALSE)),"")</f>
        <v/>
      </c>
      <c r="Z682" s="150"/>
      <c r="AA682" s="151"/>
      <c r="AB682" s="369"/>
      <c r="AC682" s="378"/>
      <c r="AD682" s="380"/>
      <c r="AE682" s="380"/>
      <c r="AF682" s="446"/>
      <c r="AG682" s="448"/>
      <c r="AH682" s="450"/>
      <c r="AI682" s="380"/>
      <c r="AJ682" s="452"/>
      <c r="AK682" s="372"/>
      <c r="AL682" s="374"/>
    </row>
    <row r="683" spans="1:38" ht="15" customHeight="1" x14ac:dyDescent="0.15">
      <c r="A683" s="454"/>
      <c r="B683" s="457"/>
      <c r="C683" s="375" t="str">
        <f>IFERROR(IF(VLOOKUP(A681,入力データ,12,FALSE)="","",VLOOKUP(A681,入力データ,12,FALSE)),"")</f>
        <v/>
      </c>
      <c r="D683" s="462"/>
      <c r="E683" s="465"/>
      <c r="F683" s="468"/>
      <c r="G683" s="471"/>
      <c r="H683" s="474"/>
      <c r="I683" s="474"/>
      <c r="J683" s="476"/>
      <c r="K683" s="479"/>
      <c r="L683" s="482"/>
      <c r="M683" s="484"/>
      <c r="N683" s="486"/>
      <c r="O683" s="471"/>
      <c r="P683" s="482"/>
      <c r="Q683" s="437"/>
      <c r="R683" s="488"/>
      <c r="S683" s="437"/>
      <c r="T683" s="438"/>
      <c r="U683" s="439"/>
      <c r="V683" s="41"/>
      <c r="W683" s="150"/>
      <c r="X683" s="150"/>
      <c r="Y683" s="150" t="str">
        <f>IFERROR(IF(VLOOKUP(A681,入力データ,23,FALSE)="","",VLOOKUP(A681,入力データ,23,FALSE)),"")</f>
        <v/>
      </c>
      <c r="Z683" s="150"/>
      <c r="AA683" s="151"/>
      <c r="AB683" s="369"/>
      <c r="AC683" s="377">
        <v>2</v>
      </c>
      <c r="AD683" s="379" t="str">
        <f>IFERROR(IF(VLOOKUP(A681,入力データ,37,FALSE)="","",VLOOKUP(A681,入力データ,37,FALSE)),"")</f>
        <v/>
      </c>
      <c r="AE683" s="379" t="str">
        <f>IF(AD683="","",IF(V688&gt;43585,5,4))</f>
        <v/>
      </c>
      <c r="AF683" s="381" t="str">
        <f>IF(AD683="","",V688)</f>
        <v/>
      </c>
      <c r="AG683" s="383" t="str">
        <f>IF(AE683="","",V688)</f>
        <v/>
      </c>
      <c r="AH683" s="385" t="str">
        <f>IF(AF683="","",V688)</f>
        <v/>
      </c>
      <c r="AI683" s="387">
        <v>6</v>
      </c>
      <c r="AJ683" s="389" t="str">
        <f>IFERROR(IF(VLOOKUP(A681,入力データ,36,FALSE)="","",3),"")</f>
        <v/>
      </c>
      <c r="AK683" s="372"/>
      <c r="AL683" s="374"/>
    </row>
    <row r="684" spans="1:38" ht="15" customHeight="1" x14ac:dyDescent="0.15">
      <c r="A684" s="454"/>
      <c r="B684" s="458"/>
      <c r="C684" s="376"/>
      <c r="D684" s="463"/>
      <c r="E684" s="466"/>
      <c r="F684" s="469"/>
      <c r="G684" s="472"/>
      <c r="H684" s="466"/>
      <c r="I684" s="466"/>
      <c r="J684" s="477"/>
      <c r="K684" s="480"/>
      <c r="L684" s="466"/>
      <c r="M684" s="466"/>
      <c r="N684" s="469"/>
      <c r="O684" s="472"/>
      <c r="P684" s="466"/>
      <c r="Q684" s="477"/>
      <c r="R684" s="489"/>
      <c r="S684" s="440"/>
      <c r="T684" s="441"/>
      <c r="U684" s="442"/>
      <c r="V684" s="38"/>
      <c r="W684" s="36"/>
      <c r="X684" s="36"/>
      <c r="Y684" s="150" t="str">
        <f>IFERROR(IF(VLOOKUP(A681,入力データ,24,FALSE)="","",VLOOKUP(A681,入力データ,24,FALSE)),"")</f>
        <v/>
      </c>
      <c r="Z684" s="63"/>
      <c r="AA684" s="37"/>
      <c r="AB684" s="369"/>
      <c r="AC684" s="378"/>
      <c r="AD684" s="380"/>
      <c r="AE684" s="380"/>
      <c r="AF684" s="382"/>
      <c r="AG684" s="384"/>
      <c r="AH684" s="386"/>
      <c r="AI684" s="388"/>
      <c r="AJ684" s="390"/>
      <c r="AK684" s="372"/>
      <c r="AL684" s="374"/>
    </row>
    <row r="685" spans="1:38" ht="15" customHeight="1" x14ac:dyDescent="0.15">
      <c r="A685" s="454"/>
      <c r="B685" s="490" t="str">
        <f>IF(OR(C681&lt;&gt;"",C683&lt;&gt;""),"○","")</f>
        <v/>
      </c>
      <c r="C685" s="391" t="str">
        <f>IFERROR(IF(VLOOKUP(A681,入力データ,4,FALSE)="","",VLOOKUP(A681,入力データ,4,FALSE)),"")</f>
        <v/>
      </c>
      <c r="D685" s="392"/>
      <c r="E685" s="395" t="str">
        <f>IFERROR(IF(VLOOKUP(A681,入力データ,15,FALSE)="","",IF(VLOOKUP(A681,入力データ,15,FALSE)&gt;43585,5,4)),"")</f>
        <v/>
      </c>
      <c r="F685" s="398" t="str">
        <f>IFERROR(IF(VLOOKUP(A681,入力データ,15,FALSE)="","",VLOOKUP(A681,入力データ,15,FALSE)),"")</f>
        <v/>
      </c>
      <c r="G685" s="401" t="str">
        <f>IFERROR(IF(VLOOKUP(A681,入力データ,15,FALSE)="","",VLOOKUP(A681,入力データ,15,FALSE)),"")</f>
        <v/>
      </c>
      <c r="H685" s="404" t="str">
        <f>IFERROR(IF(VLOOKUP(A681,入力データ,15,FALSE)&gt;0,1,""),"")</f>
        <v/>
      </c>
      <c r="I685" s="404" t="str">
        <f>IFERROR(IF(VLOOKUP(A681,入力データ,16,FALSE)="","",VLOOKUP(A681,入力データ,16,FALSE)),"")</f>
        <v/>
      </c>
      <c r="J685" s="405" t="str">
        <f>IFERROR(IF(VLOOKUP(A681,入力データ,17,FALSE)="","",
IF(VLOOKUP(A681,入力データ,17,FALSE)&gt;159,"G",
IF(VLOOKUP(A681,入力データ,17,FALSE)&gt;149,"F",
IF(VLOOKUP(A681,入力データ,17,FALSE)&gt;139,"E",
IF(VLOOKUP(A681,入力データ,17,FALSE)&gt;129,"D",
IF(VLOOKUP(A681,入力データ,17,FALSE)&gt;119,"C",
IF(VLOOKUP(A681,入力データ,17,FALSE)&gt;109,"B",
IF(VLOOKUP(A681,入力データ,17,FALSE)&gt;99,"A",
"")))))))),"")</f>
        <v/>
      </c>
      <c r="K685" s="408" t="str">
        <f>IFERROR(IF(VLOOKUP(A681,入力データ,17,FALSE)="","",
IF(VLOOKUP(A681,入力データ,17,FALSE)&gt;99,MOD(VLOOKUP(A681,入力データ,17,FALSE),10),VLOOKUP(A681,入力データ,17,FALSE))),"")</f>
        <v/>
      </c>
      <c r="L685" s="411" t="str">
        <f>IFERROR(IF(VLOOKUP(A681,入力データ,18,FALSE)="","",VLOOKUP(A681,入力データ,18,FALSE)),"")</f>
        <v/>
      </c>
      <c r="M685" s="493" t="str">
        <f>IFERROR(IF(VLOOKUP(A681,入力データ,19,FALSE)="","",IF(VLOOKUP(A681,入力データ,19,FALSE)&gt;43585,5,4)),"")</f>
        <v/>
      </c>
      <c r="N685" s="398" t="str">
        <f>IFERROR(IF(VLOOKUP(A681,入力データ,19,FALSE)="","",VLOOKUP(A681,入力データ,19,FALSE)),"")</f>
        <v/>
      </c>
      <c r="O685" s="401" t="str">
        <f>IFERROR(IF(VLOOKUP(A681,入力データ,19,FALSE)="","",VLOOKUP(A681,入力データ,19,FALSE)),"")</f>
        <v/>
      </c>
      <c r="P685" s="411" t="str">
        <f>IFERROR(IF(VLOOKUP(A681,入力データ,20,FALSE)="","",VLOOKUP(A681,入力データ,20,FALSE)),"")</f>
        <v/>
      </c>
      <c r="Q685" s="500"/>
      <c r="R685" s="503" t="str">
        <f>IFERROR(IF(OR(S685="ｲｸｷｭｳ",S685="ﾑｷｭｳ",AND(L685="",P685="")),"",VLOOKUP(A681,入力データ,31,FALSE)),"")</f>
        <v/>
      </c>
      <c r="S685" s="423" t="str">
        <f>IFERROR(
IF(VLOOKUP(A681,入力データ,33,FALSE)=1,"ﾑｷｭｳ ",
IF(VLOOKUP(A681,入力データ,33,FALSE)=3,"ｲｸｷｭｳ",
IF(VLOOKUP(A681,入力データ,33,FALSE)=4,VLOOKUP(A681,入力データ,32,FALSE),
IF(VLOOKUP(A681,入力データ,33,FALSE)=5,VLOOKUP(A681,入力データ,32,FALSE),
IF(AND(VLOOKUP(A681,入力データ,38,FALSE)&gt;0,VLOOKUP(A681,入力データ,38,FALSE)&lt;9),0,
IF(AND(L685="",P685=""),"",VLOOKUP(A681,入力データ,32,FALSE))))))),"")</f>
        <v/>
      </c>
      <c r="T685" s="424"/>
      <c r="U685" s="425"/>
      <c r="V685" s="36"/>
      <c r="W685" s="36"/>
      <c r="X685" s="36"/>
      <c r="Y685" s="63" t="str">
        <f>IFERROR(IF(VLOOKUP(A681,入力データ,25,FALSE)="","",VLOOKUP(A681,入力データ,25,FALSE)),"")</f>
        <v/>
      </c>
      <c r="Z685" s="63"/>
      <c r="AA685" s="37"/>
      <c r="AB685" s="369"/>
      <c r="AC685" s="377">
        <v>3</v>
      </c>
      <c r="AD685" s="379" t="str">
        <f>IFERROR(IF(VLOOKUP(A681,入力データ,33,FALSE)="","",VLOOKUP(A681,入力データ,33,FALSE)),"")</f>
        <v/>
      </c>
      <c r="AE685" s="379" t="str">
        <f>IF(AD685="","",IF(V688&gt;43585,5,4))</f>
        <v/>
      </c>
      <c r="AF685" s="381" t="str">
        <f>IF(AD685="","",V688)</f>
        <v/>
      </c>
      <c r="AG685" s="383" t="str">
        <f>IF(AE685="","",V688)</f>
        <v/>
      </c>
      <c r="AH685" s="385" t="str">
        <f>IF(AF685="","",V688)</f>
        <v/>
      </c>
      <c r="AI685" s="379">
        <v>7</v>
      </c>
      <c r="AJ685" s="430"/>
      <c r="AK685" s="372"/>
      <c r="AL685" s="374"/>
    </row>
    <row r="686" spans="1:38" ht="15" customHeight="1" x14ac:dyDescent="0.15">
      <c r="A686" s="454"/>
      <c r="B686" s="491"/>
      <c r="C686" s="393"/>
      <c r="D686" s="394"/>
      <c r="E686" s="396"/>
      <c r="F686" s="399"/>
      <c r="G686" s="402"/>
      <c r="H686" s="396"/>
      <c r="I686" s="396"/>
      <c r="J686" s="406"/>
      <c r="K686" s="409"/>
      <c r="L686" s="396"/>
      <c r="M686" s="494"/>
      <c r="N686" s="496"/>
      <c r="O686" s="498"/>
      <c r="P686" s="494"/>
      <c r="Q686" s="501"/>
      <c r="R686" s="504"/>
      <c r="S686" s="426"/>
      <c r="T686" s="426"/>
      <c r="U686" s="427"/>
      <c r="V686" s="1"/>
      <c r="W686" s="1"/>
      <c r="X686" s="1"/>
      <c r="Y686" s="63" t="str">
        <f>IFERROR(IF(VLOOKUP(A681,入力データ,26,FALSE)="","",VLOOKUP(A681,入力データ,26,FALSE)),"")</f>
        <v/>
      </c>
      <c r="Z686" s="1"/>
      <c r="AA686" s="1"/>
      <c r="AB686" s="369"/>
      <c r="AC686" s="378"/>
      <c r="AD686" s="380"/>
      <c r="AE686" s="380"/>
      <c r="AF686" s="382"/>
      <c r="AG686" s="384"/>
      <c r="AH686" s="386"/>
      <c r="AI686" s="380"/>
      <c r="AJ686" s="431"/>
      <c r="AK686" s="372"/>
      <c r="AL686" s="374"/>
    </row>
    <row r="687" spans="1:38" ht="15" customHeight="1" x14ac:dyDescent="0.15">
      <c r="A687" s="454"/>
      <c r="B687" s="491"/>
      <c r="C687" s="432" t="str">
        <f>IFERROR(IF(VLOOKUP(A681,入力データ,14,FALSE)="","",VLOOKUP(A681,入力データ,14,FALSE)),"")</f>
        <v/>
      </c>
      <c r="D687" s="409"/>
      <c r="E687" s="396"/>
      <c r="F687" s="399"/>
      <c r="G687" s="402"/>
      <c r="H687" s="396"/>
      <c r="I687" s="396"/>
      <c r="J687" s="406"/>
      <c r="K687" s="409"/>
      <c r="L687" s="396"/>
      <c r="M687" s="494"/>
      <c r="N687" s="496"/>
      <c r="O687" s="498"/>
      <c r="P687" s="494"/>
      <c r="Q687" s="501"/>
      <c r="R687" s="504"/>
      <c r="S687" s="426"/>
      <c r="T687" s="426"/>
      <c r="U687" s="427"/>
      <c r="V687" s="150"/>
      <c r="W687" s="150"/>
      <c r="X687" s="150"/>
      <c r="Y687" s="1"/>
      <c r="Z687" s="62"/>
      <c r="AA687" s="151"/>
      <c r="AB687" s="369"/>
      <c r="AC687" s="377">
        <v>4</v>
      </c>
      <c r="AD687" s="413" t="str">
        <f>IFERROR(IF(VLOOKUP(A681,入力データ,38,FALSE)="","",VLOOKUP(A681,入力データ,38,FALSE)),"")</f>
        <v/>
      </c>
      <c r="AE687" s="379" t="str">
        <f>IF(AD687="","",IF(V688&gt;43585,5,4))</f>
        <v/>
      </c>
      <c r="AF687" s="381" t="str">
        <f>IF(AE687="","",V688)</f>
        <v/>
      </c>
      <c r="AG687" s="383" t="str">
        <f>IF(AE687="","",V688)</f>
        <v/>
      </c>
      <c r="AH687" s="385" t="str">
        <f>IF(AE687="","",V688)</f>
        <v/>
      </c>
      <c r="AI687" s="379"/>
      <c r="AJ687" s="418"/>
      <c r="AK687" s="58"/>
      <c r="AL687" s="86"/>
    </row>
    <row r="688" spans="1:38" ht="15" customHeight="1" x14ac:dyDescent="0.15">
      <c r="A688" s="455"/>
      <c r="B688" s="492"/>
      <c r="C688" s="433"/>
      <c r="D688" s="410"/>
      <c r="E688" s="397"/>
      <c r="F688" s="400"/>
      <c r="G688" s="403"/>
      <c r="H688" s="397"/>
      <c r="I688" s="397"/>
      <c r="J688" s="407"/>
      <c r="K688" s="410"/>
      <c r="L688" s="397"/>
      <c r="M688" s="495"/>
      <c r="N688" s="497"/>
      <c r="O688" s="499"/>
      <c r="P688" s="495"/>
      <c r="Q688" s="502"/>
      <c r="R688" s="505"/>
      <c r="S688" s="428"/>
      <c r="T688" s="428"/>
      <c r="U688" s="429"/>
      <c r="V688" s="420" t="str">
        <f>IFERROR(IF(VLOOKUP(A681,入力データ,27,FALSE)="","",VLOOKUP(A681,入力データ,27,FALSE)),"")</f>
        <v/>
      </c>
      <c r="W688" s="421"/>
      <c r="X688" s="421"/>
      <c r="Y688" s="421"/>
      <c r="Z688" s="421"/>
      <c r="AA688" s="422"/>
      <c r="AB688" s="370"/>
      <c r="AC688" s="412"/>
      <c r="AD688" s="414"/>
      <c r="AE688" s="414"/>
      <c r="AF688" s="415"/>
      <c r="AG688" s="416"/>
      <c r="AH688" s="417"/>
      <c r="AI688" s="414"/>
      <c r="AJ688" s="419"/>
      <c r="AK688" s="60"/>
      <c r="AL688" s="61"/>
    </row>
    <row r="689" spans="1:38" ht="15" customHeight="1" x14ac:dyDescent="0.15">
      <c r="A689" s="453">
        <v>85</v>
      </c>
      <c r="B689" s="456"/>
      <c r="C689" s="459" t="str">
        <f>IFERROR(IF(VLOOKUP(A689,入力データ,2,FALSE)="","",VLOOKUP(A689,入力データ,2,FALSE)),"")</f>
        <v/>
      </c>
      <c r="D689" s="461" t="str">
        <f>IFERROR(
IF(OR(VLOOKUP(A689,入力データ,34,FALSE)=1,
VLOOKUP(A689,入力データ,34,FALSE)=3,
VLOOKUP(A689,入力データ,34,FALSE)=4,
VLOOKUP(A689,入力データ,34,FALSE)=5),
IF(VLOOKUP(A689,入力データ,13,FALSE)="","",VLOOKUP(A689,入力データ,13,FALSE)),
IF(VLOOKUP(A689,入力データ,3,FALSE)="","",VLOOKUP(A689,入力データ,3,FALSE))),"")</f>
        <v/>
      </c>
      <c r="E689" s="464" t="str">
        <f>IFERROR(IF(VLOOKUP(A689,入力データ,5,FALSE)="","",IF(VLOOKUP(A689,入力データ,5,FALSE)&gt;43585,5,4)),"")</f>
        <v/>
      </c>
      <c r="F689" s="467" t="str">
        <f>IFERROR(IF(VLOOKUP(A689,入力データ,5,FALSE)="","",VLOOKUP(A689,入力データ,5,FALSE)),"")</f>
        <v/>
      </c>
      <c r="G689" s="470" t="str">
        <f>IFERROR(IF(VLOOKUP(A689,入力データ,5,FALSE)="","",VLOOKUP(A689,入力データ,5,FALSE)),"")</f>
        <v/>
      </c>
      <c r="H689" s="473" t="str">
        <f>IFERROR(IF(VLOOKUP(A689,入力データ,5,FALSE)&gt;0,1,""),"")</f>
        <v/>
      </c>
      <c r="I689" s="473" t="str">
        <f>IFERROR(IF(VLOOKUP(A689,入力データ,6,FALSE)="","",VLOOKUP(A689,入力データ,6,FALSE)),"")</f>
        <v/>
      </c>
      <c r="J689" s="475" t="str">
        <f>IFERROR(IF(VLOOKUP(A689,入力データ,7,FALSE)="","",
IF(VLOOKUP(A689,入力データ,7,FALSE)&gt;159,"G",
IF(VLOOKUP(A689,入力データ,7,FALSE)&gt;149,"F",
IF(VLOOKUP(A689,入力データ,7,FALSE)&gt;139,"E",
IF(VLOOKUP(A689,入力データ,7,FALSE)&gt;129,"D",
IF(VLOOKUP(A689,入力データ,7,FALSE)&gt;119,"C",
IF(VLOOKUP(A689,入力データ,7,FALSE)&gt;109,"B",
IF(VLOOKUP(A689,入力データ,7,FALSE)&gt;99,"A",
"")))))))),"")</f>
        <v/>
      </c>
      <c r="K689" s="478" t="str">
        <f>IFERROR(IF(VLOOKUP(A689,入力データ,7,FALSE)="","",
IF(VLOOKUP(A689,入力データ,7,FALSE)&gt;99,MOD(VLOOKUP(A689,入力データ,7,FALSE),10),VLOOKUP(A689,入力データ,7,FALSE))),"")</f>
        <v/>
      </c>
      <c r="L689" s="481" t="str">
        <f>IFERROR(IF(VLOOKUP(A689,入力データ,8,FALSE)="","",VLOOKUP(A689,入力データ,8,FALSE)),"")</f>
        <v/>
      </c>
      <c r="M689" s="483" t="str">
        <f>IFERROR(IF(VLOOKUP(A689,入力データ,9,FALSE)="","",IF(VLOOKUP(A689,入力データ,9,FALSE)&gt;43585,5,4)),"")</f>
        <v/>
      </c>
      <c r="N689" s="485" t="str">
        <f>IFERROR(IF(VLOOKUP(A689,入力データ,9,FALSE)="","",VLOOKUP(A689,入力データ,9,FALSE)),"")</f>
        <v/>
      </c>
      <c r="O689" s="470" t="str">
        <f>IFERROR(IF(VLOOKUP(A689,入力データ,9,FALSE)="","",VLOOKUP(A689,入力データ,9,FALSE)),"")</f>
        <v/>
      </c>
      <c r="P689" s="481" t="str">
        <f>IFERROR(IF(VLOOKUP(A689,入力データ,10,FALSE)="","",VLOOKUP(A689,入力データ,10,FALSE)),"")</f>
        <v/>
      </c>
      <c r="Q689" s="434"/>
      <c r="R689" s="487" t="str">
        <f>IFERROR(IF(VLOOKUP(A689,入力データ,8,FALSE)="","",VLOOKUP(A689,入力データ,8,FALSE)+VALUE(VLOOKUP(A689,入力データ,10,FALSE))),"")</f>
        <v/>
      </c>
      <c r="S689" s="434" t="str">
        <f>IF(R689="","",IF(VLOOKUP(A689,入力データ,11,FALSE)="育児休業","ｲｸｷｭｳ",IF(VLOOKUP(A689,入力データ,11,FALSE)="傷病休職","ﾑｷｭｳ",ROUNDDOWN(R689*10/1000,0))))</f>
        <v/>
      </c>
      <c r="T689" s="435"/>
      <c r="U689" s="436"/>
      <c r="V689" s="152"/>
      <c r="W689" s="149"/>
      <c r="X689" s="149"/>
      <c r="Y689" s="149" t="str">
        <f>IFERROR(IF(VLOOKUP(A689,入力データ,21,FALSE)="","",VLOOKUP(A689,入力データ,21,FALSE)),"")</f>
        <v/>
      </c>
      <c r="Z689" s="40"/>
      <c r="AA689" s="67"/>
      <c r="AB689" s="368" t="str">
        <f>IFERROR(IF(VLOOKUP(A689,入力データ,28,FALSE)&amp;"　"&amp;VLOOKUP(A689,入力データ,29,FALSE)="　","",VLOOKUP(A689,入力データ,28,FALSE)&amp;"　"&amp;VLOOKUP(A689,入力データ,29,FALSE)),"")</f>
        <v/>
      </c>
      <c r="AC689" s="443">
        <v>1</v>
      </c>
      <c r="AD689" s="444" t="str">
        <f>IFERROR(IF(VLOOKUP(A689,入力データ,34,FALSE)="","",VLOOKUP(A689,入力データ,34,FALSE)),"")</f>
        <v/>
      </c>
      <c r="AE689" s="444" t="str">
        <f>IF(AD689="","",IF(V696&gt;43585,5,4))</f>
        <v/>
      </c>
      <c r="AF689" s="445" t="str">
        <f>IF(AD689="","",V696)</f>
        <v/>
      </c>
      <c r="AG689" s="447" t="str">
        <f>IF(AD689="","",V696)</f>
        <v/>
      </c>
      <c r="AH689" s="449" t="str">
        <f>IF(AD689="","",V696)</f>
        <v/>
      </c>
      <c r="AI689" s="444">
        <v>5</v>
      </c>
      <c r="AJ689" s="451" t="str">
        <f>IFERROR(IF(OR(VLOOKUP(A689,入力データ,34,FALSE)=1,VLOOKUP(A689,入力データ,34,FALSE)=3,VLOOKUP(A689,入力データ,34,FALSE)=4,VLOOKUP(A689,入力データ,34,FALSE)=5),3,
IF(VLOOKUP(A689,入力データ,35,FALSE)="","",3)),"")</f>
        <v/>
      </c>
      <c r="AK689" s="371"/>
      <c r="AL689" s="373"/>
    </row>
    <row r="690" spans="1:38" ht="15" customHeight="1" x14ac:dyDescent="0.15">
      <c r="A690" s="454"/>
      <c r="B690" s="457"/>
      <c r="C690" s="460"/>
      <c r="D690" s="462"/>
      <c r="E690" s="465"/>
      <c r="F690" s="468"/>
      <c r="G690" s="471"/>
      <c r="H690" s="474"/>
      <c r="I690" s="474"/>
      <c r="J690" s="476"/>
      <c r="K690" s="479"/>
      <c r="L690" s="482"/>
      <c r="M690" s="484"/>
      <c r="N690" s="486"/>
      <c r="O690" s="471"/>
      <c r="P690" s="482"/>
      <c r="Q690" s="437"/>
      <c r="R690" s="488"/>
      <c r="S690" s="437"/>
      <c r="T690" s="438"/>
      <c r="U690" s="439"/>
      <c r="V690" s="41"/>
      <c r="W690" s="150"/>
      <c r="X690" s="150"/>
      <c r="Y690" s="150" t="str">
        <f>IFERROR(IF(VLOOKUP(A689,入力データ,22,FALSE)="","",VLOOKUP(A689,入力データ,22,FALSE)),"")</f>
        <v/>
      </c>
      <c r="Z690" s="150"/>
      <c r="AA690" s="151"/>
      <c r="AB690" s="369"/>
      <c r="AC690" s="378"/>
      <c r="AD690" s="380"/>
      <c r="AE690" s="380"/>
      <c r="AF690" s="446"/>
      <c r="AG690" s="448"/>
      <c r="AH690" s="450"/>
      <c r="AI690" s="380"/>
      <c r="AJ690" s="452"/>
      <c r="AK690" s="372"/>
      <c r="AL690" s="374"/>
    </row>
    <row r="691" spans="1:38" ht="15" customHeight="1" x14ac:dyDescent="0.15">
      <c r="A691" s="454"/>
      <c r="B691" s="457"/>
      <c r="C691" s="375" t="str">
        <f>IFERROR(IF(VLOOKUP(A689,入力データ,12,FALSE)="","",VLOOKUP(A689,入力データ,12,FALSE)),"")</f>
        <v/>
      </c>
      <c r="D691" s="462"/>
      <c r="E691" s="465"/>
      <c r="F691" s="468"/>
      <c r="G691" s="471"/>
      <c r="H691" s="474"/>
      <c r="I691" s="474"/>
      <c r="J691" s="476"/>
      <c r="K691" s="479"/>
      <c r="L691" s="482"/>
      <c r="M691" s="484"/>
      <c r="N691" s="486"/>
      <c r="O691" s="471"/>
      <c r="P691" s="482"/>
      <c r="Q691" s="437"/>
      <c r="R691" s="488"/>
      <c r="S691" s="437"/>
      <c r="T691" s="438"/>
      <c r="U691" s="439"/>
      <c r="V691" s="41"/>
      <c r="W691" s="150"/>
      <c r="X691" s="150"/>
      <c r="Y691" s="150" t="str">
        <f>IFERROR(IF(VLOOKUP(A689,入力データ,23,FALSE)="","",VLOOKUP(A689,入力データ,23,FALSE)),"")</f>
        <v/>
      </c>
      <c r="Z691" s="150"/>
      <c r="AA691" s="151"/>
      <c r="AB691" s="369"/>
      <c r="AC691" s="377">
        <v>2</v>
      </c>
      <c r="AD691" s="379" t="str">
        <f>IFERROR(IF(VLOOKUP(A689,入力データ,37,FALSE)="","",VLOOKUP(A689,入力データ,37,FALSE)),"")</f>
        <v/>
      </c>
      <c r="AE691" s="379" t="str">
        <f>IF(AD691="","",IF(V696&gt;43585,5,4))</f>
        <v/>
      </c>
      <c r="AF691" s="381" t="str">
        <f>IF(AD691="","",V696)</f>
        <v/>
      </c>
      <c r="AG691" s="383" t="str">
        <f>IF(AE691="","",V696)</f>
        <v/>
      </c>
      <c r="AH691" s="385" t="str">
        <f>IF(AF691="","",V696)</f>
        <v/>
      </c>
      <c r="AI691" s="387">
        <v>6</v>
      </c>
      <c r="AJ691" s="389" t="str">
        <f>IFERROR(IF(VLOOKUP(A689,入力データ,36,FALSE)="","",3),"")</f>
        <v/>
      </c>
      <c r="AK691" s="372"/>
      <c r="AL691" s="374"/>
    </row>
    <row r="692" spans="1:38" ht="15" customHeight="1" x14ac:dyDescent="0.15">
      <c r="A692" s="454"/>
      <c r="B692" s="458"/>
      <c r="C692" s="376"/>
      <c r="D692" s="463"/>
      <c r="E692" s="466"/>
      <c r="F692" s="469"/>
      <c r="G692" s="472"/>
      <c r="H692" s="466"/>
      <c r="I692" s="466"/>
      <c r="J692" s="477"/>
      <c r="K692" s="480"/>
      <c r="L692" s="466"/>
      <c r="M692" s="466"/>
      <c r="N692" s="469"/>
      <c r="O692" s="472"/>
      <c r="P692" s="466"/>
      <c r="Q692" s="477"/>
      <c r="R692" s="489"/>
      <c r="S692" s="440"/>
      <c r="T692" s="441"/>
      <c r="U692" s="442"/>
      <c r="V692" s="38"/>
      <c r="W692" s="36"/>
      <c r="X692" s="36"/>
      <c r="Y692" s="150" t="str">
        <f>IFERROR(IF(VLOOKUP(A689,入力データ,24,FALSE)="","",VLOOKUP(A689,入力データ,24,FALSE)),"")</f>
        <v/>
      </c>
      <c r="Z692" s="63"/>
      <c r="AA692" s="37"/>
      <c r="AB692" s="369"/>
      <c r="AC692" s="378"/>
      <c r="AD692" s="380"/>
      <c r="AE692" s="380"/>
      <c r="AF692" s="382"/>
      <c r="AG692" s="384"/>
      <c r="AH692" s="386"/>
      <c r="AI692" s="388"/>
      <c r="AJ692" s="390"/>
      <c r="AK692" s="372"/>
      <c r="AL692" s="374"/>
    </row>
    <row r="693" spans="1:38" ht="15" customHeight="1" x14ac:dyDescent="0.15">
      <c r="A693" s="454"/>
      <c r="B693" s="490" t="str">
        <f>IF(OR(C689&lt;&gt;"",C691&lt;&gt;""),"○","")</f>
        <v/>
      </c>
      <c r="C693" s="391" t="str">
        <f>IFERROR(IF(VLOOKUP(A689,入力データ,4,FALSE)="","",VLOOKUP(A689,入力データ,4,FALSE)),"")</f>
        <v/>
      </c>
      <c r="D693" s="392"/>
      <c r="E693" s="395" t="str">
        <f>IFERROR(IF(VLOOKUP(A689,入力データ,15,FALSE)="","",IF(VLOOKUP(A689,入力データ,15,FALSE)&gt;43585,5,4)),"")</f>
        <v/>
      </c>
      <c r="F693" s="398" t="str">
        <f>IFERROR(IF(VLOOKUP(A689,入力データ,15,FALSE)="","",VLOOKUP(A689,入力データ,15,FALSE)),"")</f>
        <v/>
      </c>
      <c r="G693" s="401" t="str">
        <f>IFERROR(IF(VLOOKUP(A689,入力データ,15,FALSE)="","",VLOOKUP(A689,入力データ,15,FALSE)),"")</f>
        <v/>
      </c>
      <c r="H693" s="404" t="str">
        <f>IFERROR(IF(VLOOKUP(A689,入力データ,15,FALSE)&gt;0,1,""),"")</f>
        <v/>
      </c>
      <c r="I693" s="404" t="str">
        <f>IFERROR(IF(VLOOKUP(A689,入力データ,16,FALSE)="","",VLOOKUP(A689,入力データ,16,FALSE)),"")</f>
        <v/>
      </c>
      <c r="J693" s="405" t="str">
        <f>IFERROR(IF(VLOOKUP(A689,入力データ,17,FALSE)="","",
IF(VLOOKUP(A689,入力データ,17,FALSE)&gt;159,"G",
IF(VLOOKUP(A689,入力データ,17,FALSE)&gt;149,"F",
IF(VLOOKUP(A689,入力データ,17,FALSE)&gt;139,"E",
IF(VLOOKUP(A689,入力データ,17,FALSE)&gt;129,"D",
IF(VLOOKUP(A689,入力データ,17,FALSE)&gt;119,"C",
IF(VLOOKUP(A689,入力データ,17,FALSE)&gt;109,"B",
IF(VLOOKUP(A689,入力データ,17,FALSE)&gt;99,"A",
"")))))))),"")</f>
        <v/>
      </c>
      <c r="K693" s="408" t="str">
        <f>IFERROR(IF(VLOOKUP(A689,入力データ,17,FALSE)="","",
IF(VLOOKUP(A689,入力データ,17,FALSE)&gt;99,MOD(VLOOKUP(A689,入力データ,17,FALSE),10),VLOOKUP(A689,入力データ,17,FALSE))),"")</f>
        <v/>
      </c>
      <c r="L693" s="411" t="str">
        <f>IFERROR(IF(VLOOKUP(A689,入力データ,18,FALSE)="","",VLOOKUP(A689,入力データ,18,FALSE)),"")</f>
        <v/>
      </c>
      <c r="M693" s="493" t="str">
        <f>IFERROR(IF(VLOOKUP(A689,入力データ,19,FALSE)="","",IF(VLOOKUP(A689,入力データ,19,FALSE)&gt;43585,5,4)),"")</f>
        <v/>
      </c>
      <c r="N693" s="398" t="str">
        <f>IFERROR(IF(VLOOKUP(A689,入力データ,19,FALSE)="","",VLOOKUP(A689,入力データ,19,FALSE)),"")</f>
        <v/>
      </c>
      <c r="O693" s="401" t="str">
        <f>IFERROR(IF(VLOOKUP(A689,入力データ,19,FALSE)="","",VLOOKUP(A689,入力データ,19,FALSE)),"")</f>
        <v/>
      </c>
      <c r="P693" s="411" t="str">
        <f>IFERROR(IF(VLOOKUP(A689,入力データ,20,FALSE)="","",VLOOKUP(A689,入力データ,20,FALSE)),"")</f>
        <v/>
      </c>
      <c r="Q693" s="500"/>
      <c r="R693" s="503" t="str">
        <f>IFERROR(IF(OR(S693="ｲｸｷｭｳ",S693="ﾑｷｭｳ",AND(L693="",P693="")),"",VLOOKUP(A689,入力データ,31,FALSE)),"")</f>
        <v/>
      </c>
      <c r="S693" s="423" t="str">
        <f>IFERROR(
IF(VLOOKUP(A689,入力データ,33,FALSE)=1,"ﾑｷｭｳ ",
IF(VLOOKUP(A689,入力データ,33,FALSE)=3,"ｲｸｷｭｳ",
IF(VLOOKUP(A689,入力データ,33,FALSE)=4,VLOOKUP(A689,入力データ,32,FALSE),
IF(VLOOKUP(A689,入力データ,33,FALSE)=5,VLOOKUP(A689,入力データ,32,FALSE),
IF(AND(VLOOKUP(A689,入力データ,38,FALSE)&gt;0,VLOOKUP(A689,入力データ,38,FALSE)&lt;9),0,
IF(AND(L693="",P693=""),"",VLOOKUP(A689,入力データ,32,FALSE))))))),"")</f>
        <v/>
      </c>
      <c r="T693" s="424"/>
      <c r="U693" s="425"/>
      <c r="V693" s="36"/>
      <c r="W693" s="36"/>
      <c r="X693" s="36"/>
      <c r="Y693" s="63" t="str">
        <f>IFERROR(IF(VLOOKUP(A689,入力データ,25,FALSE)="","",VLOOKUP(A689,入力データ,25,FALSE)),"")</f>
        <v/>
      </c>
      <c r="Z693" s="63"/>
      <c r="AA693" s="37"/>
      <c r="AB693" s="369"/>
      <c r="AC693" s="377">
        <v>3</v>
      </c>
      <c r="AD693" s="379" t="str">
        <f>IFERROR(IF(VLOOKUP(A689,入力データ,33,FALSE)="","",VLOOKUP(A689,入力データ,33,FALSE)),"")</f>
        <v/>
      </c>
      <c r="AE693" s="379" t="str">
        <f>IF(AD693="","",IF(V696&gt;43585,5,4))</f>
        <v/>
      </c>
      <c r="AF693" s="381" t="str">
        <f>IF(AD693="","",V696)</f>
        <v/>
      </c>
      <c r="AG693" s="383" t="str">
        <f>IF(AE693="","",V696)</f>
        <v/>
      </c>
      <c r="AH693" s="385" t="str">
        <f>IF(AF693="","",V696)</f>
        <v/>
      </c>
      <c r="AI693" s="379">
        <v>7</v>
      </c>
      <c r="AJ693" s="430"/>
      <c r="AK693" s="372"/>
      <c r="AL693" s="374"/>
    </row>
    <row r="694" spans="1:38" ht="15" customHeight="1" x14ac:dyDescent="0.15">
      <c r="A694" s="454"/>
      <c r="B694" s="491"/>
      <c r="C694" s="393"/>
      <c r="D694" s="394"/>
      <c r="E694" s="396"/>
      <c r="F694" s="399"/>
      <c r="G694" s="402"/>
      <c r="H694" s="396"/>
      <c r="I694" s="396"/>
      <c r="J694" s="406"/>
      <c r="K694" s="409"/>
      <c r="L694" s="396"/>
      <c r="M694" s="494"/>
      <c r="N694" s="496"/>
      <c r="O694" s="498"/>
      <c r="P694" s="494"/>
      <c r="Q694" s="501"/>
      <c r="R694" s="504"/>
      <c r="S694" s="426"/>
      <c r="T694" s="426"/>
      <c r="U694" s="427"/>
      <c r="V694" s="1"/>
      <c r="W694" s="1"/>
      <c r="X694" s="1"/>
      <c r="Y694" s="63" t="str">
        <f>IFERROR(IF(VLOOKUP(A689,入力データ,26,FALSE)="","",VLOOKUP(A689,入力データ,26,FALSE)),"")</f>
        <v/>
      </c>
      <c r="Z694" s="1"/>
      <c r="AA694" s="1"/>
      <c r="AB694" s="369"/>
      <c r="AC694" s="378"/>
      <c r="AD694" s="380"/>
      <c r="AE694" s="380"/>
      <c r="AF694" s="382"/>
      <c r="AG694" s="384"/>
      <c r="AH694" s="386"/>
      <c r="AI694" s="380"/>
      <c r="AJ694" s="431"/>
      <c r="AK694" s="372"/>
      <c r="AL694" s="374"/>
    </row>
    <row r="695" spans="1:38" ht="15" customHeight="1" x14ac:dyDescent="0.15">
      <c r="A695" s="454"/>
      <c r="B695" s="491"/>
      <c r="C695" s="432" t="str">
        <f>IFERROR(IF(VLOOKUP(A689,入力データ,14,FALSE)="","",VLOOKUP(A689,入力データ,14,FALSE)),"")</f>
        <v/>
      </c>
      <c r="D695" s="409"/>
      <c r="E695" s="396"/>
      <c r="F695" s="399"/>
      <c r="G695" s="402"/>
      <c r="H695" s="396"/>
      <c r="I695" s="396"/>
      <c r="J695" s="406"/>
      <c r="K695" s="409"/>
      <c r="L695" s="396"/>
      <c r="M695" s="494"/>
      <c r="N695" s="496"/>
      <c r="O695" s="498"/>
      <c r="P695" s="494"/>
      <c r="Q695" s="501"/>
      <c r="R695" s="504"/>
      <c r="S695" s="426"/>
      <c r="T695" s="426"/>
      <c r="U695" s="427"/>
      <c r="V695" s="150"/>
      <c r="W695" s="150"/>
      <c r="X695" s="150"/>
      <c r="Y695" s="1"/>
      <c r="Z695" s="62"/>
      <c r="AA695" s="151"/>
      <c r="AB695" s="369"/>
      <c r="AC695" s="377">
        <v>4</v>
      </c>
      <c r="AD695" s="413" t="str">
        <f>IFERROR(IF(VLOOKUP(A689,入力データ,38,FALSE)="","",VLOOKUP(A689,入力データ,38,FALSE)),"")</f>
        <v/>
      </c>
      <c r="AE695" s="379" t="str">
        <f>IF(AD695="","",IF(V696&gt;43585,5,4))</f>
        <v/>
      </c>
      <c r="AF695" s="381" t="str">
        <f>IF(AE695="","",V696)</f>
        <v/>
      </c>
      <c r="AG695" s="383" t="str">
        <f>IF(AE695="","",V696)</f>
        <v/>
      </c>
      <c r="AH695" s="385" t="str">
        <f>IF(AE695="","",V696)</f>
        <v/>
      </c>
      <c r="AI695" s="379"/>
      <c r="AJ695" s="418"/>
      <c r="AK695" s="58"/>
      <c r="AL695" s="86"/>
    </row>
    <row r="696" spans="1:38" ht="15" customHeight="1" x14ac:dyDescent="0.15">
      <c r="A696" s="455"/>
      <c r="B696" s="492"/>
      <c r="C696" s="433"/>
      <c r="D696" s="410"/>
      <c r="E696" s="397"/>
      <c r="F696" s="400"/>
      <c r="G696" s="403"/>
      <c r="H696" s="397"/>
      <c r="I696" s="397"/>
      <c r="J696" s="407"/>
      <c r="K696" s="410"/>
      <c r="L696" s="397"/>
      <c r="M696" s="495"/>
      <c r="N696" s="497"/>
      <c r="O696" s="499"/>
      <c r="P696" s="495"/>
      <c r="Q696" s="502"/>
      <c r="R696" s="505"/>
      <c r="S696" s="428"/>
      <c r="T696" s="428"/>
      <c r="U696" s="429"/>
      <c r="V696" s="420" t="str">
        <f>IFERROR(IF(VLOOKUP(A689,入力データ,27,FALSE)="","",VLOOKUP(A689,入力データ,27,FALSE)),"")</f>
        <v/>
      </c>
      <c r="W696" s="421"/>
      <c r="X696" s="421"/>
      <c r="Y696" s="421"/>
      <c r="Z696" s="421"/>
      <c r="AA696" s="422"/>
      <c r="AB696" s="370"/>
      <c r="AC696" s="412"/>
      <c r="AD696" s="414"/>
      <c r="AE696" s="414"/>
      <c r="AF696" s="415"/>
      <c r="AG696" s="416"/>
      <c r="AH696" s="417"/>
      <c r="AI696" s="414"/>
      <c r="AJ696" s="419"/>
      <c r="AK696" s="60"/>
      <c r="AL696" s="61"/>
    </row>
    <row r="697" spans="1:38" ht="15" customHeight="1" x14ac:dyDescent="0.15">
      <c r="A697" s="453">
        <v>86</v>
      </c>
      <c r="B697" s="456"/>
      <c r="C697" s="459" t="str">
        <f>IFERROR(IF(VLOOKUP(A697,入力データ,2,FALSE)="","",VLOOKUP(A697,入力データ,2,FALSE)),"")</f>
        <v/>
      </c>
      <c r="D697" s="461" t="str">
        <f>IFERROR(
IF(OR(VLOOKUP(A697,入力データ,34,FALSE)=1,
VLOOKUP(A697,入力データ,34,FALSE)=3,
VLOOKUP(A697,入力データ,34,FALSE)=4,
VLOOKUP(A697,入力データ,34,FALSE)=5),
IF(VLOOKUP(A697,入力データ,13,FALSE)="","",VLOOKUP(A697,入力データ,13,FALSE)),
IF(VLOOKUP(A697,入力データ,3,FALSE)="","",VLOOKUP(A697,入力データ,3,FALSE))),"")</f>
        <v/>
      </c>
      <c r="E697" s="464" t="str">
        <f>IFERROR(IF(VLOOKUP(A697,入力データ,5,FALSE)="","",IF(VLOOKUP(A697,入力データ,5,FALSE)&gt;43585,5,4)),"")</f>
        <v/>
      </c>
      <c r="F697" s="467" t="str">
        <f>IFERROR(IF(VLOOKUP(A697,入力データ,5,FALSE)="","",VLOOKUP(A697,入力データ,5,FALSE)),"")</f>
        <v/>
      </c>
      <c r="G697" s="470" t="str">
        <f>IFERROR(IF(VLOOKUP(A697,入力データ,5,FALSE)="","",VLOOKUP(A697,入力データ,5,FALSE)),"")</f>
        <v/>
      </c>
      <c r="H697" s="473" t="str">
        <f>IFERROR(IF(VLOOKUP(A697,入力データ,5,FALSE)&gt;0,1,""),"")</f>
        <v/>
      </c>
      <c r="I697" s="473" t="str">
        <f>IFERROR(IF(VLOOKUP(A697,入力データ,6,FALSE)="","",VLOOKUP(A697,入力データ,6,FALSE)),"")</f>
        <v/>
      </c>
      <c r="J697" s="475" t="str">
        <f>IFERROR(IF(VLOOKUP(A697,入力データ,7,FALSE)="","",
IF(VLOOKUP(A697,入力データ,7,FALSE)&gt;159,"G",
IF(VLOOKUP(A697,入力データ,7,FALSE)&gt;149,"F",
IF(VLOOKUP(A697,入力データ,7,FALSE)&gt;139,"E",
IF(VLOOKUP(A697,入力データ,7,FALSE)&gt;129,"D",
IF(VLOOKUP(A697,入力データ,7,FALSE)&gt;119,"C",
IF(VLOOKUP(A697,入力データ,7,FALSE)&gt;109,"B",
IF(VLOOKUP(A697,入力データ,7,FALSE)&gt;99,"A",
"")))))))),"")</f>
        <v/>
      </c>
      <c r="K697" s="478" t="str">
        <f>IFERROR(IF(VLOOKUP(A697,入力データ,7,FALSE)="","",
IF(VLOOKUP(A697,入力データ,7,FALSE)&gt;99,MOD(VLOOKUP(A697,入力データ,7,FALSE),10),VLOOKUP(A697,入力データ,7,FALSE))),"")</f>
        <v/>
      </c>
      <c r="L697" s="481" t="str">
        <f>IFERROR(IF(VLOOKUP(A697,入力データ,8,FALSE)="","",VLOOKUP(A697,入力データ,8,FALSE)),"")</f>
        <v/>
      </c>
      <c r="M697" s="483" t="str">
        <f>IFERROR(IF(VLOOKUP(A697,入力データ,9,FALSE)="","",IF(VLOOKUP(A697,入力データ,9,FALSE)&gt;43585,5,4)),"")</f>
        <v/>
      </c>
      <c r="N697" s="485" t="str">
        <f>IFERROR(IF(VLOOKUP(A697,入力データ,9,FALSE)="","",VLOOKUP(A697,入力データ,9,FALSE)),"")</f>
        <v/>
      </c>
      <c r="O697" s="470" t="str">
        <f>IFERROR(IF(VLOOKUP(A697,入力データ,9,FALSE)="","",VLOOKUP(A697,入力データ,9,FALSE)),"")</f>
        <v/>
      </c>
      <c r="P697" s="481" t="str">
        <f>IFERROR(IF(VLOOKUP(A697,入力データ,10,FALSE)="","",VLOOKUP(A697,入力データ,10,FALSE)),"")</f>
        <v/>
      </c>
      <c r="Q697" s="434"/>
      <c r="R697" s="487" t="str">
        <f>IFERROR(IF(VLOOKUP(A697,入力データ,8,FALSE)="","",VLOOKUP(A697,入力データ,8,FALSE)+VALUE(VLOOKUP(A697,入力データ,10,FALSE))),"")</f>
        <v/>
      </c>
      <c r="S697" s="434" t="str">
        <f>IF(R697="","",IF(VLOOKUP(A697,入力データ,11,FALSE)="育児休業","ｲｸｷｭｳ",IF(VLOOKUP(A697,入力データ,11,FALSE)="傷病休職","ﾑｷｭｳ",ROUNDDOWN(R697*10/1000,0))))</f>
        <v/>
      </c>
      <c r="T697" s="435"/>
      <c r="U697" s="436"/>
      <c r="V697" s="152"/>
      <c r="W697" s="149"/>
      <c r="X697" s="149"/>
      <c r="Y697" s="149" t="str">
        <f>IFERROR(IF(VLOOKUP(A697,入力データ,21,FALSE)="","",VLOOKUP(A697,入力データ,21,FALSE)),"")</f>
        <v/>
      </c>
      <c r="Z697" s="40"/>
      <c r="AA697" s="67"/>
      <c r="AB697" s="368" t="str">
        <f>IFERROR(IF(VLOOKUP(A697,入力データ,28,FALSE)&amp;"　"&amp;VLOOKUP(A697,入力データ,29,FALSE)="　","",VLOOKUP(A697,入力データ,28,FALSE)&amp;"　"&amp;VLOOKUP(A697,入力データ,29,FALSE)),"")</f>
        <v/>
      </c>
      <c r="AC697" s="443">
        <v>1</v>
      </c>
      <c r="AD697" s="444" t="str">
        <f>IFERROR(IF(VLOOKUP(A697,入力データ,34,FALSE)="","",VLOOKUP(A697,入力データ,34,FALSE)),"")</f>
        <v/>
      </c>
      <c r="AE697" s="444" t="str">
        <f>IF(AD697="","",IF(V704&gt;43585,5,4))</f>
        <v/>
      </c>
      <c r="AF697" s="445" t="str">
        <f>IF(AD697="","",V704)</f>
        <v/>
      </c>
      <c r="AG697" s="447" t="str">
        <f>IF(AD697="","",V704)</f>
        <v/>
      </c>
      <c r="AH697" s="449" t="str">
        <f>IF(AD697="","",V704)</f>
        <v/>
      </c>
      <c r="AI697" s="444">
        <v>5</v>
      </c>
      <c r="AJ697" s="451" t="str">
        <f>IFERROR(IF(OR(VLOOKUP(A697,入力データ,34,FALSE)=1,VLOOKUP(A697,入力データ,34,FALSE)=3,VLOOKUP(A697,入力データ,34,FALSE)=4,VLOOKUP(A697,入力データ,34,FALSE)=5),3,
IF(VLOOKUP(A697,入力データ,35,FALSE)="","",3)),"")</f>
        <v/>
      </c>
      <c r="AK697" s="371"/>
      <c r="AL697" s="373"/>
    </row>
    <row r="698" spans="1:38" ht="15" customHeight="1" x14ac:dyDescent="0.15">
      <c r="A698" s="454"/>
      <c r="B698" s="457"/>
      <c r="C698" s="460"/>
      <c r="D698" s="462"/>
      <c r="E698" s="465"/>
      <c r="F698" s="468"/>
      <c r="G698" s="471"/>
      <c r="H698" s="474"/>
      <c r="I698" s="474"/>
      <c r="J698" s="476"/>
      <c r="K698" s="479"/>
      <c r="L698" s="482"/>
      <c r="M698" s="484"/>
      <c r="N698" s="486"/>
      <c r="O698" s="471"/>
      <c r="P698" s="482"/>
      <c r="Q698" s="437"/>
      <c r="R698" s="488"/>
      <c r="S698" s="437"/>
      <c r="T698" s="438"/>
      <c r="U698" s="439"/>
      <c r="V698" s="41"/>
      <c r="W698" s="150"/>
      <c r="X698" s="150"/>
      <c r="Y698" s="150" t="str">
        <f>IFERROR(IF(VLOOKUP(A697,入力データ,22,FALSE)="","",VLOOKUP(A697,入力データ,22,FALSE)),"")</f>
        <v/>
      </c>
      <c r="Z698" s="150"/>
      <c r="AA698" s="151"/>
      <c r="AB698" s="369"/>
      <c r="AC698" s="378"/>
      <c r="AD698" s="380"/>
      <c r="AE698" s="380"/>
      <c r="AF698" s="446"/>
      <c r="AG698" s="448"/>
      <c r="AH698" s="450"/>
      <c r="AI698" s="380"/>
      <c r="AJ698" s="452"/>
      <c r="AK698" s="372"/>
      <c r="AL698" s="374"/>
    </row>
    <row r="699" spans="1:38" ht="15" customHeight="1" x14ac:dyDescent="0.15">
      <c r="A699" s="454"/>
      <c r="B699" s="457"/>
      <c r="C699" s="375" t="str">
        <f>IFERROR(IF(VLOOKUP(A697,入力データ,12,FALSE)="","",VLOOKUP(A697,入力データ,12,FALSE)),"")</f>
        <v/>
      </c>
      <c r="D699" s="462"/>
      <c r="E699" s="465"/>
      <c r="F699" s="468"/>
      <c r="G699" s="471"/>
      <c r="H699" s="474"/>
      <c r="I699" s="474"/>
      <c r="J699" s="476"/>
      <c r="K699" s="479"/>
      <c r="L699" s="482"/>
      <c r="M699" s="484"/>
      <c r="N699" s="486"/>
      <c r="O699" s="471"/>
      <c r="P699" s="482"/>
      <c r="Q699" s="437"/>
      <c r="R699" s="488"/>
      <c r="S699" s="437"/>
      <c r="T699" s="438"/>
      <c r="U699" s="439"/>
      <c r="V699" s="41"/>
      <c r="W699" s="150"/>
      <c r="X699" s="150"/>
      <c r="Y699" s="150" t="str">
        <f>IFERROR(IF(VLOOKUP(A697,入力データ,23,FALSE)="","",VLOOKUP(A697,入力データ,23,FALSE)),"")</f>
        <v/>
      </c>
      <c r="Z699" s="150"/>
      <c r="AA699" s="151"/>
      <c r="AB699" s="369"/>
      <c r="AC699" s="377">
        <v>2</v>
      </c>
      <c r="AD699" s="379" t="str">
        <f>IFERROR(IF(VLOOKUP(A697,入力データ,37,FALSE)="","",VLOOKUP(A697,入力データ,37,FALSE)),"")</f>
        <v/>
      </c>
      <c r="AE699" s="379" t="str">
        <f>IF(AD699="","",IF(V704&gt;43585,5,4))</f>
        <v/>
      </c>
      <c r="AF699" s="381" t="str">
        <f>IF(AD699="","",V704)</f>
        <v/>
      </c>
      <c r="AG699" s="383" t="str">
        <f>IF(AE699="","",V704)</f>
        <v/>
      </c>
      <c r="AH699" s="385" t="str">
        <f>IF(AF699="","",V704)</f>
        <v/>
      </c>
      <c r="AI699" s="387">
        <v>6</v>
      </c>
      <c r="AJ699" s="389" t="str">
        <f>IFERROR(IF(VLOOKUP(A697,入力データ,36,FALSE)="","",3),"")</f>
        <v/>
      </c>
      <c r="AK699" s="372"/>
      <c r="AL699" s="374"/>
    </row>
    <row r="700" spans="1:38" ht="15" customHeight="1" x14ac:dyDescent="0.15">
      <c r="A700" s="454"/>
      <c r="B700" s="458"/>
      <c r="C700" s="376"/>
      <c r="D700" s="463"/>
      <c r="E700" s="466"/>
      <c r="F700" s="469"/>
      <c r="G700" s="472"/>
      <c r="H700" s="466"/>
      <c r="I700" s="466"/>
      <c r="J700" s="477"/>
      <c r="K700" s="480"/>
      <c r="L700" s="466"/>
      <c r="M700" s="466"/>
      <c r="N700" s="469"/>
      <c r="O700" s="472"/>
      <c r="P700" s="466"/>
      <c r="Q700" s="477"/>
      <c r="R700" s="489"/>
      <c r="S700" s="440"/>
      <c r="T700" s="441"/>
      <c r="U700" s="442"/>
      <c r="V700" s="38"/>
      <c r="W700" s="36"/>
      <c r="X700" s="36"/>
      <c r="Y700" s="150" t="str">
        <f>IFERROR(IF(VLOOKUP(A697,入力データ,24,FALSE)="","",VLOOKUP(A697,入力データ,24,FALSE)),"")</f>
        <v/>
      </c>
      <c r="Z700" s="63"/>
      <c r="AA700" s="37"/>
      <c r="AB700" s="369"/>
      <c r="AC700" s="378"/>
      <c r="AD700" s="380"/>
      <c r="AE700" s="380"/>
      <c r="AF700" s="382"/>
      <c r="AG700" s="384"/>
      <c r="AH700" s="386"/>
      <c r="AI700" s="388"/>
      <c r="AJ700" s="390"/>
      <c r="AK700" s="372"/>
      <c r="AL700" s="374"/>
    </row>
    <row r="701" spans="1:38" ht="15" customHeight="1" x14ac:dyDescent="0.15">
      <c r="A701" s="454"/>
      <c r="B701" s="490" t="str">
        <f>IF(OR(C697&lt;&gt;"",C699&lt;&gt;""),"○","")</f>
        <v/>
      </c>
      <c r="C701" s="391" t="str">
        <f>IFERROR(IF(VLOOKUP(A697,入力データ,4,FALSE)="","",VLOOKUP(A697,入力データ,4,FALSE)),"")</f>
        <v/>
      </c>
      <c r="D701" s="392"/>
      <c r="E701" s="395" t="str">
        <f>IFERROR(IF(VLOOKUP(A697,入力データ,15,FALSE)="","",IF(VLOOKUP(A697,入力データ,15,FALSE)&gt;43585,5,4)),"")</f>
        <v/>
      </c>
      <c r="F701" s="398" t="str">
        <f>IFERROR(IF(VLOOKUP(A697,入力データ,15,FALSE)="","",VLOOKUP(A697,入力データ,15,FALSE)),"")</f>
        <v/>
      </c>
      <c r="G701" s="401" t="str">
        <f>IFERROR(IF(VLOOKUP(A697,入力データ,15,FALSE)="","",VLOOKUP(A697,入力データ,15,FALSE)),"")</f>
        <v/>
      </c>
      <c r="H701" s="404" t="str">
        <f>IFERROR(IF(VLOOKUP(A697,入力データ,15,FALSE)&gt;0,1,""),"")</f>
        <v/>
      </c>
      <c r="I701" s="404" t="str">
        <f>IFERROR(IF(VLOOKUP(A697,入力データ,16,FALSE)="","",VLOOKUP(A697,入力データ,16,FALSE)),"")</f>
        <v/>
      </c>
      <c r="J701" s="405" t="str">
        <f>IFERROR(IF(VLOOKUP(A697,入力データ,17,FALSE)="","",
IF(VLOOKUP(A697,入力データ,17,FALSE)&gt;159,"G",
IF(VLOOKUP(A697,入力データ,17,FALSE)&gt;149,"F",
IF(VLOOKUP(A697,入力データ,17,FALSE)&gt;139,"E",
IF(VLOOKUP(A697,入力データ,17,FALSE)&gt;129,"D",
IF(VLOOKUP(A697,入力データ,17,FALSE)&gt;119,"C",
IF(VLOOKUP(A697,入力データ,17,FALSE)&gt;109,"B",
IF(VLOOKUP(A697,入力データ,17,FALSE)&gt;99,"A",
"")))))))),"")</f>
        <v/>
      </c>
      <c r="K701" s="408" t="str">
        <f>IFERROR(IF(VLOOKUP(A697,入力データ,17,FALSE)="","",
IF(VLOOKUP(A697,入力データ,17,FALSE)&gt;99,MOD(VLOOKUP(A697,入力データ,17,FALSE),10),VLOOKUP(A697,入力データ,17,FALSE))),"")</f>
        <v/>
      </c>
      <c r="L701" s="411" t="str">
        <f>IFERROR(IF(VLOOKUP(A697,入力データ,18,FALSE)="","",VLOOKUP(A697,入力データ,18,FALSE)),"")</f>
        <v/>
      </c>
      <c r="M701" s="493" t="str">
        <f>IFERROR(IF(VLOOKUP(A697,入力データ,19,FALSE)="","",IF(VLOOKUP(A697,入力データ,19,FALSE)&gt;43585,5,4)),"")</f>
        <v/>
      </c>
      <c r="N701" s="398" t="str">
        <f>IFERROR(IF(VLOOKUP(A697,入力データ,19,FALSE)="","",VLOOKUP(A697,入力データ,19,FALSE)),"")</f>
        <v/>
      </c>
      <c r="O701" s="401" t="str">
        <f>IFERROR(IF(VLOOKUP(A697,入力データ,19,FALSE)="","",VLOOKUP(A697,入力データ,19,FALSE)),"")</f>
        <v/>
      </c>
      <c r="P701" s="411" t="str">
        <f>IFERROR(IF(VLOOKUP(A697,入力データ,20,FALSE)="","",VLOOKUP(A697,入力データ,20,FALSE)),"")</f>
        <v/>
      </c>
      <c r="Q701" s="500"/>
      <c r="R701" s="503" t="str">
        <f>IFERROR(IF(OR(S701="ｲｸｷｭｳ",S701="ﾑｷｭｳ",AND(L701="",P701="")),"",VLOOKUP(A697,入力データ,31,FALSE)),"")</f>
        <v/>
      </c>
      <c r="S701" s="423" t="str">
        <f>IFERROR(
IF(VLOOKUP(A697,入力データ,33,FALSE)=1,"ﾑｷｭｳ ",
IF(VLOOKUP(A697,入力データ,33,FALSE)=3,"ｲｸｷｭｳ",
IF(VLOOKUP(A697,入力データ,33,FALSE)=4,VLOOKUP(A697,入力データ,32,FALSE),
IF(VLOOKUP(A697,入力データ,33,FALSE)=5,VLOOKUP(A697,入力データ,32,FALSE),
IF(AND(VLOOKUP(A697,入力データ,38,FALSE)&gt;0,VLOOKUP(A697,入力データ,38,FALSE)&lt;9),0,
IF(AND(L701="",P701=""),"",VLOOKUP(A697,入力データ,32,FALSE))))))),"")</f>
        <v/>
      </c>
      <c r="T701" s="424"/>
      <c r="U701" s="425"/>
      <c r="V701" s="36"/>
      <c r="W701" s="36"/>
      <c r="X701" s="36"/>
      <c r="Y701" s="63" t="str">
        <f>IFERROR(IF(VLOOKUP(A697,入力データ,25,FALSE)="","",VLOOKUP(A697,入力データ,25,FALSE)),"")</f>
        <v/>
      </c>
      <c r="Z701" s="63"/>
      <c r="AA701" s="37"/>
      <c r="AB701" s="369"/>
      <c r="AC701" s="377">
        <v>3</v>
      </c>
      <c r="AD701" s="379" t="str">
        <f>IFERROR(IF(VLOOKUP(A697,入力データ,33,FALSE)="","",VLOOKUP(A697,入力データ,33,FALSE)),"")</f>
        <v/>
      </c>
      <c r="AE701" s="379" t="str">
        <f>IF(AD701="","",IF(V704&gt;43585,5,4))</f>
        <v/>
      </c>
      <c r="AF701" s="381" t="str">
        <f>IF(AD701="","",V704)</f>
        <v/>
      </c>
      <c r="AG701" s="383" t="str">
        <f>IF(AE701="","",V704)</f>
        <v/>
      </c>
      <c r="AH701" s="385" t="str">
        <f>IF(AF701="","",V704)</f>
        <v/>
      </c>
      <c r="AI701" s="379">
        <v>7</v>
      </c>
      <c r="AJ701" s="430"/>
      <c r="AK701" s="372"/>
      <c r="AL701" s="374"/>
    </row>
    <row r="702" spans="1:38" ht="15" customHeight="1" x14ac:dyDescent="0.15">
      <c r="A702" s="454"/>
      <c r="B702" s="491"/>
      <c r="C702" s="393"/>
      <c r="D702" s="394"/>
      <c r="E702" s="396"/>
      <c r="F702" s="399"/>
      <c r="G702" s="402"/>
      <c r="H702" s="396"/>
      <c r="I702" s="396"/>
      <c r="J702" s="406"/>
      <c r="K702" s="409"/>
      <c r="L702" s="396"/>
      <c r="M702" s="494"/>
      <c r="N702" s="496"/>
      <c r="O702" s="498"/>
      <c r="P702" s="494"/>
      <c r="Q702" s="501"/>
      <c r="R702" s="504"/>
      <c r="S702" s="426"/>
      <c r="T702" s="426"/>
      <c r="U702" s="427"/>
      <c r="V702" s="1"/>
      <c r="W702" s="1"/>
      <c r="X702" s="1"/>
      <c r="Y702" s="63" t="str">
        <f>IFERROR(IF(VLOOKUP(A697,入力データ,26,FALSE)="","",VLOOKUP(A697,入力データ,26,FALSE)),"")</f>
        <v/>
      </c>
      <c r="Z702" s="1"/>
      <c r="AA702" s="1"/>
      <c r="AB702" s="369"/>
      <c r="AC702" s="378"/>
      <c r="AD702" s="380"/>
      <c r="AE702" s="380"/>
      <c r="AF702" s="382"/>
      <c r="AG702" s="384"/>
      <c r="AH702" s="386"/>
      <c r="AI702" s="380"/>
      <c r="AJ702" s="431"/>
      <c r="AK702" s="372"/>
      <c r="AL702" s="374"/>
    </row>
    <row r="703" spans="1:38" ht="15" customHeight="1" x14ac:dyDescent="0.15">
      <c r="A703" s="454"/>
      <c r="B703" s="491"/>
      <c r="C703" s="432" t="str">
        <f>IFERROR(IF(VLOOKUP(A697,入力データ,14,FALSE)="","",VLOOKUP(A697,入力データ,14,FALSE)),"")</f>
        <v/>
      </c>
      <c r="D703" s="409"/>
      <c r="E703" s="396"/>
      <c r="F703" s="399"/>
      <c r="G703" s="402"/>
      <c r="H703" s="396"/>
      <c r="I703" s="396"/>
      <c r="J703" s="406"/>
      <c r="K703" s="409"/>
      <c r="L703" s="396"/>
      <c r="M703" s="494"/>
      <c r="N703" s="496"/>
      <c r="O703" s="498"/>
      <c r="P703" s="494"/>
      <c r="Q703" s="501"/>
      <c r="R703" s="504"/>
      <c r="S703" s="426"/>
      <c r="T703" s="426"/>
      <c r="U703" s="427"/>
      <c r="V703" s="150"/>
      <c r="W703" s="150"/>
      <c r="X703" s="150"/>
      <c r="Y703" s="1"/>
      <c r="Z703" s="62"/>
      <c r="AA703" s="151"/>
      <c r="AB703" s="369"/>
      <c r="AC703" s="377">
        <v>4</v>
      </c>
      <c r="AD703" s="413" t="str">
        <f>IFERROR(IF(VLOOKUP(A697,入力データ,38,FALSE)="","",VLOOKUP(A697,入力データ,38,FALSE)),"")</f>
        <v/>
      </c>
      <c r="AE703" s="379" t="str">
        <f>IF(AD703="","",IF(V704&gt;43585,5,4))</f>
        <v/>
      </c>
      <c r="AF703" s="381" t="str">
        <f>IF(AE703="","",V704)</f>
        <v/>
      </c>
      <c r="AG703" s="383" t="str">
        <f>IF(AE703="","",V704)</f>
        <v/>
      </c>
      <c r="AH703" s="385" t="str">
        <f>IF(AE703="","",V704)</f>
        <v/>
      </c>
      <c r="AI703" s="379"/>
      <c r="AJ703" s="418"/>
      <c r="AK703" s="58"/>
      <c r="AL703" s="86"/>
    </row>
    <row r="704" spans="1:38" ht="15" customHeight="1" x14ac:dyDescent="0.15">
      <c r="A704" s="455"/>
      <c r="B704" s="492"/>
      <c r="C704" s="433"/>
      <c r="D704" s="410"/>
      <c r="E704" s="397"/>
      <c r="F704" s="400"/>
      <c r="G704" s="403"/>
      <c r="H704" s="397"/>
      <c r="I704" s="397"/>
      <c r="J704" s="407"/>
      <c r="K704" s="410"/>
      <c r="L704" s="397"/>
      <c r="M704" s="495"/>
      <c r="N704" s="497"/>
      <c r="O704" s="499"/>
      <c r="P704" s="495"/>
      <c r="Q704" s="502"/>
      <c r="R704" s="505"/>
      <c r="S704" s="428"/>
      <c r="T704" s="428"/>
      <c r="U704" s="429"/>
      <c r="V704" s="420" t="str">
        <f>IFERROR(IF(VLOOKUP(A697,入力データ,27,FALSE)="","",VLOOKUP(A697,入力データ,27,FALSE)),"")</f>
        <v/>
      </c>
      <c r="W704" s="421"/>
      <c r="X704" s="421"/>
      <c r="Y704" s="421"/>
      <c r="Z704" s="421"/>
      <c r="AA704" s="422"/>
      <c r="AB704" s="370"/>
      <c r="AC704" s="412"/>
      <c r="AD704" s="414"/>
      <c r="AE704" s="414"/>
      <c r="AF704" s="415"/>
      <c r="AG704" s="416"/>
      <c r="AH704" s="417"/>
      <c r="AI704" s="414"/>
      <c r="AJ704" s="419"/>
      <c r="AK704" s="60"/>
      <c r="AL704" s="61"/>
    </row>
    <row r="705" spans="1:38" ht="15" customHeight="1" x14ac:dyDescent="0.15">
      <c r="A705" s="453">
        <v>87</v>
      </c>
      <c r="B705" s="456"/>
      <c r="C705" s="459" t="str">
        <f>IFERROR(IF(VLOOKUP(A705,入力データ,2,FALSE)="","",VLOOKUP(A705,入力データ,2,FALSE)),"")</f>
        <v/>
      </c>
      <c r="D705" s="461" t="str">
        <f>IFERROR(
IF(OR(VLOOKUP(A705,入力データ,34,FALSE)=1,
VLOOKUP(A705,入力データ,34,FALSE)=3,
VLOOKUP(A705,入力データ,34,FALSE)=4,
VLOOKUP(A705,入力データ,34,FALSE)=5),
IF(VLOOKUP(A705,入力データ,13,FALSE)="","",VLOOKUP(A705,入力データ,13,FALSE)),
IF(VLOOKUP(A705,入力データ,3,FALSE)="","",VLOOKUP(A705,入力データ,3,FALSE))),"")</f>
        <v/>
      </c>
      <c r="E705" s="464" t="str">
        <f>IFERROR(IF(VLOOKUP(A705,入力データ,5,FALSE)="","",IF(VLOOKUP(A705,入力データ,5,FALSE)&gt;43585,5,4)),"")</f>
        <v/>
      </c>
      <c r="F705" s="467" t="str">
        <f>IFERROR(IF(VLOOKUP(A705,入力データ,5,FALSE)="","",VLOOKUP(A705,入力データ,5,FALSE)),"")</f>
        <v/>
      </c>
      <c r="G705" s="470" t="str">
        <f>IFERROR(IF(VLOOKUP(A705,入力データ,5,FALSE)="","",VLOOKUP(A705,入力データ,5,FALSE)),"")</f>
        <v/>
      </c>
      <c r="H705" s="473" t="str">
        <f>IFERROR(IF(VLOOKUP(A705,入力データ,5,FALSE)&gt;0,1,""),"")</f>
        <v/>
      </c>
      <c r="I705" s="473" t="str">
        <f>IFERROR(IF(VLOOKUP(A705,入力データ,6,FALSE)="","",VLOOKUP(A705,入力データ,6,FALSE)),"")</f>
        <v/>
      </c>
      <c r="J705" s="475" t="str">
        <f>IFERROR(IF(VLOOKUP(A705,入力データ,7,FALSE)="","",
IF(VLOOKUP(A705,入力データ,7,FALSE)&gt;159,"G",
IF(VLOOKUP(A705,入力データ,7,FALSE)&gt;149,"F",
IF(VLOOKUP(A705,入力データ,7,FALSE)&gt;139,"E",
IF(VLOOKUP(A705,入力データ,7,FALSE)&gt;129,"D",
IF(VLOOKUP(A705,入力データ,7,FALSE)&gt;119,"C",
IF(VLOOKUP(A705,入力データ,7,FALSE)&gt;109,"B",
IF(VLOOKUP(A705,入力データ,7,FALSE)&gt;99,"A",
"")))))))),"")</f>
        <v/>
      </c>
      <c r="K705" s="478" t="str">
        <f>IFERROR(IF(VLOOKUP(A705,入力データ,7,FALSE)="","",
IF(VLOOKUP(A705,入力データ,7,FALSE)&gt;99,MOD(VLOOKUP(A705,入力データ,7,FALSE),10),VLOOKUP(A705,入力データ,7,FALSE))),"")</f>
        <v/>
      </c>
      <c r="L705" s="481" t="str">
        <f>IFERROR(IF(VLOOKUP(A705,入力データ,8,FALSE)="","",VLOOKUP(A705,入力データ,8,FALSE)),"")</f>
        <v/>
      </c>
      <c r="M705" s="483" t="str">
        <f>IFERROR(IF(VLOOKUP(A705,入力データ,9,FALSE)="","",IF(VLOOKUP(A705,入力データ,9,FALSE)&gt;43585,5,4)),"")</f>
        <v/>
      </c>
      <c r="N705" s="485" t="str">
        <f>IFERROR(IF(VLOOKUP(A705,入力データ,9,FALSE)="","",VLOOKUP(A705,入力データ,9,FALSE)),"")</f>
        <v/>
      </c>
      <c r="O705" s="470" t="str">
        <f>IFERROR(IF(VLOOKUP(A705,入力データ,9,FALSE)="","",VLOOKUP(A705,入力データ,9,FALSE)),"")</f>
        <v/>
      </c>
      <c r="P705" s="481" t="str">
        <f>IFERROR(IF(VLOOKUP(A705,入力データ,10,FALSE)="","",VLOOKUP(A705,入力データ,10,FALSE)),"")</f>
        <v/>
      </c>
      <c r="Q705" s="434"/>
      <c r="R705" s="487" t="str">
        <f>IFERROR(IF(VLOOKUP(A705,入力データ,8,FALSE)="","",VLOOKUP(A705,入力データ,8,FALSE)+VALUE(VLOOKUP(A705,入力データ,10,FALSE))),"")</f>
        <v/>
      </c>
      <c r="S705" s="434" t="str">
        <f>IF(R705="","",IF(VLOOKUP(A705,入力データ,11,FALSE)="育児休業","ｲｸｷｭｳ",IF(VLOOKUP(A705,入力データ,11,FALSE)="傷病休職","ﾑｷｭｳ",ROUNDDOWN(R705*10/1000,0))))</f>
        <v/>
      </c>
      <c r="T705" s="435"/>
      <c r="U705" s="436"/>
      <c r="V705" s="152"/>
      <c r="W705" s="149"/>
      <c r="X705" s="149"/>
      <c r="Y705" s="149" t="str">
        <f>IFERROR(IF(VLOOKUP(A705,入力データ,21,FALSE)="","",VLOOKUP(A705,入力データ,21,FALSE)),"")</f>
        <v/>
      </c>
      <c r="Z705" s="40"/>
      <c r="AA705" s="67"/>
      <c r="AB705" s="368" t="str">
        <f>IFERROR(IF(VLOOKUP(A705,入力データ,28,FALSE)&amp;"　"&amp;VLOOKUP(A705,入力データ,29,FALSE)="　","",VLOOKUP(A705,入力データ,28,FALSE)&amp;"　"&amp;VLOOKUP(A705,入力データ,29,FALSE)),"")</f>
        <v/>
      </c>
      <c r="AC705" s="443">
        <v>1</v>
      </c>
      <c r="AD705" s="444" t="str">
        <f>IFERROR(IF(VLOOKUP(A705,入力データ,34,FALSE)="","",VLOOKUP(A705,入力データ,34,FALSE)),"")</f>
        <v/>
      </c>
      <c r="AE705" s="444" t="str">
        <f>IF(AD705="","",IF(V712&gt;43585,5,4))</f>
        <v/>
      </c>
      <c r="AF705" s="445" t="str">
        <f>IF(AD705="","",V712)</f>
        <v/>
      </c>
      <c r="AG705" s="447" t="str">
        <f>IF(AD705="","",V712)</f>
        <v/>
      </c>
      <c r="AH705" s="449" t="str">
        <f>IF(AD705="","",V712)</f>
        <v/>
      </c>
      <c r="AI705" s="444">
        <v>5</v>
      </c>
      <c r="AJ705" s="451" t="str">
        <f>IFERROR(IF(OR(VLOOKUP(A705,入力データ,34,FALSE)=1,VLOOKUP(A705,入力データ,34,FALSE)=3,VLOOKUP(A705,入力データ,34,FALSE)=4,VLOOKUP(A705,入力データ,34,FALSE)=5),3,
IF(VLOOKUP(A705,入力データ,35,FALSE)="","",3)),"")</f>
        <v/>
      </c>
      <c r="AK705" s="371"/>
      <c r="AL705" s="373"/>
    </row>
    <row r="706" spans="1:38" ht="15" customHeight="1" x14ac:dyDescent="0.15">
      <c r="A706" s="454"/>
      <c r="B706" s="457"/>
      <c r="C706" s="460"/>
      <c r="D706" s="462"/>
      <c r="E706" s="465"/>
      <c r="F706" s="468"/>
      <c r="G706" s="471"/>
      <c r="H706" s="474"/>
      <c r="I706" s="474"/>
      <c r="J706" s="476"/>
      <c r="K706" s="479"/>
      <c r="L706" s="482"/>
      <c r="M706" s="484"/>
      <c r="N706" s="486"/>
      <c r="O706" s="471"/>
      <c r="P706" s="482"/>
      <c r="Q706" s="437"/>
      <c r="R706" s="488"/>
      <c r="S706" s="437"/>
      <c r="T706" s="438"/>
      <c r="U706" s="439"/>
      <c r="V706" s="41"/>
      <c r="W706" s="150"/>
      <c r="X706" s="150"/>
      <c r="Y706" s="150" t="str">
        <f>IFERROR(IF(VLOOKUP(A705,入力データ,22,FALSE)="","",VLOOKUP(A705,入力データ,22,FALSE)),"")</f>
        <v/>
      </c>
      <c r="Z706" s="150"/>
      <c r="AA706" s="151"/>
      <c r="AB706" s="369"/>
      <c r="AC706" s="378"/>
      <c r="AD706" s="380"/>
      <c r="AE706" s="380"/>
      <c r="AF706" s="446"/>
      <c r="AG706" s="448"/>
      <c r="AH706" s="450"/>
      <c r="AI706" s="380"/>
      <c r="AJ706" s="452"/>
      <c r="AK706" s="372"/>
      <c r="AL706" s="374"/>
    </row>
    <row r="707" spans="1:38" ht="15" customHeight="1" x14ac:dyDescent="0.15">
      <c r="A707" s="454"/>
      <c r="B707" s="457"/>
      <c r="C707" s="375" t="str">
        <f>IFERROR(IF(VLOOKUP(A705,入力データ,12,FALSE)="","",VLOOKUP(A705,入力データ,12,FALSE)),"")</f>
        <v/>
      </c>
      <c r="D707" s="462"/>
      <c r="E707" s="465"/>
      <c r="F707" s="468"/>
      <c r="G707" s="471"/>
      <c r="H707" s="474"/>
      <c r="I707" s="474"/>
      <c r="J707" s="476"/>
      <c r="K707" s="479"/>
      <c r="L707" s="482"/>
      <c r="M707" s="484"/>
      <c r="N707" s="486"/>
      <c r="O707" s="471"/>
      <c r="P707" s="482"/>
      <c r="Q707" s="437"/>
      <c r="R707" s="488"/>
      <c r="S707" s="437"/>
      <c r="T707" s="438"/>
      <c r="U707" s="439"/>
      <c r="V707" s="41"/>
      <c r="W707" s="150"/>
      <c r="X707" s="150"/>
      <c r="Y707" s="150" t="str">
        <f>IFERROR(IF(VLOOKUP(A705,入力データ,23,FALSE)="","",VLOOKUP(A705,入力データ,23,FALSE)),"")</f>
        <v/>
      </c>
      <c r="Z707" s="150"/>
      <c r="AA707" s="151"/>
      <c r="AB707" s="369"/>
      <c r="AC707" s="377">
        <v>2</v>
      </c>
      <c r="AD707" s="379" t="str">
        <f>IFERROR(IF(VLOOKUP(A705,入力データ,37,FALSE)="","",VLOOKUP(A705,入力データ,37,FALSE)),"")</f>
        <v/>
      </c>
      <c r="AE707" s="379" t="str">
        <f>IF(AD707="","",IF(V712&gt;43585,5,4))</f>
        <v/>
      </c>
      <c r="AF707" s="381" t="str">
        <f>IF(AD707="","",V712)</f>
        <v/>
      </c>
      <c r="AG707" s="383" t="str">
        <f>IF(AE707="","",V712)</f>
        <v/>
      </c>
      <c r="AH707" s="385" t="str">
        <f>IF(AF707="","",V712)</f>
        <v/>
      </c>
      <c r="AI707" s="387">
        <v>6</v>
      </c>
      <c r="AJ707" s="389" t="str">
        <f>IFERROR(IF(VLOOKUP(A705,入力データ,36,FALSE)="","",3),"")</f>
        <v/>
      </c>
      <c r="AK707" s="372"/>
      <c r="AL707" s="374"/>
    </row>
    <row r="708" spans="1:38" ht="15" customHeight="1" x14ac:dyDescent="0.15">
      <c r="A708" s="454"/>
      <c r="B708" s="458"/>
      <c r="C708" s="376"/>
      <c r="D708" s="463"/>
      <c r="E708" s="466"/>
      <c r="F708" s="469"/>
      <c r="G708" s="472"/>
      <c r="H708" s="466"/>
      <c r="I708" s="466"/>
      <c r="J708" s="477"/>
      <c r="K708" s="480"/>
      <c r="L708" s="466"/>
      <c r="M708" s="466"/>
      <c r="N708" s="469"/>
      <c r="O708" s="472"/>
      <c r="P708" s="466"/>
      <c r="Q708" s="477"/>
      <c r="R708" s="489"/>
      <c r="S708" s="440"/>
      <c r="T708" s="441"/>
      <c r="U708" s="442"/>
      <c r="V708" s="38"/>
      <c r="W708" s="36"/>
      <c r="X708" s="36"/>
      <c r="Y708" s="150" t="str">
        <f>IFERROR(IF(VLOOKUP(A705,入力データ,24,FALSE)="","",VLOOKUP(A705,入力データ,24,FALSE)),"")</f>
        <v/>
      </c>
      <c r="Z708" s="63"/>
      <c r="AA708" s="37"/>
      <c r="AB708" s="369"/>
      <c r="AC708" s="378"/>
      <c r="AD708" s="380"/>
      <c r="AE708" s="380"/>
      <c r="AF708" s="382"/>
      <c r="AG708" s="384"/>
      <c r="AH708" s="386"/>
      <c r="AI708" s="388"/>
      <c r="AJ708" s="390"/>
      <c r="AK708" s="372"/>
      <c r="AL708" s="374"/>
    </row>
    <row r="709" spans="1:38" ht="15" customHeight="1" x14ac:dyDescent="0.15">
      <c r="A709" s="454"/>
      <c r="B709" s="490" t="str">
        <f>IF(OR(C705&lt;&gt;"",C707&lt;&gt;""),"○","")</f>
        <v/>
      </c>
      <c r="C709" s="391" t="str">
        <f>IFERROR(IF(VLOOKUP(A705,入力データ,4,FALSE)="","",VLOOKUP(A705,入力データ,4,FALSE)),"")</f>
        <v/>
      </c>
      <c r="D709" s="392"/>
      <c r="E709" s="395" t="str">
        <f>IFERROR(IF(VLOOKUP(A705,入力データ,15,FALSE)="","",IF(VLOOKUP(A705,入力データ,15,FALSE)&gt;43585,5,4)),"")</f>
        <v/>
      </c>
      <c r="F709" s="398" t="str">
        <f>IFERROR(IF(VLOOKUP(A705,入力データ,15,FALSE)="","",VLOOKUP(A705,入力データ,15,FALSE)),"")</f>
        <v/>
      </c>
      <c r="G709" s="401" t="str">
        <f>IFERROR(IF(VLOOKUP(A705,入力データ,15,FALSE)="","",VLOOKUP(A705,入力データ,15,FALSE)),"")</f>
        <v/>
      </c>
      <c r="H709" s="404" t="str">
        <f>IFERROR(IF(VLOOKUP(A705,入力データ,15,FALSE)&gt;0,1,""),"")</f>
        <v/>
      </c>
      <c r="I709" s="404" t="str">
        <f>IFERROR(IF(VLOOKUP(A705,入力データ,16,FALSE)="","",VLOOKUP(A705,入力データ,16,FALSE)),"")</f>
        <v/>
      </c>
      <c r="J709" s="405" t="str">
        <f>IFERROR(IF(VLOOKUP(A705,入力データ,17,FALSE)="","",
IF(VLOOKUP(A705,入力データ,17,FALSE)&gt;159,"G",
IF(VLOOKUP(A705,入力データ,17,FALSE)&gt;149,"F",
IF(VLOOKUP(A705,入力データ,17,FALSE)&gt;139,"E",
IF(VLOOKUP(A705,入力データ,17,FALSE)&gt;129,"D",
IF(VLOOKUP(A705,入力データ,17,FALSE)&gt;119,"C",
IF(VLOOKUP(A705,入力データ,17,FALSE)&gt;109,"B",
IF(VLOOKUP(A705,入力データ,17,FALSE)&gt;99,"A",
"")))))))),"")</f>
        <v/>
      </c>
      <c r="K709" s="408" t="str">
        <f>IFERROR(IF(VLOOKUP(A705,入力データ,17,FALSE)="","",
IF(VLOOKUP(A705,入力データ,17,FALSE)&gt;99,MOD(VLOOKUP(A705,入力データ,17,FALSE),10),VLOOKUP(A705,入力データ,17,FALSE))),"")</f>
        <v/>
      </c>
      <c r="L709" s="411" t="str">
        <f>IFERROR(IF(VLOOKUP(A705,入力データ,18,FALSE)="","",VLOOKUP(A705,入力データ,18,FALSE)),"")</f>
        <v/>
      </c>
      <c r="M709" s="493" t="str">
        <f>IFERROR(IF(VLOOKUP(A705,入力データ,19,FALSE)="","",IF(VLOOKUP(A705,入力データ,19,FALSE)&gt;43585,5,4)),"")</f>
        <v/>
      </c>
      <c r="N709" s="398" t="str">
        <f>IFERROR(IF(VLOOKUP(A705,入力データ,19,FALSE)="","",VLOOKUP(A705,入力データ,19,FALSE)),"")</f>
        <v/>
      </c>
      <c r="O709" s="401" t="str">
        <f>IFERROR(IF(VLOOKUP(A705,入力データ,19,FALSE)="","",VLOOKUP(A705,入力データ,19,FALSE)),"")</f>
        <v/>
      </c>
      <c r="P709" s="411" t="str">
        <f>IFERROR(IF(VLOOKUP(A705,入力データ,20,FALSE)="","",VLOOKUP(A705,入力データ,20,FALSE)),"")</f>
        <v/>
      </c>
      <c r="Q709" s="500"/>
      <c r="R709" s="503" t="str">
        <f>IFERROR(IF(OR(S709="ｲｸｷｭｳ",S709="ﾑｷｭｳ",AND(L709="",P709="")),"",VLOOKUP(A705,入力データ,31,FALSE)),"")</f>
        <v/>
      </c>
      <c r="S709" s="423" t="str">
        <f>IFERROR(
IF(VLOOKUP(A705,入力データ,33,FALSE)=1,"ﾑｷｭｳ ",
IF(VLOOKUP(A705,入力データ,33,FALSE)=3,"ｲｸｷｭｳ",
IF(VLOOKUP(A705,入力データ,33,FALSE)=4,VLOOKUP(A705,入力データ,32,FALSE),
IF(VLOOKUP(A705,入力データ,33,FALSE)=5,VLOOKUP(A705,入力データ,32,FALSE),
IF(AND(VLOOKUP(A705,入力データ,38,FALSE)&gt;0,VLOOKUP(A705,入力データ,38,FALSE)&lt;9),0,
IF(AND(L709="",P709=""),"",VLOOKUP(A705,入力データ,32,FALSE))))))),"")</f>
        <v/>
      </c>
      <c r="T709" s="424"/>
      <c r="U709" s="425"/>
      <c r="V709" s="36"/>
      <c r="W709" s="36"/>
      <c r="X709" s="36"/>
      <c r="Y709" s="63" t="str">
        <f>IFERROR(IF(VLOOKUP(A705,入力データ,25,FALSE)="","",VLOOKUP(A705,入力データ,25,FALSE)),"")</f>
        <v/>
      </c>
      <c r="Z709" s="63"/>
      <c r="AA709" s="37"/>
      <c r="AB709" s="369"/>
      <c r="AC709" s="377">
        <v>3</v>
      </c>
      <c r="AD709" s="379" t="str">
        <f>IFERROR(IF(VLOOKUP(A705,入力データ,33,FALSE)="","",VLOOKUP(A705,入力データ,33,FALSE)),"")</f>
        <v/>
      </c>
      <c r="AE709" s="379" t="str">
        <f>IF(AD709="","",IF(V712&gt;43585,5,4))</f>
        <v/>
      </c>
      <c r="AF709" s="381" t="str">
        <f>IF(AD709="","",V712)</f>
        <v/>
      </c>
      <c r="AG709" s="383" t="str">
        <f>IF(AE709="","",V712)</f>
        <v/>
      </c>
      <c r="AH709" s="385" t="str">
        <f>IF(AF709="","",V712)</f>
        <v/>
      </c>
      <c r="AI709" s="379">
        <v>7</v>
      </c>
      <c r="AJ709" s="430"/>
      <c r="AK709" s="372"/>
      <c r="AL709" s="374"/>
    </row>
    <row r="710" spans="1:38" ht="15" customHeight="1" x14ac:dyDescent="0.15">
      <c r="A710" s="454"/>
      <c r="B710" s="491"/>
      <c r="C710" s="393"/>
      <c r="D710" s="394"/>
      <c r="E710" s="396"/>
      <c r="F710" s="399"/>
      <c r="G710" s="402"/>
      <c r="H710" s="396"/>
      <c r="I710" s="396"/>
      <c r="J710" s="406"/>
      <c r="K710" s="409"/>
      <c r="L710" s="396"/>
      <c r="M710" s="494"/>
      <c r="N710" s="496"/>
      <c r="O710" s="498"/>
      <c r="P710" s="494"/>
      <c r="Q710" s="501"/>
      <c r="R710" s="504"/>
      <c r="S710" s="426"/>
      <c r="T710" s="426"/>
      <c r="U710" s="427"/>
      <c r="V710" s="1"/>
      <c r="W710" s="1"/>
      <c r="X710" s="1"/>
      <c r="Y710" s="63" t="str">
        <f>IFERROR(IF(VLOOKUP(A705,入力データ,26,FALSE)="","",VLOOKUP(A705,入力データ,26,FALSE)),"")</f>
        <v/>
      </c>
      <c r="Z710" s="1"/>
      <c r="AA710" s="1"/>
      <c r="AB710" s="369"/>
      <c r="AC710" s="378"/>
      <c r="AD710" s="380"/>
      <c r="AE710" s="380"/>
      <c r="AF710" s="382"/>
      <c r="AG710" s="384"/>
      <c r="AH710" s="386"/>
      <c r="AI710" s="380"/>
      <c r="AJ710" s="431"/>
      <c r="AK710" s="372"/>
      <c r="AL710" s="374"/>
    </row>
    <row r="711" spans="1:38" ht="15" customHeight="1" x14ac:dyDescent="0.15">
      <c r="A711" s="454"/>
      <c r="B711" s="491"/>
      <c r="C711" s="432" t="str">
        <f>IFERROR(IF(VLOOKUP(A705,入力データ,14,FALSE)="","",VLOOKUP(A705,入力データ,14,FALSE)),"")</f>
        <v/>
      </c>
      <c r="D711" s="409"/>
      <c r="E711" s="396"/>
      <c r="F711" s="399"/>
      <c r="G711" s="402"/>
      <c r="H711" s="396"/>
      <c r="I711" s="396"/>
      <c r="J711" s="406"/>
      <c r="K711" s="409"/>
      <c r="L711" s="396"/>
      <c r="M711" s="494"/>
      <c r="N711" s="496"/>
      <c r="O711" s="498"/>
      <c r="P711" s="494"/>
      <c r="Q711" s="501"/>
      <c r="R711" s="504"/>
      <c r="S711" s="426"/>
      <c r="T711" s="426"/>
      <c r="U711" s="427"/>
      <c r="V711" s="150"/>
      <c r="W711" s="150"/>
      <c r="X711" s="150"/>
      <c r="Y711" s="1"/>
      <c r="Z711" s="62"/>
      <c r="AA711" s="151"/>
      <c r="AB711" s="369"/>
      <c r="AC711" s="377">
        <v>4</v>
      </c>
      <c r="AD711" s="413" t="str">
        <f>IFERROR(IF(VLOOKUP(A705,入力データ,38,FALSE)="","",VLOOKUP(A705,入力データ,38,FALSE)),"")</f>
        <v/>
      </c>
      <c r="AE711" s="379" t="str">
        <f>IF(AD711="","",IF(V712&gt;43585,5,4))</f>
        <v/>
      </c>
      <c r="AF711" s="381" t="str">
        <f>IF(AE711="","",V712)</f>
        <v/>
      </c>
      <c r="AG711" s="383" t="str">
        <f>IF(AE711="","",V712)</f>
        <v/>
      </c>
      <c r="AH711" s="385" t="str">
        <f>IF(AE711="","",V712)</f>
        <v/>
      </c>
      <c r="AI711" s="379"/>
      <c r="AJ711" s="418"/>
      <c r="AK711" s="58"/>
      <c r="AL711" s="86"/>
    </row>
    <row r="712" spans="1:38" ht="15" customHeight="1" x14ac:dyDescent="0.15">
      <c r="A712" s="455"/>
      <c r="B712" s="492"/>
      <c r="C712" s="433"/>
      <c r="D712" s="410"/>
      <c r="E712" s="397"/>
      <c r="F712" s="400"/>
      <c r="G712" s="403"/>
      <c r="H712" s="397"/>
      <c r="I712" s="397"/>
      <c r="J712" s="407"/>
      <c r="K712" s="410"/>
      <c r="L712" s="397"/>
      <c r="M712" s="495"/>
      <c r="N712" s="497"/>
      <c r="O712" s="499"/>
      <c r="P712" s="495"/>
      <c r="Q712" s="502"/>
      <c r="R712" s="505"/>
      <c r="S712" s="428"/>
      <c r="T712" s="428"/>
      <c r="U712" s="429"/>
      <c r="V712" s="420" t="str">
        <f>IFERROR(IF(VLOOKUP(A705,入力データ,27,FALSE)="","",VLOOKUP(A705,入力データ,27,FALSE)),"")</f>
        <v/>
      </c>
      <c r="W712" s="421"/>
      <c r="X712" s="421"/>
      <c r="Y712" s="421"/>
      <c r="Z712" s="421"/>
      <c r="AA712" s="422"/>
      <c r="AB712" s="370"/>
      <c r="AC712" s="412"/>
      <c r="AD712" s="414"/>
      <c r="AE712" s="414"/>
      <c r="AF712" s="415"/>
      <c r="AG712" s="416"/>
      <c r="AH712" s="417"/>
      <c r="AI712" s="414"/>
      <c r="AJ712" s="419"/>
      <c r="AK712" s="60"/>
      <c r="AL712" s="61"/>
    </row>
    <row r="713" spans="1:38" ht="15" customHeight="1" x14ac:dyDescent="0.15">
      <c r="A713" s="453">
        <v>88</v>
      </c>
      <c r="B713" s="456"/>
      <c r="C713" s="459" t="str">
        <f>IFERROR(IF(VLOOKUP(A713,入力データ,2,FALSE)="","",VLOOKUP(A713,入力データ,2,FALSE)),"")</f>
        <v/>
      </c>
      <c r="D713" s="461" t="str">
        <f>IFERROR(
IF(OR(VLOOKUP(A713,入力データ,34,FALSE)=1,
VLOOKUP(A713,入力データ,34,FALSE)=3,
VLOOKUP(A713,入力データ,34,FALSE)=4,
VLOOKUP(A713,入力データ,34,FALSE)=5),
IF(VLOOKUP(A713,入力データ,13,FALSE)="","",VLOOKUP(A713,入力データ,13,FALSE)),
IF(VLOOKUP(A713,入力データ,3,FALSE)="","",VLOOKUP(A713,入力データ,3,FALSE))),"")</f>
        <v/>
      </c>
      <c r="E713" s="464" t="str">
        <f>IFERROR(IF(VLOOKUP(A713,入力データ,5,FALSE)="","",IF(VLOOKUP(A713,入力データ,5,FALSE)&gt;43585,5,4)),"")</f>
        <v/>
      </c>
      <c r="F713" s="467" t="str">
        <f>IFERROR(IF(VLOOKUP(A713,入力データ,5,FALSE)="","",VLOOKUP(A713,入力データ,5,FALSE)),"")</f>
        <v/>
      </c>
      <c r="G713" s="470" t="str">
        <f>IFERROR(IF(VLOOKUP(A713,入力データ,5,FALSE)="","",VLOOKUP(A713,入力データ,5,FALSE)),"")</f>
        <v/>
      </c>
      <c r="H713" s="473" t="str">
        <f>IFERROR(IF(VLOOKUP(A713,入力データ,5,FALSE)&gt;0,1,""),"")</f>
        <v/>
      </c>
      <c r="I713" s="473" t="str">
        <f>IFERROR(IF(VLOOKUP(A713,入力データ,6,FALSE)="","",VLOOKUP(A713,入力データ,6,FALSE)),"")</f>
        <v/>
      </c>
      <c r="J713" s="475" t="str">
        <f>IFERROR(IF(VLOOKUP(A713,入力データ,7,FALSE)="","",
IF(VLOOKUP(A713,入力データ,7,FALSE)&gt;159,"G",
IF(VLOOKUP(A713,入力データ,7,FALSE)&gt;149,"F",
IF(VLOOKUP(A713,入力データ,7,FALSE)&gt;139,"E",
IF(VLOOKUP(A713,入力データ,7,FALSE)&gt;129,"D",
IF(VLOOKUP(A713,入力データ,7,FALSE)&gt;119,"C",
IF(VLOOKUP(A713,入力データ,7,FALSE)&gt;109,"B",
IF(VLOOKUP(A713,入力データ,7,FALSE)&gt;99,"A",
"")))))))),"")</f>
        <v/>
      </c>
      <c r="K713" s="478" t="str">
        <f>IFERROR(IF(VLOOKUP(A713,入力データ,7,FALSE)="","",
IF(VLOOKUP(A713,入力データ,7,FALSE)&gt;99,MOD(VLOOKUP(A713,入力データ,7,FALSE),10),VLOOKUP(A713,入力データ,7,FALSE))),"")</f>
        <v/>
      </c>
      <c r="L713" s="481" t="str">
        <f>IFERROR(IF(VLOOKUP(A713,入力データ,8,FALSE)="","",VLOOKUP(A713,入力データ,8,FALSE)),"")</f>
        <v/>
      </c>
      <c r="M713" s="483" t="str">
        <f>IFERROR(IF(VLOOKUP(A713,入力データ,9,FALSE)="","",IF(VLOOKUP(A713,入力データ,9,FALSE)&gt;43585,5,4)),"")</f>
        <v/>
      </c>
      <c r="N713" s="485" t="str">
        <f>IFERROR(IF(VLOOKUP(A713,入力データ,9,FALSE)="","",VLOOKUP(A713,入力データ,9,FALSE)),"")</f>
        <v/>
      </c>
      <c r="O713" s="470" t="str">
        <f>IFERROR(IF(VLOOKUP(A713,入力データ,9,FALSE)="","",VLOOKUP(A713,入力データ,9,FALSE)),"")</f>
        <v/>
      </c>
      <c r="P713" s="481" t="str">
        <f>IFERROR(IF(VLOOKUP(A713,入力データ,10,FALSE)="","",VLOOKUP(A713,入力データ,10,FALSE)),"")</f>
        <v/>
      </c>
      <c r="Q713" s="434"/>
      <c r="R713" s="487" t="str">
        <f>IFERROR(IF(VLOOKUP(A713,入力データ,8,FALSE)="","",VLOOKUP(A713,入力データ,8,FALSE)+VALUE(VLOOKUP(A713,入力データ,10,FALSE))),"")</f>
        <v/>
      </c>
      <c r="S713" s="434" t="str">
        <f>IF(R713="","",IF(VLOOKUP(A713,入力データ,11,FALSE)="育児休業","ｲｸｷｭｳ",IF(VLOOKUP(A713,入力データ,11,FALSE)="傷病休職","ﾑｷｭｳ",ROUNDDOWN(R713*10/1000,0))))</f>
        <v/>
      </c>
      <c r="T713" s="435"/>
      <c r="U713" s="436"/>
      <c r="V713" s="152"/>
      <c r="W713" s="149"/>
      <c r="X713" s="149"/>
      <c r="Y713" s="149" t="str">
        <f>IFERROR(IF(VLOOKUP(A713,入力データ,21,FALSE)="","",VLOOKUP(A713,入力データ,21,FALSE)),"")</f>
        <v/>
      </c>
      <c r="Z713" s="40"/>
      <c r="AA713" s="67"/>
      <c r="AB713" s="368" t="str">
        <f>IFERROR(IF(VLOOKUP(A713,入力データ,28,FALSE)&amp;"　"&amp;VLOOKUP(A713,入力データ,29,FALSE)="　","",VLOOKUP(A713,入力データ,28,FALSE)&amp;"　"&amp;VLOOKUP(A713,入力データ,29,FALSE)),"")</f>
        <v/>
      </c>
      <c r="AC713" s="443">
        <v>1</v>
      </c>
      <c r="AD713" s="444" t="str">
        <f>IFERROR(IF(VLOOKUP(A713,入力データ,34,FALSE)="","",VLOOKUP(A713,入力データ,34,FALSE)),"")</f>
        <v/>
      </c>
      <c r="AE713" s="444" t="str">
        <f>IF(AD713="","",IF(V720&gt;43585,5,4))</f>
        <v/>
      </c>
      <c r="AF713" s="445" t="str">
        <f>IF(AD713="","",V720)</f>
        <v/>
      </c>
      <c r="AG713" s="447" t="str">
        <f>IF(AD713="","",V720)</f>
        <v/>
      </c>
      <c r="AH713" s="449" t="str">
        <f>IF(AD713="","",V720)</f>
        <v/>
      </c>
      <c r="AI713" s="444">
        <v>5</v>
      </c>
      <c r="AJ713" s="451" t="str">
        <f>IFERROR(IF(OR(VLOOKUP(A713,入力データ,34,FALSE)=1,VLOOKUP(A713,入力データ,34,FALSE)=3,VLOOKUP(A713,入力データ,34,FALSE)=4,VLOOKUP(A713,入力データ,34,FALSE)=5),3,
IF(VLOOKUP(A713,入力データ,35,FALSE)="","",3)),"")</f>
        <v/>
      </c>
      <c r="AK713" s="371"/>
      <c r="AL713" s="373"/>
    </row>
    <row r="714" spans="1:38" ht="15" customHeight="1" x14ac:dyDescent="0.15">
      <c r="A714" s="454"/>
      <c r="B714" s="457"/>
      <c r="C714" s="460"/>
      <c r="D714" s="462"/>
      <c r="E714" s="465"/>
      <c r="F714" s="468"/>
      <c r="G714" s="471"/>
      <c r="H714" s="474"/>
      <c r="I714" s="474"/>
      <c r="J714" s="476"/>
      <c r="K714" s="479"/>
      <c r="L714" s="482"/>
      <c r="M714" s="484"/>
      <c r="N714" s="486"/>
      <c r="O714" s="471"/>
      <c r="P714" s="482"/>
      <c r="Q714" s="437"/>
      <c r="R714" s="488"/>
      <c r="S714" s="437"/>
      <c r="T714" s="438"/>
      <c r="U714" s="439"/>
      <c r="V714" s="41"/>
      <c r="W714" s="150"/>
      <c r="X714" s="150"/>
      <c r="Y714" s="150" t="str">
        <f>IFERROR(IF(VLOOKUP(A713,入力データ,22,FALSE)="","",VLOOKUP(A713,入力データ,22,FALSE)),"")</f>
        <v/>
      </c>
      <c r="Z714" s="150"/>
      <c r="AA714" s="151"/>
      <c r="AB714" s="369"/>
      <c r="AC714" s="378"/>
      <c r="AD714" s="380"/>
      <c r="AE714" s="380"/>
      <c r="AF714" s="446"/>
      <c r="AG714" s="448"/>
      <c r="AH714" s="450"/>
      <c r="AI714" s="380"/>
      <c r="AJ714" s="452"/>
      <c r="AK714" s="372"/>
      <c r="AL714" s="374"/>
    </row>
    <row r="715" spans="1:38" ht="15" customHeight="1" x14ac:dyDescent="0.15">
      <c r="A715" s="454"/>
      <c r="B715" s="457"/>
      <c r="C715" s="375" t="str">
        <f>IFERROR(IF(VLOOKUP(A713,入力データ,12,FALSE)="","",VLOOKUP(A713,入力データ,12,FALSE)),"")</f>
        <v/>
      </c>
      <c r="D715" s="462"/>
      <c r="E715" s="465"/>
      <c r="F715" s="468"/>
      <c r="G715" s="471"/>
      <c r="H715" s="474"/>
      <c r="I715" s="474"/>
      <c r="J715" s="476"/>
      <c r="K715" s="479"/>
      <c r="L715" s="482"/>
      <c r="M715" s="484"/>
      <c r="N715" s="486"/>
      <c r="O715" s="471"/>
      <c r="P715" s="482"/>
      <c r="Q715" s="437"/>
      <c r="R715" s="488"/>
      <c r="S715" s="437"/>
      <c r="T715" s="438"/>
      <c r="U715" s="439"/>
      <c r="V715" s="41"/>
      <c r="W715" s="150"/>
      <c r="X715" s="150"/>
      <c r="Y715" s="150" t="str">
        <f>IFERROR(IF(VLOOKUP(A713,入力データ,23,FALSE)="","",VLOOKUP(A713,入力データ,23,FALSE)),"")</f>
        <v/>
      </c>
      <c r="Z715" s="150"/>
      <c r="AA715" s="151"/>
      <c r="AB715" s="369"/>
      <c r="AC715" s="377">
        <v>2</v>
      </c>
      <c r="AD715" s="379" t="str">
        <f>IFERROR(IF(VLOOKUP(A713,入力データ,37,FALSE)="","",VLOOKUP(A713,入力データ,37,FALSE)),"")</f>
        <v/>
      </c>
      <c r="AE715" s="379" t="str">
        <f>IF(AD715="","",IF(V720&gt;43585,5,4))</f>
        <v/>
      </c>
      <c r="AF715" s="381" t="str">
        <f>IF(AD715="","",V720)</f>
        <v/>
      </c>
      <c r="AG715" s="383" t="str">
        <f>IF(AE715="","",V720)</f>
        <v/>
      </c>
      <c r="AH715" s="385" t="str">
        <f>IF(AF715="","",V720)</f>
        <v/>
      </c>
      <c r="AI715" s="387">
        <v>6</v>
      </c>
      <c r="AJ715" s="389" t="str">
        <f>IFERROR(IF(VLOOKUP(A713,入力データ,36,FALSE)="","",3),"")</f>
        <v/>
      </c>
      <c r="AK715" s="372"/>
      <c r="AL715" s="374"/>
    </row>
    <row r="716" spans="1:38" ht="15" customHeight="1" x14ac:dyDescent="0.15">
      <c r="A716" s="454"/>
      <c r="B716" s="458"/>
      <c r="C716" s="376"/>
      <c r="D716" s="463"/>
      <c r="E716" s="466"/>
      <c r="F716" s="469"/>
      <c r="G716" s="472"/>
      <c r="H716" s="466"/>
      <c r="I716" s="466"/>
      <c r="J716" s="477"/>
      <c r="K716" s="480"/>
      <c r="L716" s="466"/>
      <c r="M716" s="466"/>
      <c r="N716" s="469"/>
      <c r="O716" s="472"/>
      <c r="P716" s="466"/>
      <c r="Q716" s="477"/>
      <c r="R716" s="489"/>
      <c r="S716" s="440"/>
      <c r="T716" s="441"/>
      <c r="U716" s="442"/>
      <c r="V716" s="38"/>
      <c r="W716" s="36"/>
      <c r="X716" s="36"/>
      <c r="Y716" s="150" t="str">
        <f>IFERROR(IF(VLOOKUP(A713,入力データ,24,FALSE)="","",VLOOKUP(A713,入力データ,24,FALSE)),"")</f>
        <v/>
      </c>
      <c r="Z716" s="63"/>
      <c r="AA716" s="37"/>
      <c r="AB716" s="369"/>
      <c r="AC716" s="378"/>
      <c r="AD716" s="380"/>
      <c r="AE716" s="380"/>
      <c r="AF716" s="382"/>
      <c r="AG716" s="384"/>
      <c r="AH716" s="386"/>
      <c r="AI716" s="388"/>
      <c r="AJ716" s="390"/>
      <c r="AK716" s="372"/>
      <c r="AL716" s="374"/>
    </row>
    <row r="717" spans="1:38" ht="15" customHeight="1" x14ac:dyDescent="0.15">
      <c r="A717" s="454"/>
      <c r="B717" s="490" t="str">
        <f>IF(OR(C713&lt;&gt;"",C715&lt;&gt;""),"○","")</f>
        <v/>
      </c>
      <c r="C717" s="391" t="str">
        <f>IFERROR(IF(VLOOKUP(A713,入力データ,4,FALSE)="","",VLOOKUP(A713,入力データ,4,FALSE)),"")</f>
        <v/>
      </c>
      <c r="D717" s="392"/>
      <c r="E717" s="395" t="str">
        <f>IFERROR(IF(VLOOKUP(A713,入力データ,15,FALSE)="","",IF(VLOOKUP(A713,入力データ,15,FALSE)&gt;43585,5,4)),"")</f>
        <v/>
      </c>
      <c r="F717" s="398" t="str">
        <f>IFERROR(IF(VLOOKUP(A713,入力データ,15,FALSE)="","",VLOOKUP(A713,入力データ,15,FALSE)),"")</f>
        <v/>
      </c>
      <c r="G717" s="401" t="str">
        <f>IFERROR(IF(VLOOKUP(A713,入力データ,15,FALSE)="","",VLOOKUP(A713,入力データ,15,FALSE)),"")</f>
        <v/>
      </c>
      <c r="H717" s="404" t="str">
        <f>IFERROR(IF(VLOOKUP(A713,入力データ,15,FALSE)&gt;0,1,""),"")</f>
        <v/>
      </c>
      <c r="I717" s="404" t="str">
        <f>IFERROR(IF(VLOOKUP(A713,入力データ,16,FALSE)="","",VLOOKUP(A713,入力データ,16,FALSE)),"")</f>
        <v/>
      </c>
      <c r="J717" s="405" t="str">
        <f>IFERROR(IF(VLOOKUP(A713,入力データ,17,FALSE)="","",
IF(VLOOKUP(A713,入力データ,17,FALSE)&gt;159,"G",
IF(VLOOKUP(A713,入力データ,17,FALSE)&gt;149,"F",
IF(VLOOKUP(A713,入力データ,17,FALSE)&gt;139,"E",
IF(VLOOKUP(A713,入力データ,17,FALSE)&gt;129,"D",
IF(VLOOKUP(A713,入力データ,17,FALSE)&gt;119,"C",
IF(VLOOKUP(A713,入力データ,17,FALSE)&gt;109,"B",
IF(VLOOKUP(A713,入力データ,17,FALSE)&gt;99,"A",
"")))))))),"")</f>
        <v/>
      </c>
      <c r="K717" s="408" t="str">
        <f>IFERROR(IF(VLOOKUP(A713,入力データ,17,FALSE)="","",
IF(VLOOKUP(A713,入力データ,17,FALSE)&gt;99,MOD(VLOOKUP(A713,入力データ,17,FALSE),10),VLOOKUP(A713,入力データ,17,FALSE))),"")</f>
        <v/>
      </c>
      <c r="L717" s="411" t="str">
        <f>IFERROR(IF(VLOOKUP(A713,入力データ,18,FALSE)="","",VLOOKUP(A713,入力データ,18,FALSE)),"")</f>
        <v/>
      </c>
      <c r="M717" s="493" t="str">
        <f>IFERROR(IF(VLOOKUP(A713,入力データ,19,FALSE)="","",IF(VLOOKUP(A713,入力データ,19,FALSE)&gt;43585,5,4)),"")</f>
        <v/>
      </c>
      <c r="N717" s="398" t="str">
        <f>IFERROR(IF(VLOOKUP(A713,入力データ,19,FALSE)="","",VLOOKUP(A713,入力データ,19,FALSE)),"")</f>
        <v/>
      </c>
      <c r="O717" s="401" t="str">
        <f>IFERROR(IF(VLOOKUP(A713,入力データ,19,FALSE)="","",VLOOKUP(A713,入力データ,19,FALSE)),"")</f>
        <v/>
      </c>
      <c r="P717" s="411" t="str">
        <f>IFERROR(IF(VLOOKUP(A713,入力データ,20,FALSE)="","",VLOOKUP(A713,入力データ,20,FALSE)),"")</f>
        <v/>
      </c>
      <c r="Q717" s="500"/>
      <c r="R717" s="503" t="str">
        <f>IFERROR(IF(OR(S717="ｲｸｷｭｳ",S717="ﾑｷｭｳ",AND(L717="",P717="")),"",VLOOKUP(A713,入力データ,31,FALSE)),"")</f>
        <v/>
      </c>
      <c r="S717" s="423" t="str">
        <f>IFERROR(
IF(VLOOKUP(A713,入力データ,33,FALSE)=1,"ﾑｷｭｳ ",
IF(VLOOKUP(A713,入力データ,33,FALSE)=3,"ｲｸｷｭｳ",
IF(VLOOKUP(A713,入力データ,33,FALSE)=4,VLOOKUP(A713,入力データ,32,FALSE),
IF(VLOOKUP(A713,入力データ,33,FALSE)=5,VLOOKUP(A713,入力データ,32,FALSE),
IF(AND(VLOOKUP(A713,入力データ,38,FALSE)&gt;0,VLOOKUP(A713,入力データ,38,FALSE)&lt;9),0,
IF(AND(L717="",P717=""),"",VLOOKUP(A713,入力データ,32,FALSE))))))),"")</f>
        <v/>
      </c>
      <c r="T717" s="424"/>
      <c r="U717" s="425"/>
      <c r="V717" s="36"/>
      <c r="W717" s="36"/>
      <c r="X717" s="36"/>
      <c r="Y717" s="63" t="str">
        <f>IFERROR(IF(VLOOKUP(A713,入力データ,25,FALSE)="","",VLOOKUP(A713,入力データ,25,FALSE)),"")</f>
        <v/>
      </c>
      <c r="Z717" s="63"/>
      <c r="AA717" s="37"/>
      <c r="AB717" s="369"/>
      <c r="AC717" s="377">
        <v>3</v>
      </c>
      <c r="AD717" s="379" t="str">
        <f>IFERROR(IF(VLOOKUP(A713,入力データ,33,FALSE)="","",VLOOKUP(A713,入力データ,33,FALSE)),"")</f>
        <v/>
      </c>
      <c r="AE717" s="379" t="str">
        <f>IF(AD717="","",IF(V720&gt;43585,5,4))</f>
        <v/>
      </c>
      <c r="AF717" s="381" t="str">
        <f>IF(AD717="","",V720)</f>
        <v/>
      </c>
      <c r="AG717" s="383" t="str">
        <f>IF(AE717="","",V720)</f>
        <v/>
      </c>
      <c r="AH717" s="385" t="str">
        <f>IF(AF717="","",V720)</f>
        <v/>
      </c>
      <c r="AI717" s="379">
        <v>7</v>
      </c>
      <c r="AJ717" s="430"/>
      <c r="AK717" s="372"/>
      <c r="AL717" s="374"/>
    </row>
    <row r="718" spans="1:38" ht="15" customHeight="1" x14ac:dyDescent="0.15">
      <c r="A718" s="454"/>
      <c r="B718" s="491"/>
      <c r="C718" s="393"/>
      <c r="D718" s="394"/>
      <c r="E718" s="396"/>
      <c r="F718" s="399"/>
      <c r="G718" s="402"/>
      <c r="H718" s="396"/>
      <c r="I718" s="396"/>
      <c r="J718" s="406"/>
      <c r="K718" s="409"/>
      <c r="L718" s="396"/>
      <c r="M718" s="494"/>
      <c r="N718" s="496"/>
      <c r="O718" s="498"/>
      <c r="P718" s="494"/>
      <c r="Q718" s="501"/>
      <c r="R718" s="504"/>
      <c r="S718" s="426"/>
      <c r="T718" s="426"/>
      <c r="U718" s="427"/>
      <c r="V718" s="1"/>
      <c r="W718" s="1"/>
      <c r="X718" s="1"/>
      <c r="Y718" s="63" t="str">
        <f>IFERROR(IF(VLOOKUP(A713,入力データ,26,FALSE)="","",VLOOKUP(A713,入力データ,26,FALSE)),"")</f>
        <v/>
      </c>
      <c r="Z718" s="1"/>
      <c r="AA718" s="1"/>
      <c r="AB718" s="369"/>
      <c r="AC718" s="378"/>
      <c r="AD718" s="380"/>
      <c r="AE718" s="380"/>
      <c r="AF718" s="382"/>
      <c r="AG718" s="384"/>
      <c r="AH718" s="386"/>
      <c r="AI718" s="380"/>
      <c r="AJ718" s="431"/>
      <c r="AK718" s="372"/>
      <c r="AL718" s="374"/>
    </row>
    <row r="719" spans="1:38" ht="15" customHeight="1" x14ac:dyDescent="0.15">
      <c r="A719" s="454"/>
      <c r="B719" s="491"/>
      <c r="C719" s="432" t="str">
        <f>IFERROR(IF(VLOOKUP(A713,入力データ,14,FALSE)="","",VLOOKUP(A713,入力データ,14,FALSE)),"")</f>
        <v/>
      </c>
      <c r="D719" s="409"/>
      <c r="E719" s="396"/>
      <c r="F719" s="399"/>
      <c r="G719" s="402"/>
      <c r="H719" s="396"/>
      <c r="I719" s="396"/>
      <c r="J719" s="406"/>
      <c r="K719" s="409"/>
      <c r="L719" s="396"/>
      <c r="M719" s="494"/>
      <c r="N719" s="496"/>
      <c r="O719" s="498"/>
      <c r="P719" s="494"/>
      <c r="Q719" s="501"/>
      <c r="R719" s="504"/>
      <c r="S719" s="426"/>
      <c r="T719" s="426"/>
      <c r="U719" s="427"/>
      <c r="V719" s="150"/>
      <c r="W719" s="150"/>
      <c r="X719" s="150"/>
      <c r="Y719" s="1"/>
      <c r="Z719" s="62"/>
      <c r="AA719" s="151"/>
      <c r="AB719" s="369"/>
      <c r="AC719" s="377">
        <v>4</v>
      </c>
      <c r="AD719" s="413" t="str">
        <f>IFERROR(IF(VLOOKUP(A713,入力データ,38,FALSE)="","",VLOOKUP(A713,入力データ,38,FALSE)),"")</f>
        <v/>
      </c>
      <c r="AE719" s="379" t="str">
        <f>IF(AD719="","",IF(V720&gt;43585,5,4))</f>
        <v/>
      </c>
      <c r="AF719" s="381" t="str">
        <f>IF(AE719="","",V720)</f>
        <v/>
      </c>
      <c r="AG719" s="383" t="str">
        <f>IF(AE719="","",V720)</f>
        <v/>
      </c>
      <c r="AH719" s="385" t="str">
        <f>IF(AE719="","",V720)</f>
        <v/>
      </c>
      <c r="AI719" s="379"/>
      <c r="AJ719" s="418"/>
      <c r="AK719" s="58"/>
      <c r="AL719" s="86"/>
    </row>
    <row r="720" spans="1:38" ht="15" customHeight="1" x14ac:dyDescent="0.15">
      <c r="A720" s="455"/>
      <c r="B720" s="492"/>
      <c r="C720" s="433"/>
      <c r="D720" s="410"/>
      <c r="E720" s="397"/>
      <c r="F720" s="400"/>
      <c r="G720" s="403"/>
      <c r="H720" s="397"/>
      <c r="I720" s="397"/>
      <c r="J720" s="407"/>
      <c r="K720" s="410"/>
      <c r="L720" s="397"/>
      <c r="M720" s="495"/>
      <c r="N720" s="497"/>
      <c r="O720" s="499"/>
      <c r="P720" s="495"/>
      <c r="Q720" s="502"/>
      <c r="R720" s="505"/>
      <c r="S720" s="428"/>
      <c r="T720" s="428"/>
      <c r="U720" s="429"/>
      <c r="V720" s="420" t="str">
        <f>IFERROR(IF(VLOOKUP(A713,入力データ,27,FALSE)="","",VLOOKUP(A713,入力データ,27,FALSE)),"")</f>
        <v/>
      </c>
      <c r="W720" s="421"/>
      <c r="X720" s="421"/>
      <c r="Y720" s="421"/>
      <c r="Z720" s="421"/>
      <c r="AA720" s="422"/>
      <c r="AB720" s="370"/>
      <c r="AC720" s="412"/>
      <c r="AD720" s="414"/>
      <c r="AE720" s="414"/>
      <c r="AF720" s="415"/>
      <c r="AG720" s="416"/>
      <c r="AH720" s="417"/>
      <c r="AI720" s="414"/>
      <c r="AJ720" s="419"/>
      <c r="AK720" s="60"/>
      <c r="AL720" s="61"/>
    </row>
    <row r="721" spans="1:38" ht="15" customHeight="1" x14ac:dyDescent="0.15">
      <c r="A721" s="453">
        <v>89</v>
      </c>
      <c r="B721" s="456"/>
      <c r="C721" s="459" t="str">
        <f>IFERROR(IF(VLOOKUP(A721,入力データ,2,FALSE)="","",VLOOKUP(A721,入力データ,2,FALSE)),"")</f>
        <v/>
      </c>
      <c r="D721" s="461" t="str">
        <f>IFERROR(
IF(OR(VLOOKUP(A721,入力データ,34,FALSE)=1,
VLOOKUP(A721,入力データ,34,FALSE)=3,
VLOOKUP(A721,入力データ,34,FALSE)=4,
VLOOKUP(A721,入力データ,34,FALSE)=5),
IF(VLOOKUP(A721,入力データ,13,FALSE)="","",VLOOKUP(A721,入力データ,13,FALSE)),
IF(VLOOKUP(A721,入力データ,3,FALSE)="","",VLOOKUP(A721,入力データ,3,FALSE))),"")</f>
        <v/>
      </c>
      <c r="E721" s="464" t="str">
        <f>IFERROR(IF(VLOOKUP(A721,入力データ,5,FALSE)="","",IF(VLOOKUP(A721,入力データ,5,FALSE)&gt;43585,5,4)),"")</f>
        <v/>
      </c>
      <c r="F721" s="467" t="str">
        <f>IFERROR(IF(VLOOKUP(A721,入力データ,5,FALSE)="","",VLOOKUP(A721,入力データ,5,FALSE)),"")</f>
        <v/>
      </c>
      <c r="G721" s="470" t="str">
        <f>IFERROR(IF(VLOOKUP(A721,入力データ,5,FALSE)="","",VLOOKUP(A721,入力データ,5,FALSE)),"")</f>
        <v/>
      </c>
      <c r="H721" s="473" t="str">
        <f>IFERROR(IF(VLOOKUP(A721,入力データ,5,FALSE)&gt;0,1,""),"")</f>
        <v/>
      </c>
      <c r="I721" s="473" t="str">
        <f>IFERROR(IF(VLOOKUP(A721,入力データ,6,FALSE)="","",VLOOKUP(A721,入力データ,6,FALSE)),"")</f>
        <v/>
      </c>
      <c r="J721" s="475" t="str">
        <f>IFERROR(IF(VLOOKUP(A721,入力データ,7,FALSE)="","",
IF(VLOOKUP(A721,入力データ,7,FALSE)&gt;159,"G",
IF(VLOOKUP(A721,入力データ,7,FALSE)&gt;149,"F",
IF(VLOOKUP(A721,入力データ,7,FALSE)&gt;139,"E",
IF(VLOOKUP(A721,入力データ,7,FALSE)&gt;129,"D",
IF(VLOOKUP(A721,入力データ,7,FALSE)&gt;119,"C",
IF(VLOOKUP(A721,入力データ,7,FALSE)&gt;109,"B",
IF(VLOOKUP(A721,入力データ,7,FALSE)&gt;99,"A",
"")))))))),"")</f>
        <v/>
      </c>
      <c r="K721" s="478" t="str">
        <f>IFERROR(IF(VLOOKUP(A721,入力データ,7,FALSE)="","",
IF(VLOOKUP(A721,入力データ,7,FALSE)&gt;99,MOD(VLOOKUP(A721,入力データ,7,FALSE),10),VLOOKUP(A721,入力データ,7,FALSE))),"")</f>
        <v/>
      </c>
      <c r="L721" s="481" t="str">
        <f>IFERROR(IF(VLOOKUP(A721,入力データ,8,FALSE)="","",VLOOKUP(A721,入力データ,8,FALSE)),"")</f>
        <v/>
      </c>
      <c r="M721" s="483" t="str">
        <f>IFERROR(IF(VLOOKUP(A721,入力データ,9,FALSE)="","",IF(VLOOKUP(A721,入力データ,9,FALSE)&gt;43585,5,4)),"")</f>
        <v/>
      </c>
      <c r="N721" s="485" t="str">
        <f>IFERROR(IF(VLOOKUP(A721,入力データ,9,FALSE)="","",VLOOKUP(A721,入力データ,9,FALSE)),"")</f>
        <v/>
      </c>
      <c r="O721" s="470" t="str">
        <f>IFERROR(IF(VLOOKUP(A721,入力データ,9,FALSE)="","",VLOOKUP(A721,入力データ,9,FALSE)),"")</f>
        <v/>
      </c>
      <c r="P721" s="481" t="str">
        <f>IFERROR(IF(VLOOKUP(A721,入力データ,10,FALSE)="","",VLOOKUP(A721,入力データ,10,FALSE)),"")</f>
        <v/>
      </c>
      <c r="Q721" s="434"/>
      <c r="R721" s="487" t="str">
        <f>IFERROR(IF(VLOOKUP(A721,入力データ,8,FALSE)="","",VLOOKUP(A721,入力データ,8,FALSE)+VALUE(VLOOKUP(A721,入力データ,10,FALSE))),"")</f>
        <v/>
      </c>
      <c r="S721" s="434" t="str">
        <f>IF(R721="","",IF(VLOOKUP(A721,入力データ,11,FALSE)="育児休業","ｲｸｷｭｳ",IF(VLOOKUP(A721,入力データ,11,FALSE)="傷病休職","ﾑｷｭｳ",ROUNDDOWN(R721*10/1000,0))))</f>
        <v/>
      </c>
      <c r="T721" s="435"/>
      <c r="U721" s="436"/>
      <c r="V721" s="152"/>
      <c r="W721" s="149"/>
      <c r="X721" s="149"/>
      <c r="Y721" s="149" t="str">
        <f>IFERROR(IF(VLOOKUP(A721,入力データ,21,FALSE)="","",VLOOKUP(A721,入力データ,21,FALSE)),"")</f>
        <v/>
      </c>
      <c r="Z721" s="40"/>
      <c r="AA721" s="67"/>
      <c r="AB721" s="368" t="str">
        <f>IFERROR(IF(VLOOKUP(A721,入力データ,28,FALSE)&amp;"　"&amp;VLOOKUP(A721,入力データ,29,FALSE)="　","",VLOOKUP(A721,入力データ,28,FALSE)&amp;"　"&amp;VLOOKUP(A721,入力データ,29,FALSE)),"")</f>
        <v/>
      </c>
      <c r="AC721" s="443">
        <v>1</v>
      </c>
      <c r="AD721" s="444" t="str">
        <f>IFERROR(IF(VLOOKUP(A721,入力データ,34,FALSE)="","",VLOOKUP(A721,入力データ,34,FALSE)),"")</f>
        <v/>
      </c>
      <c r="AE721" s="444" t="str">
        <f>IF(AD721="","",IF(V728&gt;43585,5,4))</f>
        <v/>
      </c>
      <c r="AF721" s="445" t="str">
        <f>IF(AD721="","",V728)</f>
        <v/>
      </c>
      <c r="AG721" s="447" t="str">
        <f>IF(AD721="","",V728)</f>
        <v/>
      </c>
      <c r="AH721" s="449" t="str">
        <f>IF(AD721="","",V728)</f>
        <v/>
      </c>
      <c r="AI721" s="444">
        <v>5</v>
      </c>
      <c r="AJ721" s="451" t="str">
        <f>IFERROR(IF(OR(VLOOKUP(A721,入力データ,34,FALSE)=1,VLOOKUP(A721,入力データ,34,FALSE)=3,VLOOKUP(A721,入力データ,34,FALSE)=4,VLOOKUP(A721,入力データ,34,FALSE)=5),3,
IF(VLOOKUP(A721,入力データ,35,FALSE)="","",3)),"")</f>
        <v/>
      </c>
      <c r="AK721" s="371"/>
      <c r="AL721" s="373"/>
    </row>
    <row r="722" spans="1:38" ht="15" customHeight="1" x14ac:dyDescent="0.15">
      <c r="A722" s="454"/>
      <c r="B722" s="457"/>
      <c r="C722" s="460"/>
      <c r="D722" s="462"/>
      <c r="E722" s="465"/>
      <c r="F722" s="468"/>
      <c r="G722" s="471"/>
      <c r="H722" s="474"/>
      <c r="I722" s="474"/>
      <c r="J722" s="476"/>
      <c r="K722" s="479"/>
      <c r="L722" s="482"/>
      <c r="M722" s="484"/>
      <c r="N722" s="486"/>
      <c r="O722" s="471"/>
      <c r="P722" s="482"/>
      <c r="Q722" s="437"/>
      <c r="R722" s="488"/>
      <c r="S722" s="437"/>
      <c r="T722" s="438"/>
      <c r="U722" s="439"/>
      <c r="V722" s="41"/>
      <c r="W722" s="150"/>
      <c r="X722" s="150"/>
      <c r="Y722" s="150" t="str">
        <f>IFERROR(IF(VLOOKUP(A721,入力データ,22,FALSE)="","",VLOOKUP(A721,入力データ,22,FALSE)),"")</f>
        <v/>
      </c>
      <c r="Z722" s="150"/>
      <c r="AA722" s="151"/>
      <c r="AB722" s="369"/>
      <c r="AC722" s="378"/>
      <c r="AD722" s="380"/>
      <c r="AE722" s="380"/>
      <c r="AF722" s="446"/>
      <c r="AG722" s="448"/>
      <c r="AH722" s="450"/>
      <c r="AI722" s="380"/>
      <c r="AJ722" s="452"/>
      <c r="AK722" s="372"/>
      <c r="AL722" s="374"/>
    </row>
    <row r="723" spans="1:38" ht="15" customHeight="1" x14ac:dyDescent="0.15">
      <c r="A723" s="454"/>
      <c r="B723" s="457"/>
      <c r="C723" s="375" t="str">
        <f>IFERROR(IF(VLOOKUP(A721,入力データ,12,FALSE)="","",VLOOKUP(A721,入力データ,12,FALSE)),"")</f>
        <v/>
      </c>
      <c r="D723" s="462"/>
      <c r="E723" s="465"/>
      <c r="F723" s="468"/>
      <c r="G723" s="471"/>
      <c r="H723" s="474"/>
      <c r="I723" s="474"/>
      <c r="J723" s="476"/>
      <c r="K723" s="479"/>
      <c r="L723" s="482"/>
      <c r="M723" s="484"/>
      <c r="N723" s="486"/>
      <c r="O723" s="471"/>
      <c r="P723" s="482"/>
      <c r="Q723" s="437"/>
      <c r="R723" s="488"/>
      <c r="S723" s="437"/>
      <c r="T723" s="438"/>
      <c r="U723" s="439"/>
      <c r="V723" s="41"/>
      <c r="W723" s="150"/>
      <c r="X723" s="150"/>
      <c r="Y723" s="150" t="str">
        <f>IFERROR(IF(VLOOKUP(A721,入力データ,23,FALSE)="","",VLOOKUP(A721,入力データ,23,FALSE)),"")</f>
        <v/>
      </c>
      <c r="Z723" s="150"/>
      <c r="AA723" s="151"/>
      <c r="AB723" s="369"/>
      <c r="AC723" s="377">
        <v>2</v>
      </c>
      <c r="AD723" s="379" t="str">
        <f>IFERROR(IF(VLOOKUP(A721,入力データ,37,FALSE)="","",VLOOKUP(A721,入力データ,37,FALSE)),"")</f>
        <v/>
      </c>
      <c r="AE723" s="379" t="str">
        <f>IF(AD723="","",IF(V728&gt;43585,5,4))</f>
        <v/>
      </c>
      <c r="AF723" s="381" t="str">
        <f>IF(AD723="","",V728)</f>
        <v/>
      </c>
      <c r="AG723" s="383" t="str">
        <f>IF(AE723="","",V728)</f>
        <v/>
      </c>
      <c r="AH723" s="385" t="str">
        <f>IF(AF723="","",V728)</f>
        <v/>
      </c>
      <c r="AI723" s="387">
        <v>6</v>
      </c>
      <c r="AJ723" s="389" t="str">
        <f>IFERROR(IF(VLOOKUP(A721,入力データ,36,FALSE)="","",3),"")</f>
        <v/>
      </c>
      <c r="AK723" s="372"/>
      <c r="AL723" s="374"/>
    </row>
    <row r="724" spans="1:38" ht="15" customHeight="1" x14ac:dyDescent="0.15">
      <c r="A724" s="454"/>
      <c r="B724" s="458"/>
      <c r="C724" s="376"/>
      <c r="D724" s="463"/>
      <c r="E724" s="466"/>
      <c r="F724" s="469"/>
      <c r="G724" s="472"/>
      <c r="H724" s="466"/>
      <c r="I724" s="466"/>
      <c r="J724" s="477"/>
      <c r="K724" s="480"/>
      <c r="L724" s="466"/>
      <c r="M724" s="466"/>
      <c r="N724" s="469"/>
      <c r="O724" s="472"/>
      <c r="P724" s="466"/>
      <c r="Q724" s="477"/>
      <c r="R724" s="489"/>
      <c r="S724" s="440"/>
      <c r="T724" s="441"/>
      <c r="U724" s="442"/>
      <c r="V724" s="38"/>
      <c r="W724" s="36"/>
      <c r="X724" s="36"/>
      <c r="Y724" s="150" t="str">
        <f>IFERROR(IF(VLOOKUP(A721,入力データ,24,FALSE)="","",VLOOKUP(A721,入力データ,24,FALSE)),"")</f>
        <v/>
      </c>
      <c r="Z724" s="63"/>
      <c r="AA724" s="37"/>
      <c r="AB724" s="369"/>
      <c r="AC724" s="378"/>
      <c r="AD724" s="380"/>
      <c r="AE724" s="380"/>
      <c r="AF724" s="382"/>
      <c r="AG724" s="384"/>
      <c r="AH724" s="386"/>
      <c r="AI724" s="388"/>
      <c r="AJ724" s="390"/>
      <c r="AK724" s="372"/>
      <c r="AL724" s="374"/>
    </row>
    <row r="725" spans="1:38" ht="15" customHeight="1" x14ac:dyDescent="0.15">
      <c r="A725" s="454"/>
      <c r="B725" s="490" t="str">
        <f>IF(OR(C721&lt;&gt;"",C723&lt;&gt;""),"○","")</f>
        <v/>
      </c>
      <c r="C725" s="391" t="str">
        <f>IFERROR(IF(VLOOKUP(A721,入力データ,4,FALSE)="","",VLOOKUP(A721,入力データ,4,FALSE)),"")</f>
        <v/>
      </c>
      <c r="D725" s="392"/>
      <c r="E725" s="395" t="str">
        <f>IFERROR(IF(VLOOKUP(A721,入力データ,15,FALSE)="","",IF(VLOOKUP(A721,入力データ,15,FALSE)&gt;43585,5,4)),"")</f>
        <v/>
      </c>
      <c r="F725" s="398" t="str">
        <f>IFERROR(IF(VLOOKUP(A721,入力データ,15,FALSE)="","",VLOOKUP(A721,入力データ,15,FALSE)),"")</f>
        <v/>
      </c>
      <c r="G725" s="401" t="str">
        <f>IFERROR(IF(VLOOKUP(A721,入力データ,15,FALSE)="","",VLOOKUP(A721,入力データ,15,FALSE)),"")</f>
        <v/>
      </c>
      <c r="H725" s="404" t="str">
        <f>IFERROR(IF(VLOOKUP(A721,入力データ,15,FALSE)&gt;0,1,""),"")</f>
        <v/>
      </c>
      <c r="I725" s="404" t="str">
        <f>IFERROR(IF(VLOOKUP(A721,入力データ,16,FALSE)="","",VLOOKUP(A721,入力データ,16,FALSE)),"")</f>
        <v/>
      </c>
      <c r="J725" s="405" t="str">
        <f>IFERROR(IF(VLOOKUP(A721,入力データ,17,FALSE)="","",
IF(VLOOKUP(A721,入力データ,17,FALSE)&gt;159,"G",
IF(VLOOKUP(A721,入力データ,17,FALSE)&gt;149,"F",
IF(VLOOKUP(A721,入力データ,17,FALSE)&gt;139,"E",
IF(VLOOKUP(A721,入力データ,17,FALSE)&gt;129,"D",
IF(VLOOKUP(A721,入力データ,17,FALSE)&gt;119,"C",
IF(VLOOKUP(A721,入力データ,17,FALSE)&gt;109,"B",
IF(VLOOKUP(A721,入力データ,17,FALSE)&gt;99,"A",
"")))))))),"")</f>
        <v/>
      </c>
      <c r="K725" s="408" t="str">
        <f>IFERROR(IF(VLOOKUP(A721,入力データ,17,FALSE)="","",
IF(VLOOKUP(A721,入力データ,17,FALSE)&gt;99,MOD(VLOOKUP(A721,入力データ,17,FALSE),10),VLOOKUP(A721,入力データ,17,FALSE))),"")</f>
        <v/>
      </c>
      <c r="L725" s="411" t="str">
        <f>IFERROR(IF(VLOOKUP(A721,入力データ,18,FALSE)="","",VLOOKUP(A721,入力データ,18,FALSE)),"")</f>
        <v/>
      </c>
      <c r="M725" s="493" t="str">
        <f>IFERROR(IF(VLOOKUP(A721,入力データ,19,FALSE)="","",IF(VLOOKUP(A721,入力データ,19,FALSE)&gt;43585,5,4)),"")</f>
        <v/>
      </c>
      <c r="N725" s="398" t="str">
        <f>IFERROR(IF(VLOOKUP(A721,入力データ,19,FALSE)="","",VLOOKUP(A721,入力データ,19,FALSE)),"")</f>
        <v/>
      </c>
      <c r="O725" s="401" t="str">
        <f>IFERROR(IF(VLOOKUP(A721,入力データ,19,FALSE)="","",VLOOKUP(A721,入力データ,19,FALSE)),"")</f>
        <v/>
      </c>
      <c r="P725" s="411" t="str">
        <f>IFERROR(IF(VLOOKUP(A721,入力データ,20,FALSE)="","",VLOOKUP(A721,入力データ,20,FALSE)),"")</f>
        <v/>
      </c>
      <c r="Q725" s="500"/>
      <c r="R725" s="503" t="str">
        <f>IFERROR(IF(OR(S725="ｲｸｷｭｳ",S725="ﾑｷｭｳ",AND(L725="",P725="")),"",VLOOKUP(A721,入力データ,31,FALSE)),"")</f>
        <v/>
      </c>
      <c r="S725" s="423" t="str">
        <f>IFERROR(
IF(VLOOKUP(A721,入力データ,33,FALSE)=1,"ﾑｷｭｳ ",
IF(VLOOKUP(A721,入力データ,33,FALSE)=3,"ｲｸｷｭｳ",
IF(VLOOKUP(A721,入力データ,33,FALSE)=4,VLOOKUP(A721,入力データ,32,FALSE),
IF(VLOOKUP(A721,入力データ,33,FALSE)=5,VLOOKUP(A721,入力データ,32,FALSE),
IF(AND(VLOOKUP(A721,入力データ,38,FALSE)&gt;0,VLOOKUP(A721,入力データ,38,FALSE)&lt;9),0,
IF(AND(L725="",P725=""),"",VLOOKUP(A721,入力データ,32,FALSE))))))),"")</f>
        <v/>
      </c>
      <c r="T725" s="424"/>
      <c r="U725" s="425"/>
      <c r="V725" s="36"/>
      <c r="W725" s="36"/>
      <c r="X725" s="36"/>
      <c r="Y725" s="63" t="str">
        <f>IFERROR(IF(VLOOKUP(A721,入力データ,25,FALSE)="","",VLOOKUP(A721,入力データ,25,FALSE)),"")</f>
        <v/>
      </c>
      <c r="Z725" s="63"/>
      <c r="AA725" s="37"/>
      <c r="AB725" s="369"/>
      <c r="AC725" s="377">
        <v>3</v>
      </c>
      <c r="AD725" s="379" t="str">
        <f>IFERROR(IF(VLOOKUP(A721,入力データ,33,FALSE)="","",VLOOKUP(A721,入力データ,33,FALSE)),"")</f>
        <v/>
      </c>
      <c r="AE725" s="379" t="str">
        <f>IF(AD725="","",IF(V728&gt;43585,5,4))</f>
        <v/>
      </c>
      <c r="AF725" s="381" t="str">
        <f>IF(AD725="","",V728)</f>
        <v/>
      </c>
      <c r="AG725" s="383" t="str">
        <f>IF(AE725="","",V728)</f>
        <v/>
      </c>
      <c r="AH725" s="385" t="str">
        <f>IF(AF725="","",V728)</f>
        <v/>
      </c>
      <c r="AI725" s="379">
        <v>7</v>
      </c>
      <c r="AJ725" s="430"/>
      <c r="AK725" s="372"/>
      <c r="AL725" s="374"/>
    </row>
    <row r="726" spans="1:38" ht="15" customHeight="1" x14ac:dyDescent="0.15">
      <c r="A726" s="454"/>
      <c r="B726" s="491"/>
      <c r="C726" s="393"/>
      <c r="D726" s="394"/>
      <c r="E726" s="396"/>
      <c r="F726" s="399"/>
      <c r="G726" s="402"/>
      <c r="H726" s="396"/>
      <c r="I726" s="396"/>
      <c r="J726" s="406"/>
      <c r="K726" s="409"/>
      <c r="L726" s="396"/>
      <c r="M726" s="494"/>
      <c r="N726" s="496"/>
      <c r="O726" s="498"/>
      <c r="P726" s="494"/>
      <c r="Q726" s="501"/>
      <c r="R726" s="504"/>
      <c r="S726" s="426"/>
      <c r="T726" s="426"/>
      <c r="U726" s="427"/>
      <c r="V726" s="1"/>
      <c r="W726" s="1"/>
      <c r="X726" s="1"/>
      <c r="Y726" s="63" t="str">
        <f>IFERROR(IF(VLOOKUP(A721,入力データ,26,FALSE)="","",VLOOKUP(A721,入力データ,26,FALSE)),"")</f>
        <v/>
      </c>
      <c r="Z726" s="1"/>
      <c r="AA726" s="1"/>
      <c r="AB726" s="369"/>
      <c r="AC726" s="378"/>
      <c r="AD726" s="380"/>
      <c r="AE726" s="380"/>
      <c r="AF726" s="382"/>
      <c r="AG726" s="384"/>
      <c r="AH726" s="386"/>
      <c r="AI726" s="380"/>
      <c r="AJ726" s="431"/>
      <c r="AK726" s="372"/>
      <c r="AL726" s="374"/>
    </row>
    <row r="727" spans="1:38" ht="15" customHeight="1" x14ac:dyDescent="0.15">
      <c r="A727" s="454"/>
      <c r="B727" s="491"/>
      <c r="C727" s="432" t="str">
        <f>IFERROR(IF(VLOOKUP(A721,入力データ,14,FALSE)="","",VLOOKUP(A721,入力データ,14,FALSE)),"")</f>
        <v/>
      </c>
      <c r="D727" s="409"/>
      <c r="E727" s="396"/>
      <c r="F727" s="399"/>
      <c r="G727" s="402"/>
      <c r="H727" s="396"/>
      <c r="I727" s="396"/>
      <c r="J727" s="406"/>
      <c r="K727" s="409"/>
      <c r="L727" s="396"/>
      <c r="M727" s="494"/>
      <c r="N727" s="496"/>
      <c r="O727" s="498"/>
      <c r="P727" s="494"/>
      <c r="Q727" s="501"/>
      <c r="R727" s="504"/>
      <c r="S727" s="426"/>
      <c r="T727" s="426"/>
      <c r="U727" s="427"/>
      <c r="V727" s="150"/>
      <c r="W727" s="150"/>
      <c r="X727" s="150"/>
      <c r="Y727" s="1"/>
      <c r="Z727" s="62"/>
      <c r="AA727" s="151"/>
      <c r="AB727" s="369"/>
      <c r="AC727" s="377">
        <v>4</v>
      </c>
      <c r="AD727" s="413" t="str">
        <f>IFERROR(IF(VLOOKUP(A721,入力データ,38,FALSE)="","",VLOOKUP(A721,入力データ,38,FALSE)),"")</f>
        <v/>
      </c>
      <c r="AE727" s="379" t="str">
        <f>IF(AD727="","",IF(V728&gt;43585,5,4))</f>
        <v/>
      </c>
      <c r="AF727" s="381" t="str">
        <f>IF(AE727="","",V728)</f>
        <v/>
      </c>
      <c r="AG727" s="383" t="str">
        <f>IF(AE727="","",V728)</f>
        <v/>
      </c>
      <c r="AH727" s="385" t="str">
        <f>IF(AE727="","",V728)</f>
        <v/>
      </c>
      <c r="AI727" s="379"/>
      <c r="AJ727" s="418"/>
      <c r="AK727" s="58"/>
      <c r="AL727" s="86"/>
    </row>
    <row r="728" spans="1:38" ht="15" customHeight="1" x14ac:dyDescent="0.15">
      <c r="A728" s="455"/>
      <c r="B728" s="492"/>
      <c r="C728" s="433"/>
      <c r="D728" s="410"/>
      <c r="E728" s="397"/>
      <c r="F728" s="400"/>
      <c r="G728" s="403"/>
      <c r="H728" s="397"/>
      <c r="I728" s="397"/>
      <c r="J728" s="407"/>
      <c r="K728" s="410"/>
      <c r="L728" s="397"/>
      <c r="M728" s="495"/>
      <c r="N728" s="497"/>
      <c r="O728" s="499"/>
      <c r="P728" s="495"/>
      <c r="Q728" s="502"/>
      <c r="R728" s="505"/>
      <c r="S728" s="428"/>
      <c r="T728" s="428"/>
      <c r="U728" s="429"/>
      <c r="V728" s="420" t="str">
        <f>IFERROR(IF(VLOOKUP(A721,入力データ,27,FALSE)="","",VLOOKUP(A721,入力データ,27,FALSE)),"")</f>
        <v/>
      </c>
      <c r="W728" s="421"/>
      <c r="X728" s="421"/>
      <c r="Y728" s="421"/>
      <c r="Z728" s="421"/>
      <c r="AA728" s="422"/>
      <c r="AB728" s="370"/>
      <c r="AC728" s="412"/>
      <c r="AD728" s="414"/>
      <c r="AE728" s="414"/>
      <c r="AF728" s="415"/>
      <c r="AG728" s="416"/>
      <c r="AH728" s="417"/>
      <c r="AI728" s="414"/>
      <c r="AJ728" s="419"/>
      <c r="AK728" s="60"/>
      <c r="AL728" s="61"/>
    </row>
    <row r="729" spans="1:38" ht="15" customHeight="1" x14ac:dyDescent="0.15">
      <c r="A729" s="453">
        <v>90</v>
      </c>
      <c r="B729" s="456"/>
      <c r="C729" s="459" t="str">
        <f>IFERROR(IF(VLOOKUP(A729,入力データ,2,FALSE)="","",VLOOKUP(A729,入力データ,2,FALSE)),"")</f>
        <v/>
      </c>
      <c r="D729" s="461" t="str">
        <f>IFERROR(
IF(OR(VLOOKUP(A729,入力データ,34,FALSE)=1,
VLOOKUP(A729,入力データ,34,FALSE)=3,
VLOOKUP(A729,入力データ,34,FALSE)=4,
VLOOKUP(A729,入力データ,34,FALSE)=5),
IF(VLOOKUP(A729,入力データ,13,FALSE)="","",VLOOKUP(A729,入力データ,13,FALSE)),
IF(VLOOKUP(A729,入力データ,3,FALSE)="","",VLOOKUP(A729,入力データ,3,FALSE))),"")</f>
        <v/>
      </c>
      <c r="E729" s="464" t="str">
        <f>IFERROR(IF(VLOOKUP(A729,入力データ,5,FALSE)="","",IF(VLOOKUP(A729,入力データ,5,FALSE)&gt;43585,5,4)),"")</f>
        <v/>
      </c>
      <c r="F729" s="467" t="str">
        <f>IFERROR(IF(VLOOKUP(A729,入力データ,5,FALSE)="","",VLOOKUP(A729,入力データ,5,FALSE)),"")</f>
        <v/>
      </c>
      <c r="G729" s="470" t="str">
        <f>IFERROR(IF(VLOOKUP(A729,入力データ,5,FALSE)="","",VLOOKUP(A729,入力データ,5,FALSE)),"")</f>
        <v/>
      </c>
      <c r="H729" s="473" t="str">
        <f>IFERROR(IF(VLOOKUP(A729,入力データ,5,FALSE)&gt;0,1,""),"")</f>
        <v/>
      </c>
      <c r="I729" s="473" t="str">
        <f>IFERROR(IF(VLOOKUP(A729,入力データ,6,FALSE)="","",VLOOKUP(A729,入力データ,6,FALSE)),"")</f>
        <v/>
      </c>
      <c r="J729" s="475" t="str">
        <f>IFERROR(IF(VLOOKUP(A729,入力データ,7,FALSE)="","",
IF(VLOOKUP(A729,入力データ,7,FALSE)&gt;159,"G",
IF(VLOOKUP(A729,入力データ,7,FALSE)&gt;149,"F",
IF(VLOOKUP(A729,入力データ,7,FALSE)&gt;139,"E",
IF(VLOOKUP(A729,入力データ,7,FALSE)&gt;129,"D",
IF(VLOOKUP(A729,入力データ,7,FALSE)&gt;119,"C",
IF(VLOOKUP(A729,入力データ,7,FALSE)&gt;109,"B",
IF(VLOOKUP(A729,入力データ,7,FALSE)&gt;99,"A",
"")))))))),"")</f>
        <v/>
      </c>
      <c r="K729" s="478" t="str">
        <f>IFERROR(IF(VLOOKUP(A729,入力データ,7,FALSE)="","",
IF(VLOOKUP(A729,入力データ,7,FALSE)&gt;99,MOD(VLOOKUP(A729,入力データ,7,FALSE),10),VLOOKUP(A729,入力データ,7,FALSE))),"")</f>
        <v/>
      </c>
      <c r="L729" s="481" t="str">
        <f>IFERROR(IF(VLOOKUP(A729,入力データ,8,FALSE)="","",VLOOKUP(A729,入力データ,8,FALSE)),"")</f>
        <v/>
      </c>
      <c r="M729" s="483" t="str">
        <f>IFERROR(IF(VLOOKUP(A729,入力データ,9,FALSE)="","",IF(VLOOKUP(A729,入力データ,9,FALSE)&gt;43585,5,4)),"")</f>
        <v/>
      </c>
      <c r="N729" s="485" t="str">
        <f>IFERROR(IF(VLOOKUP(A729,入力データ,9,FALSE)="","",VLOOKUP(A729,入力データ,9,FALSE)),"")</f>
        <v/>
      </c>
      <c r="O729" s="470" t="str">
        <f>IFERROR(IF(VLOOKUP(A729,入力データ,9,FALSE)="","",VLOOKUP(A729,入力データ,9,FALSE)),"")</f>
        <v/>
      </c>
      <c r="P729" s="481" t="str">
        <f>IFERROR(IF(VLOOKUP(A729,入力データ,10,FALSE)="","",VLOOKUP(A729,入力データ,10,FALSE)),"")</f>
        <v/>
      </c>
      <c r="Q729" s="434"/>
      <c r="R729" s="487" t="str">
        <f>IFERROR(IF(VLOOKUP(A729,入力データ,8,FALSE)="","",VLOOKUP(A729,入力データ,8,FALSE)+VALUE(VLOOKUP(A729,入力データ,10,FALSE))),"")</f>
        <v/>
      </c>
      <c r="S729" s="434" t="str">
        <f>IF(R729="","",IF(VLOOKUP(A729,入力データ,11,FALSE)="育児休業","ｲｸｷｭｳ",IF(VLOOKUP(A729,入力データ,11,FALSE)="傷病休職","ﾑｷｭｳ",ROUNDDOWN(R729*10/1000,0))))</f>
        <v/>
      </c>
      <c r="T729" s="435"/>
      <c r="U729" s="436"/>
      <c r="V729" s="152"/>
      <c r="W729" s="149"/>
      <c r="X729" s="149"/>
      <c r="Y729" s="149" t="str">
        <f>IFERROR(IF(VLOOKUP(A729,入力データ,21,FALSE)="","",VLOOKUP(A729,入力データ,21,FALSE)),"")</f>
        <v/>
      </c>
      <c r="Z729" s="40"/>
      <c r="AA729" s="67"/>
      <c r="AB729" s="368" t="str">
        <f>IFERROR(IF(VLOOKUP(A729,入力データ,28,FALSE)&amp;"　"&amp;VLOOKUP(A729,入力データ,29,FALSE)="　","",VLOOKUP(A729,入力データ,28,FALSE)&amp;"　"&amp;VLOOKUP(A729,入力データ,29,FALSE)),"")</f>
        <v/>
      </c>
      <c r="AC729" s="443">
        <v>1</v>
      </c>
      <c r="AD729" s="444" t="str">
        <f>IFERROR(IF(VLOOKUP(A729,入力データ,34,FALSE)="","",VLOOKUP(A729,入力データ,34,FALSE)),"")</f>
        <v/>
      </c>
      <c r="AE729" s="444" t="str">
        <f>IF(AD729="","",IF(V736&gt;43585,5,4))</f>
        <v/>
      </c>
      <c r="AF729" s="445" t="str">
        <f>IF(AD729="","",V736)</f>
        <v/>
      </c>
      <c r="AG729" s="447" t="str">
        <f>IF(AD729="","",V736)</f>
        <v/>
      </c>
      <c r="AH729" s="449" t="str">
        <f>IF(AD729="","",V736)</f>
        <v/>
      </c>
      <c r="AI729" s="444">
        <v>5</v>
      </c>
      <c r="AJ729" s="451" t="str">
        <f>IFERROR(IF(OR(VLOOKUP(A729,入力データ,34,FALSE)=1,VLOOKUP(A729,入力データ,34,FALSE)=3,VLOOKUP(A729,入力データ,34,FALSE)=4,VLOOKUP(A729,入力データ,34,FALSE)=5),3,
IF(VLOOKUP(A729,入力データ,35,FALSE)="","",3)),"")</f>
        <v/>
      </c>
      <c r="AK729" s="371"/>
      <c r="AL729" s="373"/>
    </row>
    <row r="730" spans="1:38" ht="15" customHeight="1" x14ac:dyDescent="0.15">
      <c r="A730" s="454"/>
      <c r="B730" s="457"/>
      <c r="C730" s="460"/>
      <c r="D730" s="462"/>
      <c r="E730" s="465"/>
      <c r="F730" s="468"/>
      <c r="G730" s="471"/>
      <c r="H730" s="474"/>
      <c r="I730" s="474"/>
      <c r="J730" s="476"/>
      <c r="K730" s="479"/>
      <c r="L730" s="482"/>
      <c r="M730" s="484"/>
      <c r="N730" s="486"/>
      <c r="O730" s="471"/>
      <c r="P730" s="482"/>
      <c r="Q730" s="437"/>
      <c r="R730" s="488"/>
      <c r="S730" s="437"/>
      <c r="T730" s="438"/>
      <c r="U730" s="439"/>
      <c r="V730" s="41"/>
      <c r="W730" s="150"/>
      <c r="X730" s="150"/>
      <c r="Y730" s="150" t="str">
        <f>IFERROR(IF(VLOOKUP(A729,入力データ,22,FALSE)="","",VLOOKUP(A729,入力データ,22,FALSE)),"")</f>
        <v/>
      </c>
      <c r="Z730" s="150"/>
      <c r="AA730" s="151"/>
      <c r="AB730" s="369"/>
      <c r="AC730" s="378"/>
      <c r="AD730" s="380"/>
      <c r="AE730" s="380"/>
      <c r="AF730" s="446"/>
      <c r="AG730" s="448"/>
      <c r="AH730" s="450"/>
      <c r="AI730" s="380"/>
      <c r="AJ730" s="452"/>
      <c r="AK730" s="372"/>
      <c r="AL730" s="374"/>
    </row>
    <row r="731" spans="1:38" ht="15" customHeight="1" x14ac:dyDescent="0.15">
      <c r="A731" s="454"/>
      <c r="B731" s="457"/>
      <c r="C731" s="375" t="str">
        <f>IFERROR(IF(VLOOKUP(A729,入力データ,12,FALSE)="","",VLOOKUP(A729,入力データ,12,FALSE)),"")</f>
        <v/>
      </c>
      <c r="D731" s="462"/>
      <c r="E731" s="465"/>
      <c r="F731" s="468"/>
      <c r="G731" s="471"/>
      <c r="H731" s="474"/>
      <c r="I731" s="474"/>
      <c r="J731" s="476"/>
      <c r="K731" s="479"/>
      <c r="L731" s="482"/>
      <c r="M731" s="484"/>
      <c r="N731" s="486"/>
      <c r="O731" s="471"/>
      <c r="P731" s="482"/>
      <c r="Q731" s="437"/>
      <c r="R731" s="488"/>
      <c r="S731" s="437"/>
      <c r="T731" s="438"/>
      <c r="U731" s="439"/>
      <c r="V731" s="41"/>
      <c r="W731" s="150"/>
      <c r="X731" s="150"/>
      <c r="Y731" s="150" t="str">
        <f>IFERROR(IF(VLOOKUP(A729,入力データ,23,FALSE)="","",VLOOKUP(A729,入力データ,23,FALSE)),"")</f>
        <v/>
      </c>
      <c r="Z731" s="150"/>
      <c r="AA731" s="151"/>
      <c r="AB731" s="369"/>
      <c r="AC731" s="377">
        <v>2</v>
      </c>
      <c r="AD731" s="379" t="str">
        <f>IFERROR(IF(VLOOKUP(A729,入力データ,37,FALSE)="","",VLOOKUP(A729,入力データ,37,FALSE)),"")</f>
        <v/>
      </c>
      <c r="AE731" s="379" t="str">
        <f>IF(AD731="","",IF(V736&gt;43585,5,4))</f>
        <v/>
      </c>
      <c r="AF731" s="381" t="str">
        <f>IF(AD731="","",V736)</f>
        <v/>
      </c>
      <c r="AG731" s="383" t="str">
        <f>IF(AE731="","",V736)</f>
        <v/>
      </c>
      <c r="AH731" s="385" t="str">
        <f>IF(AF731="","",V736)</f>
        <v/>
      </c>
      <c r="AI731" s="387">
        <v>6</v>
      </c>
      <c r="AJ731" s="389" t="str">
        <f>IFERROR(IF(VLOOKUP(A729,入力データ,36,FALSE)="","",3),"")</f>
        <v/>
      </c>
      <c r="AK731" s="372"/>
      <c r="AL731" s="374"/>
    </row>
    <row r="732" spans="1:38" ht="15" customHeight="1" x14ac:dyDescent="0.15">
      <c r="A732" s="454"/>
      <c r="B732" s="458"/>
      <c r="C732" s="376"/>
      <c r="D732" s="463"/>
      <c r="E732" s="466"/>
      <c r="F732" s="469"/>
      <c r="G732" s="472"/>
      <c r="H732" s="466"/>
      <c r="I732" s="466"/>
      <c r="J732" s="477"/>
      <c r="K732" s="480"/>
      <c r="L732" s="466"/>
      <c r="M732" s="466"/>
      <c r="N732" s="469"/>
      <c r="O732" s="472"/>
      <c r="P732" s="466"/>
      <c r="Q732" s="477"/>
      <c r="R732" s="489"/>
      <c r="S732" s="440"/>
      <c r="T732" s="441"/>
      <c r="U732" s="442"/>
      <c r="V732" s="38"/>
      <c r="W732" s="36"/>
      <c r="X732" s="36"/>
      <c r="Y732" s="150" t="str">
        <f>IFERROR(IF(VLOOKUP(A729,入力データ,24,FALSE)="","",VLOOKUP(A729,入力データ,24,FALSE)),"")</f>
        <v/>
      </c>
      <c r="Z732" s="63"/>
      <c r="AA732" s="37"/>
      <c r="AB732" s="369"/>
      <c r="AC732" s="378"/>
      <c r="AD732" s="380"/>
      <c r="AE732" s="380"/>
      <c r="AF732" s="382"/>
      <c r="AG732" s="384"/>
      <c r="AH732" s="386"/>
      <c r="AI732" s="388"/>
      <c r="AJ732" s="390"/>
      <c r="AK732" s="372"/>
      <c r="AL732" s="374"/>
    </row>
    <row r="733" spans="1:38" ht="15" customHeight="1" x14ac:dyDescent="0.15">
      <c r="A733" s="454"/>
      <c r="B733" s="490" t="str">
        <f>IF(OR(C729&lt;&gt;"",C731&lt;&gt;""),"○","")</f>
        <v/>
      </c>
      <c r="C733" s="391" t="str">
        <f>IFERROR(IF(VLOOKUP(A729,入力データ,4,FALSE)="","",VLOOKUP(A729,入力データ,4,FALSE)),"")</f>
        <v/>
      </c>
      <c r="D733" s="392"/>
      <c r="E733" s="395" t="str">
        <f>IFERROR(IF(VLOOKUP(A729,入力データ,15,FALSE)="","",IF(VLOOKUP(A729,入力データ,15,FALSE)&gt;43585,5,4)),"")</f>
        <v/>
      </c>
      <c r="F733" s="398" t="str">
        <f>IFERROR(IF(VLOOKUP(A729,入力データ,15,FALSE)="","",VLOOKUP(A729,入力データ,15,FALSE)),"")</f>
        <v/>
      </c>
      <c r="G733" s="401" t="str">
        <f>IFERROR(IF(VLOOKUP(A729,入力データ,15,FALSE)="","",VLOOKUP(A729,入力データ,15,FALSE)),"")</f>
        <v/>
      </c>
      <c r="H733" s="404" t="str">
        <f>IFERROR(IF(VLOOKUP(A729,入力データ,15,FALSE)&gt;0,1,""),"")</f>
        <v/>
      </c>
      <c r="I733" s="404" t="str">
        <f>IFERROR(IF(VLOOKUP(A729,入力データ,16,FALSE)="","",VLOOKUP(A729,入力データ,16,FALSE)),"")</f>
        <v/>
      </c>
      <c r="J733" s="405" t="str">
        <f>IFERROR(IF(VLOOKUP(A729,入力データ,17,FALSE)="","",
IF(VLOOKUP(A729,入力データ,17,FALSE)&gt;159,"G",
IF(VLOOKUP(A729,入力データ,17,FALSE)&gt;149,"F",
IF(VLOOKUP(A729,入力データ,17,FALSE)&gt;139,"E",
IF(VLOOKUP(A729,入力データ,17,FALSE)&gt;129,"D",
IF(VLOOKUP(A729,入力データ,17,FALSE)&gt;119,"C",
IF(VLOOKUP(A729,入力データ,17,FALSE)&gt;109,"B",
IF(VLOOKUP(A729,入力データ,17,FALSE)&gt;99,"A",
"")))))))),"")</f>
        <v/>
      </c>
      <c r="K733" s="408" t="str">
        <f>IFERROR(IF(VLOOKUP(A729,入力データ,17,FALSE)="","",
IF(VLOOKUP(A729,入力データ,17,FALSE)&gt;99,MOD(VLOOKUP(A729,入力データ,17,FALSE),10),VLOOKUP(A729,入力データ,17,FALSE))),"")</f>
        <v/>
      </c>
      <c r="L733" s="411" t="str">
        <f>IFERROR(IF(VLOOKUP(A729,入力データ,18,FALSE)="","",VLOOKUP(A729,入力データ,18,FALSE)),"")</f>
        <v/>
      </c>
      <c r="M733" s="493" t="str">
        <f>IFERROR(IF(VLOOKUP(A729,入力データ,19,FALSE)="","",IF(VLOOKUP(A729,入力データ,19,FALSE)&gt;43585,5,4)),"")</f>
        <v/>
      </c>
      <c r="N733" s="398" t="str">
        <f>IFERROR(IF(VLOOKUP(A729,入力データ,19,FALSE)="","",VLOOKUP(A729,入力データ,19,FALSE)),"")</f>
        <v/>
      </c>
      <c r="O733" s="401" t="str">
        <f>IFERROR(IF(VLOOKUP(A729,入力データ,19,FALSE)="","",VLOOKUP(A729,入力データ,19,FALSE)),"")</f>
        <v/>
      </c>
      <c r="P733" s="411" t="str">
        <f>IFERROR(IF(VLOOKUP(A729,入力データ,20,FALSE)="","",VLOOKUP(A729,入力データ,20,FALSE)),"")</f>
        <v/>
      </c>
      <c r="Q733" s="500"/>
      <c r="R733" s="503" t="str">
        <f>IFERROR(IF(OR(S733="ｲｸｷｭｳ",S733="ﾑｷｭｳ",AND(L733="",P733="")),"",VLOOKUP(A729,入力データ,31,FALSE)),"")</f>
        <v/>
      </c>
      <c r="S733" s="423" t="str">
        <f>IFERROR(
IF(VLOOKUP(A729,入力データ,33,FALSE)=1,"ﾑｷｭｳ ",
IF(VLOOKUP(A729,入力データ,33,FALSE)=3,"ｲｸｷｭｳ",
IF(VLOOKUP(A729,入力データ,33,FALSE)=4,VLOOKUP(A729,入力データ,32,FALSE),
IF(VLOOKUP(A729,入力データ,33,FALSE)=5,VLOOKUP(A729,入力データ,32,FALSE),
IF(AND(VLOOKUP(A729,入力データ,38,FALSE)&gt;0,VLOOKUP(A729,入力データ,38,FALSE)&lt;9),0,
IF(AND(L733="",P733=""),"",VLOOKUP(A729,入力データ,32,FALSE))))))),"")</f>
        <v/>
      </c>
      <c r="T733" s="424"/>
      <c r="U733" s="425"/>
      <c r="V733" s="36"/>
      <c r="W733" s="36"/>
      <c r="X733" s="36"/>
      <c r="Y733" s="63" t="str">
        <f>IFERROR(IF(VLOOKUP(A729,入力データ,25,FALSE)="","",VLOOKUP(A729,入力データ,25,FALSE)),"")</f>
        <v/>
      </c>
      <c r="Z733" s="63"/>
      <c r="AA733" s="37"/>
      <c r="AB733" s="369"/>
      <c r="AC733" s="377">
        <v>3</v>
      </c>
      <c r="AD733" s="379" t="str">
        <f>IFERROR(IF(VLOOKUP(A729,入力データ,33,FALSE)="","",VLOOKUP(A729,入力データ,33,FALSE)),"")</f>
        <v/>
      </c>
      <c r="AE733" s="379" t="str">
        <f>IF(AD733="","",IF(V736&gt;43585,5,4))</f>
        <v/>
      </c>
      <c r="AF733" s="381" t="str">
        <f>IF(AD733="","",V736)</f>
        <v/>
      </c>
      <c r="AG733" s="383" t="str">
        <f>IF(AE733="","",V736)</f>
        <v/>
      </c>
      <c r="AH733" s="385" t="str">
        <f>IF(AF733="","",V736)</f>
        <v/>
      </c>
      <c r="AI733" s="379">
        <v>7</v>
      </c>
      <c r="AJ733" s="430"/>
      <c r="AK733" s="372"/>
      <c r="AL733" s="374"/>
    </row>
    <row r="734" spans="1:38" ht="15" customHeight="1" x14ac:dyDescent="0.15">
      <c r="A734" s="454"/>
      <c r="B734" s="491"/>
      <c r="C734" s="393"/>
      <c r="D734" s="394"/>
      <c r="E734" s="396"/>
      <c r="F734" s="399"/>
      <c r="G734" s="402"/>
      <c r="H734" s="396"/>
      <c r="I734" s="396"/>
      <c r="J734" s="406"/>
      <c r="K734" s="409"/>
      <c r="L734" s="396"/>
      <c r="M734" s="494"/>
      <c r="N734" s="496"/>
      <c r="O734" s="498"/>
      <c r="P734" s="494"/>
      <c r="Q734" s="501"/>
      <c r="R734" s="504"/>
      <c r="S734" s="426"/>
      <c r="T734" s="426"/>
      <c r="U734" s="427"/>
      <c r="V734" s="1"/>
      <c r="W734" s="1"/>
      <c r="X734" s="1"/>
      <c r="Y734" s="63" t="str">
        <f>IFERROR(IF(VLOOKUP(A729,入力データ,26,FALSE)="","",VLOOKUP(A729,入力データ,26,FALSE)),"")</f>
        <v/>
      </c>
      <c r="Z734" s="1"/>
      <c r="AA734" s="1"/>
      <c r="AB734" s="369"/>
      <c r="AC734" s="378"/>
      <c r="AD734" s="380"/>
      <c r="AE734" s="380"/>
      <c r="AF734" s="382"/>
      <c r="AG734" s="384"/>
      <c r="AH734" s="386"/>
      <c r="AI734" s="380"/>
      <c r="AJ734" s="431"/>
      <c r="AK734" s="372"/>
      <c r="AL734" s="374"/>
    </row>
    <row r="735" spans="1:38" ht="15" customHeight="1" x14ac:dyDescent="0.15">
      <c r="A735" s="454"/>
      <c r="B735" s="491"/>
      <c r="C735" s="432" t="str">
        <f>IFERROR(IF(VLOOKUP(A729,入力データ,14,FALSE)="","",VLOOKUP(A729,入力データ,14,FALSE)),"")</f>
        <v/>
      </c>
      <c r="D735" s="409"/>
      <c r="E735" s="396"/>
      <c r="F735" s="399"/>
      <c r="G735" s="402"/>
      <c r="H735" s="396"/>
      <c r="I735" s="396"/>
      <c r="J735" s="406"/>
      <c r="K735" s="409"/>
      <c r="L735" s="396"/>
      <c r="M735" s="494"/>
      <c r="N735" s="496"/>
      <c r="O735" s="498"/>
      <c r="P735" s="494"/>
      <c r="Q735" s="501"/>
      <c r="R735" s="504"/>
      <c r="S735" s="426"/>
      <c r="T735" s="426"/>
      <c r="U735" s="427"/>
      <c r="V735" s="150"/>
      <c r="W735" s="150"/>
      <c r="X735" s="150"/>
      <c r="Y735" s="1"/>
      <c r="Z735" s="62"/>
      <c r="AA735" s="151"/>
      <c r="AB735" s="369"/>
      <c r="AC735" s="377">
        <v>4</v>
      </c>
      <c r="AD735" s="413" t="str">
        <f>IFERROR(IF(VLOOKUP(A729,入力データ,38,FALSE)="","",VLOOKUP(A729,入力データ,38,FALSE)),"")</f>
        <v/>
      </c>
      <c r="AE735" s="379" t="str">
        <f>IF(AD735="","",IF(V736&gt;43585,5,4))</f>
        <v/>
      </c>
      <c r="AF735" s="381" t="str">
        <f>IF(AE735="","",V736)</f>
        <v/>
      </c>
      <c r="AG735" s="383" t="str">
        <f>IF(AE735="","",V736)</f>
        <v/>
      </c>
      <c r="AH735" s="385" t="str">
        <f>IF(AE735="","",V736)</f>
        <v/>
      </c>
      <c r="AI735" s="379"/>
      <c r="AJ735" s="418"/>
      <c r="AK735" s="58"/>
      <c r="AL735" s="86"/>
    </row>
    <row r="736" spans="1:38" ht="15" customHeight="1" x14ac:dyDescent="0.15">
      <c r="A736" s="455"/>
      <c r="B736" s="492"/>
      <c r="C736" s="433"/>
      <c r="D736" s="410"/>
      <c r="E736" s="397"/>
      <c r="F736" s="400"/>
      <c r="G736" s="403"/>
      <c r="H736" s="397"/>
      <c r="I736" s="397"/>
      <c r="J736" s="407"/>
      <c r="K736" s="410"/>
      <c r="L736" s="397"/>
      <c r="M736" s="495"/>
      <c r="N736" s="497"/>
      <c r="O736" s="499"/>
      <c r="P736" s="495"/>
      <c r="Q736" s="502"/>
      <c r="R736" s="505"/>
      <c r="S736" s="428"/>
      <c r="T736" s="428"/>
      <c r="U736" s="429"/>
      <c r="V736" s="420" t="str">
        <f>IFERROR(IF(VLOOKUP(A729,入力データ,27,FALSE)="","",VLOOKUP(A729,入力データ,27,FALSE)),"")</f>
        <v/>
      </c>
      <c r="W736" s="421"/>
      <c r="X736" s="421"/>
      <c r="Y736" s="421"/>
      <c r="Z736" s="421"/>
      <c r="AA736" s="422"/>
      <c r="AB736" s="370"/>
      <c r="AC736" s="412"/>
      <c r="AD736" s="414"/>
      <c r="AE736" s="414"/>
      <c r="AF736" s="415"/>
      <c r="AG736" s="416"/>
      <c r="AH736" s="417"/>
      <c r="AI736" s="414"/>
      <c r="AJ736" s="419"/>
      <c r="AK736" s="60"/>
      <c r="AL736" s="61"/>
    </row>
    <row r="737" spans="1:39" ht="15" customHeight="1" x14ac:dyDescent="0.15">
      <c r="A737" s="453">
        <v>91</v>
      </c>
      <c r="B737" s="456"/>
      <c r="C737" s="459" t="str">
        <f>IFERROR(IF(VLOOKUP(A737,入力データ,2,FALSE)="","",VLOOKUP(A737,入力データ,2,FALSE)),"")</f>
        <v/>
      </c>
      <c r="D737" s="461" t="str">
        <f>IFERROR(
IF(OR(VLOOKUP(A737,入力データ,34,FALSE)=1,
VLOOKUP(A737,入力データ,34,FALSE)=3,
VLOOKUP(A737,入力データ,34,FALSE)=4,
VLOOKUP(A737,入力データ,34,FALSE)=5),
IF(VLOOKUP(A737,入力データ,13,FALSE)="","",VLOOKUP(A737,入力データ,13,FALSE)),
IF(VLOOKUP(A737,入力データ,3,FALSE)="","",VLOOKUP(A737,入力データ,3,FALSE))),"")</f>
        <v/>
      </c>
      <c r="E737" s="464" t="str">
        <f>IFERROR(IF(VLOOKUP(A737,入力データ,5,FALSE)="","",IF(VLOOKUP(A737,入力データ,5,FALSE)&gt;43585,5,4)),"")</f>
        <v/>
      </c>
      <c r="F737" s="467" t="str">
        <f>IFERROR(IF(VLOOKUP(A737,入力データ,5,FALSE)="","",VLOOKUP(A737,入力データ,5,FALSE)),"")</f>
        <v/>
      </c>
      <c r="G737" s="470" t="str">
        <f>IFERROR(IF(VLOOKUP(A737,入力データ,5,FALSE)="","",VLOOKUP(A737,入力データ,5,FALSE)),"")</f>
        <v/>
      </c>
      <c r="H737" s="473" t="str">
        <f>IFERROR(IF(VLOOKUP(A737,入力データ,5,FALSE)&gt;0,1,""),"")</f>
        <v/>
      </c>
      <c r="I737" s="473" t="str">
        <f>IFERROR(IF(VLOOKUP(A737,入力データ,6,FALSE)="","",VLOOKUP(A737,入力データ,6,FALSE)),"")</f>
        <v/>
      </c>
      <c r="J737" s="475" t="str">
        <f>IFERROR(IF(VLOOKUP(A737,入力データ,7,FALSE)="","",
IF(VLOOKUP(A737,入力データ,7,FALSE)&gt;159,"G",
IF(VLOOKUP(A737,入力データ,7,FALSE)&gt;149,"F",
IF(VLOOKUP(A737,入力データ,7,FALSE)&gt;139,"E",
IF(VLOOKUP(A737,入力データ,7,FALSE)&gt;129,"D",
IF(VLOOKUP(A737,入力データ,7,FALSE)&gt;119,"C",
IF(VLOOKUP(A737,入力データ,7,FALSE)&gt;109,"B",
IF(VLOOKUP(A737,入力データ,7,FALSE)&gt;99,"A",
"")))))))),"")</f>
        <v/>
      </c>
      <c r="K737" s="478" t="str">
        <f>IFERROR(IF(VLOOKUP(A737,入力データ,7,FALSE)="","",
IF(VLOOKUP(A737,入力データ,7,FALSE)&gt;99,MOD(VLOOKUP(A737,入力データ,7,FALSE),10),VLOOKUP(A737,入力データ,7,FALSE))),"")</f>
        <v/>
      </c>
      <c r="L737" s="481" t="str">
        <f>IFERROR(IF(VLOOKUP(A737,入力データ,8,FALSE)="","",VLOOKUP(A737,入力データ,8,FALSE)),"")</f>
        <v/>
      </c>
      <c r="M737" s="483" t="str">
        <f>IFERROR(IF(VLOOKUP(A737,入力データ,9,FALSE)="","",IF(VLOOKUP(A737,入力データ,9,FALSE)&gt;43585,5,4)),"")</f>
        <v/>
      </c>
      <c r="N737" s="485" t="str">
        <f>IFERROR(IF(VLOOKUP(A737,入力データ,9,FALSE)="","",VLOOKUP(A737,入力データ,9,FALSE)),"")</f>
        <v/>
      </c>
      <c r="O737" s="470" t="str">
        <f>IFERROR(IF(VLOOKUP(A737,入力データ,9,FALSE)="","",VLOOKUP(A737,入力データ,9,FALSE)),"")</f>
        <v/>
      </c>
      <c r="P737" s="481" t="str">
        <f>IFERROR(IF(VLOOKUP(A737,入力データ,10,FALSE)="","",VLOOKUP(A737,入力データ,10,FALSE)),"")</f>
        <v/>
      </c>
      <c r="Q737" s="434"/>
      <c r="R737" s="487" t="str">
        <f>IFERROR(IF(VLOOKUP(A737,入力データ,8,FALSE)="","",VLOOKUP(A737,入力データ,8,FALSE)+VALUE(VLOOKUP(A737,入力データ,10,FALSE))),"")</f>
        <v/>
      </c>
      <c r="S737" s="434" t="str">
        <f>IF(R737="","",IF(VLOOKUP(A737,入力データ,11,FALSE)="育児休業","ｲｸｷｭｳ",IF(VLOOKUP(A737,入力データ,11,FALSE)="傷病休職","ﾑｷｭｳ",ROUNDDOWN(R737*10/1000,0))))</f>
        <v/>
      </c>
      <c r="T737" s="435"/>
      <c r="U737" s="436"/>
      <c r="V737" s="152"/>
      <c r="W737" s="149"/>
      <c r="X737" s="149"/>
      <c r="Y737" s="149" t="str">
        <f>IFERROR(IF(VLOOKUP(A737,入力データ,21,FALSE)="","",VLOOKUP(A737,入力データ,21,FALSE)),"")</f>
        <v/>
      </c>
      <c r="Z737" s="40"/>
      <c r="AA737" s="67"/>
      <c r="AB737" s="368" t="str">
        <f>IFERROR(IF(VLOOKUP(A737,入力データ,28,FALSE)&amp;"　"&amp;VLOOKUP(A737,入力データ,29,FALSE)="　","",VLOOKUP(A737,入力データ,28,FALSE)&amp;"　"&amp;VLOOKUP(A737,入力データ,29,FALSE)),"")</f>
        <v/>
      </c>
      <c r="AC737" s="443">
        <v>1</v>
      </c>
      <c r="AD737" s="444" t="str">
        <f>IFERROR(IF(VLOOKUP(A737,入力データ,34,FALSE)="","",VLOOKUP(A737,入力データ,34,FALSE)),"")</f>
        <v/>
      </c>
      <c r="AE737" s="444" t="str">
        <f>IF(AD737="","",IF(V744&gt;43585,5,4))</f>
        <v/>
      </c>
      <c r="AF737" s="445" t="str">
        <f>IF(AD737="","",V744)</f>
        <v/>
      </c>
      <c r="AG737" s="447" t="str">
        <f>IF(AD737="","",V744)</f>
        <v/>
      </c>
      <c r="AH737" s="449" t="str">
        <f>IF(AD737="","",V744)</f>
        <v/>
      </c>
      <c r="AI737" s="444">
        <v>5</v>
      </c>
      <c r="AJ737" s="451" t="str">
        <f>IFERROR(IF(OR(VLOOKUP(A737,入力データ,34,FALSE)=1,VLOOKUP(A737,入力データ,34,FALSE)=3,VLOOKUP(A737,入力データ,34,FALSE)=4,VLOOKUP(A737,入力データ,34,FALSE)=5),3,
IF(VLOOKUP(A737,入力データ,35,FALSE)="","",3)),"")</f>
        <v/>
      </c>
      <c r="AK737" s="371"/>
      <c r="AL737" s="373"/>
      <c r="AM737" s="28"/>
    </row>
    <row r="738" spans="1:39" ht="15" customHeight="1" x14ac:dyDescent="0.15">
      <c r="A738" s="454"/>
      <c r="B738" s="457"/>
      <c r="C738" s="460"/>
      <c r="D738" s="462"/>
      <c r="E738" s="465"/>
      <c r="F738" s="468"/>
      <c r="G738" s="471"/>
      <c r="H738" s="474"/>
      <c r="I738" s="474"/>
      <c r="J738" s="476"/>
      <c r="K738" s="479"/>
      <c r="L738" s="482"/>
      <c r="M738" s="484"/>
      <c r="N738" s="486"/>
      <c r="O738" s="471"/>
      <c r="P738" s="482"/>
      <c r="Q738" s="437"/>
      <c r="R738" s="488"/>
      <c r="S738" s="437"/>
      <c r="T738" s="438"/>
      <c r="U738" s="439"/>
      <c r="V738" s="41"/>
      <c r="W738" s="150"/>
      <c r="X738" s="150"/>
      <c r="Y738" s="150" t="str">
        <f>IFERROR(IF(VLOOKUP(A737,入力データ,22,FALSE)="","",VLOOKUP(A737,入力データ,22,FALSE)),"")</f>
        <v/>
      </c>
      <c r="Z738" s="150"/>
      <c r="AA738" s="151"/>
      <c r="AB738" s="369"/>
      <c r="AC738" s="378"/>
      <c r="AD738" s="380"/>
      <c r="AE738" s="380"/>
      <c r="AF738" s="446"/>
      <c r="AG738" s="448"/>
      <c r="AH738" s="450"/>
      <c r="AI738" s="380"/>
      <c r="AJ738" s="452"/>
      <c r="AK738" s="372"/>
      <c r="AL738" s="374"/>
      <c r="AM738" s="28"/>
    </row>
    <row r="739" spans="1:39" ht="15" customHeight="1" x14ac:dyDescent="0.15">
      <c r="A739" s="454"/>
      <c r="B739" s="457"/>
      <c r="C739" s="375" t="str">
        <f>IFERROR(IF(VLOOKUP(A737,入力データ,12,FALSE)="","",VLOOKUP(A737,入力データ,12,FALSE)),"")</f>
        <v/>
      </c>
      <c r="D739" s="462"/>
      <c r="E739" s="465"/>
      <c r="F739" s="468"/>
      <c r="G739" s="471"/>
      <c r="H739" s="474"/>
      <c r="I739" s="474"/>
      <c r="J739" s="476"/>
      <c r="K739" s="479"/>
      <c r="L739" s="482"/>
      <c r="M739" s="484"/>
      <c r="N739" s="486"/>
      <c r="O739" s="471"/>
      <c r="P739" s="482"/>
      <c r="Q739" s="437"/>
      <c r="R739" s="488"/>
      <c r="S739" s="437"/>
      <c r="T739" s="438"/>
      <c r="U739" s="439"/>
      <c r="V739" s="41"/>
      <c r="W739" s="150"/>
      <c r="X739" s="150"/>
      <c r="Y739" s="150" t="str">
        <f>IFERROR(IF(VLOOKUP(A737,入力データ,23,FALSE)="","",VLOOKUP(A737,入力データ,23,FALSE)),"")</f>
        <v/>
      </c>
      <c r="Z739" s="150"/>
      <c r="AA739" s="151"/>
      <c r="AB739" s="369"/>
      <c r="AC739" s="377">
        <v>2</v>
      </c>
      <c r="AD739" s="379" t="str">
        <f>IFERROR(IF(VLOOKUP(A737,入力データ,37,FALSE)="","",VLOOKUP(A737,入力データ,37,FALSE)),"")</f>
        <v/>
      </c>
      <c r="AE739" s="379" t="str">
        <f>IF(AD739="","",IF(V744&gt;43585,5,4))</f>
        <v/>
      </c>
      <c r="AF739" s="381" t="str">
        <f>IF(AD739="","",V744)</f>
        <v/>
      </c>
      <c r="AG739" s="383" t="str">
        <f>IF(AE739="","",V744)</f>
        <v/>
      </c>
      <c r="AH739" s="385" t="str">
        <f>IF(AF739="","",V744)</f>
        <v/>
      </c>
      <c r="AI739" s="387">
        <v>6</v>
      </c>
      <c r="AJ739" s="389" t="str">
        <f>IFERROR(IF(VLOOKUP(A737,入力データ,36,FALSE)="","",3),"")</f>
        <v/>
      </c>
      <c r="AK739" s="372"/>
      <c r="AL739" s="374"/>
      <c r="AM739" s="28"/>
    </row>
    <row r="740" spans="1:39" ht="15" customHeight="1" x14ac:dyDescent="0.15">
      <c r="A740" s="454"/>
      <c r="B740" s="458"/>
      <c r="C740" s="376"/>
      <c r="D740" s="463"/>
      <c r="E740" s="466"/>
      <c r="F740" s="469"/>
      <c r="G740" s="472"/>
      <c r="H740" s="466"/>
      <c r="I740" s="466"/>
      <c r="J740" s="477"/>
      <c r="K740" s="480"/>
      <c r="L740" s="466"/>
      <c r="M740" s="466"/>
      <c r="N740" s="469"/>
      <c r="O740" s="472"/>
      <c r="P740" s="466"/>
      <c r="Q740" s="477"/>
      <c r="R740" s="489"/>
      <c r="S740" s="440"/>
      <c r="T740" s="441"/>
      <c r="U740" s="442"/>
      <c r="V740" s="38"/>
      <c r="W740" s="36"/>
      <c r="X740" s="36"/>
      <c r="Y740" s="150" t="str">
        <f>IFERROR(IF(VLOOKUP(A737,入力データ,24,FALSE)="","",VLOOKUP(A737,入力データ,24,FALSE)),"")</f>
        <v/>
      </c>
      <c r="Z740" s="63"/>
      <c r="AA740" s="37"/>
      <c r="AB740" s="369"/>
      <c r="AC740" s="378"/>
      <c r="AD740" s="380"/>
      <c r="AE740" s="380"/>
      <c r="AF740" s="382"/>
      <c r="AG740" s="384"/>
      <c r="AH740" s="386"/>
      <c r="AI740" s="388"/>
      <c r="AJ740" s="390"/>
      <c r="AK740" s="372"/>
      <c r="AL740" s="374"/>
      <c r="AM740" s="28"/>
    </row>
    <row r="741" spans="1:39" ht="15" customHeight="1" x14ac:dyDescent="0.15">
      <c r="A741" s="454"/>
      <c r="B741" s="490" t="str">
        <f>IF(OR(C737&lt;&gt;"",C739&lt;&gt;""),"○","")</f>
        <v/>
      </c>
      <c r="C741" s="391" t="str">
        <f>IFERROR(IF(VLOOKUP(A737,入力データ,4,FALSE)="","",VLOOKUP(A737,入力データ,4,FALSE)),"")</f>
        <v/>
      </c>
      <c r="D741" s="392"/>
      <c r="E741" s="395" t="str">
        <f>IFERROR(IF(VLOOKUP(A737,入力データ,15,FALSE)="","",IF(VLOOKUP(A737,入力データ,15,FALSE)&gt;43585,5,4)),"")</f>
        <v/>
      </c>
      <c r="F741" s="398" t="str">
        <f>IFERROR(IF(VLOOKUP(A737,入力データ,15,FALSE)="","",VLOOKUP(A737,入力データ,15,FALSE)),"")</f>
        <v/>
      </c>
      <c r="G741" s="401" t="str">
        <f>IFERROR(IF(VLOOKUP(A737,入力データ,15,FALSE)="","",VLOOKUP(A737,入力データ,15,FALSE)),"")</f>
        <v/>
      </c>
      <c r="H741" s="404" t="str">
        <f>IFERROR(IF(VLOOKUP(A737,入力データ,15,FALSE)&gt;0,1,""),"")</f>
        <v/>
      </c>
      <c r="I741" s="404" t="str">
        <f>IFERROR(IF(VLOOKUP(A737,入力データ,16,FALSE)="","",VLOOKUP(A737,入力データ,16,FALSE)),"")</f>
        <v/>
      </c>
      <c r="J741" s="405" t="str">
        <f>IFERROR(IF(VLOOKUP(A737,入力データ,17,FALSE)="","",
IF(VLOOKUP(A737,入力データ,17,FALSE)&gt;159,"G",
IF(VLOOKUP(A737,入力データ,17,FALSE)&gt;149,"F",
IF(VLOOKUP(A737,入力データ,17,FALSE)&gt;139,"E",
IF(VLOOKUP(A737,入力データ,17,FALSE)&gt;129,"D",
IF(VLOOKUP(A737,入力データ,17,FALSE)&gt;119,"C",
IF(VLOOKUP(A737,入力データ,17,FALSE)&gt;109,"B",
IF(VLOOKUP(A737,入力データ,17,FALSE)&gt;99,"A",
"")))))))),"")</f>
        <v/>
      </c>
      <c r="K741" s="408" t="str">
        <f>IFERROR(IF(VLOOKUP(A737,入力データ,17,FALSE)="","",
IF(VLOOKUP(A737,入力データ,17,FALSE)&gt;99,MOD(VLOOKUP(A737,入力データ,17,FALSE),10),VLOOKUP(A737,入力データ,17,FALSE))),"")</f>
        <v/>
      </c>
      <c r="L741" s="411" t="str">
        <f>IFERROR(IF(VLOOKUP(A737,入力データ,18,FALSE)="","",VLOOKUP(A737,入力データ,18,FALSE)),"")</f>
        <v/>
      </c>
      <c r="M741" s="493" t="str">
        <f>IFERROR(IF(VLOOKUP(A737,入力データ,19,FALSE)="","",IF(VLOOKUP(A737,入力データ,19,FALSE)&gt;43585,5,4)),"")</f>
        <v/>
      </c>
      <c r="N741" s="398" t="str">
        <f>IFERROR(IF(VLOOKUP(A737,入力データ,19,FALSE)="","",VLOOKUP(A737,入力データ,19,FALSE)),"")</f>
        <v/>
      </c>
      <c r="O741" s="401" t="str">
        <f>IFERROR(IF(VLOOKUP(A737,入力データ,19,FALSE)="","",VLOOKUP(A737,入力データ,19,FALSE)),"")</f>
        <v/>
      </c>
      <c r="P741" s="411" t="str">
        <f>IFERROR(IF(VLOOKUP(A737,入力データ,20,FALSE)="","",VLOOKUP(A737,入力データ,20,FALSE)),"")</f>
        <v/>
      </c>
      <c r="Q741" s="500"/>
      <c r="R741" s="503" t="str">
        <f>IFERROR(IF(OR(S741="ｲｸｷｭｳ",S741="ﾑｷｭｳ",AND(L741="",P741="")),"",VLOOKUP(A737,入力データ,31,FALSE)),"")</f>
        <v/>
      </c>
      <c r="S741" s="423" t="str">
        <f>IFERROR(
IF(VLOOKUP(A737,入力データ,33,FALSE)=1,"ﾑｷｭｳ ",
IF(VLOOKUP(A737,入力データ,33,FALSE)=3,"ｲｸｷｭｳ",
IF(VLOOKUP(A737,入力データ,33,FALSE)=4,VLOOKUP(A737,入力データ,32,FALSE),
IF(VLOOKUP(A737,入力データ,33,FALSE)=5,VLOOKUP(A737,入力データ,32,FALSE),
IF(AND(VLOOKUP(A737,入力データ,38,FALSE)&gt;0,VLOOKUP(A737,入力データ,38,FALSE)&lt;9),0,
IF(AND(L741="",P741=""),"",VLOOKUP(A737,入力データ,32,FALSE))))))),"")</f>
        <v/>
      </c>
      <c r="T741" s="424"/>
      <c r="U741" s="425"/>
      <c r="V741" s="36"/>
      <c r="W741" s="36"/>
      <c r="X741" s="36"/>
      <c r="Y741" s="63" t="str">
        <f>IFERROR(IF(VLOOKUP(A737,入力データ,25,FALSE)="","",VLOOKUP(A737,入力データ,25,FALSE)),"")</f>
        <v/>
      </c>
      <c r="Z741" s="63"/>
      <c r="AA741" s="37"/>
      <c r="AB741" s="369"/>
      <c r="AC741" s="377">
        <v>3</v>
      </c>
      <c r="AD741" s="379" t="str">
        <f>IFERROR(IF(VLOOKUP(A737,入力データ,33,FALSE)="","",VLOOKUP(A737,入力データ,33,FALSE)),"")</f>
        <v/>
      </c>
      <c r="AE741" s="379" t="str">
        <f>IF(AD741="","",IF(V744&gt;43585,5,4))</f>
        <v/>
      </c>
      <c r="AF741" s="381" t="str">
        <f>IF(AD741="","",V744)</f>
        <v/>
      </c>
      <c r="AG741" s="383" t="str">
        <f>IF(AE741="","",V744)</f>
        <v/>
      </c>
      <c r="AH741" s="385" t="str">
        <f>IF(AF741="","",V744)</f>
        <v/>
      </c>
      <c r="AI741" s="379">
        <v>7</v>
      </c>
      <c r="AJ741" s="430"/>
      <c r="AK741" s="372"/>
      <c r="AL741" s="374"/>
      <c r="AM741" s="28"/>
    </row>
    <row r="742" spans="1:39" ht="15" customHeight="1" x14ac:dyDescent="0.15">
      <c r="A742" s="454"/>
      <c r="B742" s="491"/>
      <c r="C742" s="393"/>
      <c r="D742" s="394"/>
      <c r="E742" s="396"/>
      <c r="F742" s="399"/>
      <c r="G742" s="402"/>
      <c r="H742" s="396"/>
      <c r="I742" s="396"/>
      <c r="J742" s="406"/>
      <c r="K742" s="409"/>
      <c r="L742" s="396"/>
      <c r="M742" s="494"/>
      <c r="N742" s="496"/>
      <c r="O742" s="498"/>
      <c r="P742" s="494"/>
      <c r="Q742" s="501"/>
      <c r="R742" s="504"/>
      <c r="S742" s="426"/>
      <c r="T742" s="426"/>
      <c r="U742" s="427"/>
      <c r="V742" s="1"/>
      <c r="W742" s="1"/>
      <c r="X742" s="1"/>
      <c r="Y742" s="63" t="str">
        <f>IFERROR(IF(VLOOKUP(A737,入力データ,26,FALSE)="","",VLOOKUP(A737,入力データ,26,FALSE)),"")</f>
        <v/>
      </c>
      <c r="Z742" s="1"/>
      <c r="AA742" s="1"/>
      <c r="AB742" s="369"/>
      <c r="AC742" s="378"/>
      <c r="AD742" s="380"/>
      <c r="AE742" s="380"/>
      <c r="AF742" s="382"/>
      <c r="AG742" s="384"/>
      <c r="AH742" s="386"/>
      <c r="AI742" s="380"/>
      <c r="AJ742" s="431"/>
      <c r="AK742" s="372"/>
      <c r="AL742" s="374"/>
      <c r="AM742" s="28"/>
    </row>
    <row r="743" spans="1:39" ht="15" customHeight="1" x14ac:dyDescent="0.15">
      <c r="A743" s="454"/>
      <c r="B743" s="491"/>
      <c r="C743" s="432" t="str">
        <f>IFERROR(IF(VLOOKUP(A737,入力データ,14,FALSE)="","",VLOOKUP(A737,入力データ,14,FALSE)),"")</f>
        <v/>
      </c>
      <c r="D743" s="409"/>
      <c r="E743" s="396"/>
      <c r="F743" s="399"/>
      <c r="G743" s="402"/>
      <c r="H743" s="396"/>
      <c r="I743" s="396"/>
      <c r="J743" s="406"/>
      <c r="K743" s="409"/>
      <c r="L743" s="396"/>
      <c r="M743" s="494"/>
      <c r="N743" s="496"/>
      <c r="O743" s="498"/>
      <c r="P743" s="494"/>
      <c r="Q743" s="501"/>
      <c r="R743" s="504"/>
      <c r="S743" s="426"/>
      <c r="T743" s="426"/>
      <c r="U743" s="427"/>
      <c r="V743" s="150"/>
      <c r="W743" s="150"/>
      <c r="X743" s="150"/>
      <c r="Y743" s="1"/>
      <c r="Z743" s="62"/>
      <c r="AA743" s="151"/>
      <c r="AB743" s="369"/>
      <c r="AC743" s="377">
        <v>4</v>
      </c>
      <c r="AD743" s="413" t="str">
        <f>IFERROR(IF(VLOOKUP(A737,入力データ,38,FALSE)="","",VLOOKUP(A737,入力データ,38,FALSE)),"")</f>
        <v/>
      </c>
      <c r="AE743" s="379" t="str">
        <f>IF(AD743="","",IF(V744&gt;43585,5,4))</f>
        <v/>
      </c>
      <c r="AF743" s="381" t="str">
        <f>IF(AE743="","",V744)</f>
        <v/>
      </c>
      <c r="AG743" s="383" t="str">
        <f>IF(AE743="","",V744)</f>
        <v/>
      </c>
      <c r="AH743" s="385" t="str">
        <f>IF(AE743="","",V744)</f>
        <v/>
      </c>
      <c r="AI743" s="379"/>
      <c r="AJ743" s="418"/>
      <c r="AK743" s="58"/>
      <c r="AL743" s="86"/>
      <c r="AM743" s="28"/>
    </row>
    <row r="744" spans="1:39" ht="15" customHeight="1" x14ac:dyDescent="0.15">
      <c r="A744" s="455"/>
      <c r="B744" s="492"/>
      <c r="C744" s="433"/>
      <c r="D744" s="410"/>
      <c r="E744" s="397"/>
      <c r="F744" s="400"/>
      <c r="G744" s="403"/>
      <c r="H744" s="397"/>
      <c r="I744" s="397"/>
      <c r="J744" s="407"/>
      <c r="K744" s="410"/>
      <c r="L744" s="397"/>
      <c r="M744" s="495"/>
      <c r="N744" s="497"/>
      <c r="O744" s="499"/>
      <c r="P744" s="495"/>
      <c r="Q744" s="502"/>
      <c r="R744" s="505"/>
      <c r="S744" s="428"/>
      <c r="T744" s="428"/>
      <c r="U744" s="429"/>
      <c r="V744" s="420" t="str">
        <f>IFERROR(IF(VLOOKUP(A737,入力データ,27,FALSE)="","",VLOOKUP(A737,入力データ,27,FALSE)),"")</f>
        <v/>
      </c>
      <c r="W744" s="421"/>
      <c r="X744" s="421"/>
      <c r="Y744" s="421"/>
      <c r="Z744" s="421"/>
      <c r="AA744" s="422"/>
      <c r="AB744" s="370"/>
      <c r="AC744" s="412"/>
      <c r="AD744" s="414"/>
      <c r="AE744" s="414"/>
      <c r="AF744" s="415"/>
      <c r="AG744" s="416"/>
      <c r="AH744" s="417"/>
      <c r="AI744" s="414"/>
      <c r="AJ744" s="419"/>
      <c r="AK744" s="60"/>
      <c r="AL744" s="61"/>
      <c r="AM744" s="28"/>
    </row>
    <row r="745" spans="1:39" s="1" customFormat="1" ht="15" customHeight="1" x14ac:dyDescent="0.15">
      <c r="A745" s="453">
        <v>92</v>
      </c>
      <c r="B745" s="456"/>
      <c r="C745" s="459" t="str">
        <f>IFERROR(IF(VLOOKUP(A745,入力データ,2,FALSE)="","",VLOOKUP(A745,入力データ,2,FALSE)),"")</f>
        <v/>
      </c>
      <c r="D745" s="461" t="str">
        <f>IFERROR(
IF(OR(VLOOKUP(A745,入力データ,34,FALSE)=1,
VLOOKUP(A745,入力データ,34,FALSE)=3,
VLOOKUP(A745,入力データ,34,FALSE)=4,
VLOOKUP(A745,入力データ,34,FALSE)=5),
IF(VLOOKUP(A745,入力データ,13,FALSE)="","",VLOOKUP(A745,入力データ,13,FALSE)),
IF(VLOOKUP(A745,入力データ,3,FALSE)="","",VLOOKUP(A745,入力データ,3,FALSE))),"")</f>
        <v/>
      </c>
      <c r="E745" s="464" t="str">
        <f>IFERROR(IF(VLOOKUP(A745,入力データ,5,FALSE)="","",IF(VLOOKUP(A745,入力データ,5,FALSE)&gt;43585,5,4)),"")</f>
        <v/>
      </c>
      <c r="F745" s="467" t="str">
        <f>IFERROR(IF(VLOOKUP(A745,入力データ,5,FALSE)="","",VLOOKUP(A745,入力データ,5,FALSE)),"")</f>
        <v/>
      </c>
      <c r="G745" s="470" t="str">
        <f>IFERROR(IF(VLOOKUP(A745,入力データ,5,FALSE)="","",VLOOKUP(A745,入力データ,5,FALSE)),"")</f>
        <v/>
      </c>
      <c r="H745" s="473" t="str">
        <f>IFERROR(IF(VLOOKUP(A745,入力データ,5,FALSE)&gt;0,1,""),"")</f>
        <v/>
      </c>
      <c r="I745" s="473" t="str">
        <f>IFERROR(IF(VLOOKUP(A745,入力データ,6,FALSE)="","",VLOOKUP(A745,入力データ,6,FALSE)),"")</f>
        <v/>
      </c>
      <c r="J745" s="475" t="str">
        <f>IFERROR(IF(VLOOKUP(A745,入力データ,7,FALSE)="","",
IF(VLOOKUP(A745,入力データ,7,FALSE)&gt;159,"G",
IF(VLOOKUP(A745,入力データ,7,FALSE)&gt;149,"F",
IF(VLOOKUP(A745,入力データ,7,FALSE)&gt;139,"E",
IF(VLOOKUP(A745,入力データ,7,FALSE)&gt;129,"D",
IF(VLOOKUP(A745,入力データ,7,FALSE)&gt;119,"C",
IF(VLOOKUP(A745,入力データ,7,FALSE)&gt;109,"B",
IF(VLOOKUP(A745,入力データ,7,FALSE)&gt;99,"A",
"")))))))),"")</f>
        <v/>
      </c>
      <c r="K745" s="478" t="str">
        <f>IFERROR(IF(VLOOKUP(A745,入力データ,7,FALSE)="","",
IF(VLOOKUP(A745,入力データ,7,FALSE)&gt;99,MOD(VLOOKUP(A745,入力データ,7,FALSE),10),VLOOKUP(A745,入力データ,7,FALSE))),"")</f>
        <v/>
      </c>
      <c r="L745" s="481" t="str">
        <f>IFERROR(IF(VLOOKUP(A745,入力データ,8,FALSE)="","",VLOOKUP(A745,入力データ,8,FALSE)),"")</f>
        <v/>
      </c>
      <c r="M745" s="483" t="str">
        <f>IFERROR(IF(VLOOKUP(A745,入力データ,9,FALSE)="","",IF(VLOOKUP(A745,入力データ,9,FALSE)&gt;43585,5,4)),"")</f>
        <v/>
      </c>
      <c r="N745" s="485" t="str">
        <f>IFERROR(IF(VLOOKUP(A745,入力データ,9,FALSE)="","",VLOOKUP(A745,入力データ,9,FALSE)),"")</f>
        <v/>
      </c>
      <c r="O745" s="470" t="str">
        <f>IFERROR(IF(VLOOKUP(A745,入力データ,9,FALSE)="","",VLOOKUP(A745,入力データ,9,FALSE)),"")</f>
        <v/>
      </c>
      <c r="P745" s="481" t="str">
        <f>IFERROR(IF(VLOOKUP(A745,入力データ,10,FALSE)="","",VLOOKUP(A745,入力データ,10,FALSE)),"")</f>
        <v/>
      </c>
      <c r="Q745" s="434"/>
      <c r="R745" s="487" t="str">
        <f>IFERROR(IF(VLOOKUP(A745,入力データ,8,FALSE)="","",VLOOKUP(A745,入力データ,8,FALSE)+VALUE(VLOOKUP(A745,入力データ,10,FALSE))),"")</f>
        <v/>
      </c>
      <c r="S745" s="434" t="str">
        <f>IF(R745="","",IF(VLOOKUP(A745,入力データ,11,FALSE)="育児休業","ｲｸｷｭｳ",IF(VLOOKUP(A745,入力データ,11,FALSE)="傷病休職","ﾑｷｭｳ",ROUNDDOWN(R745*10/1000,0))))</f>
        <v/>
      </c>
      <c r="T745" s="435"/>
      <c r="U745" s="436"/>
      <c r="V745" s="152"/>
      <c r="W745" s="149"/>
      <c r="X745" s="149"/>
      <c r="Y745" s="149" t="str">
        <f>IFERROR(IF(VLOOKUP(A745,入力データ,21,FALSE)="","",VLOOKUP(A745,入力データ,21,FALSE)),"")</f>
        <v/>
      </c>
      <c r="Z745" s="40"/>
      <c r="AA745" s="67"/>
      <c r="AB745" s="368" t="str">
        <f>IFERROR(IF(VLOOKUP(A745,入力データ,28,FALSE)&amp;"　"&amp;VLOOKUP(A745,入力データ,29,FALSE)="　","",VLOOKUP(A745,入力データ,28,FALSE)&amp;"　"&amp;VLOOKUP(A745,入力データ,29,FALSE)),"")</f>
        <v/>
      </c>
      <c r="AC745" s="443">
        <v>1</v>
      </c>
      <c r="AD745" s="444" t="str">
        <f>IFERROR(IF(VLOOKUP(A745,入力データ,34,FALSE)="","",VLOOKUP(A745,入力データ,34,FALSE)),"")</f>
        <v/>
      </c>
      <c r="AE745" s="444" t="str">
        <f>IF(AD745="","",IF(V752&gt;43585,5,4))</f>
        <v/>
      </c>
      <c r="AF745" s="445" t="str">
        <f>IF(AD745="","",V752)</f>
        <v/>
      </c>
      <c r="AG745" s="447" t="str">
        <f>IF(AD745="","",V752)</f>
        <v/>
      </c>
      <c r="AH745" s="449" t="str">
        <f>IF(AD745="","",V752)</f>
        <v/>
      </c>
      <c r="AI745" s="444">
        <v>5</v>
      </c>
      <c r="AJ745" s="451" t="str">
        <f>IFERROR(IF(OR(VLOOKUP(A745,入力データ,34,FALSE)=1,VLOOKUP(A745,入力データ,34,FALSE)=3,VLOOKUP(A745,入力データ,34,FALSE)=4,VLOOKUP(A745,入力データ,34,FALSE)=5),3,
IF(VLOOKUP(A745,入力データ,35,FALSE)="","",3)),"")</f>
        <v/>
      </c>
      <c r="AK745" s="371"/>
      <c r="AL745" s="373"/>
      <c r="AM745" s="66"/>
    </row>
    <row r="746" spans="1:39" s="1" customFormat="1" ht="15" customHeight="1" x14ac:dyDescent="0.15">
      <c r="A746" s="454"/>
      <c r="B746" s="457"/>
      <c r="C746" s="460"/>
      <c r="D746" s="462"/>
      <c r="E746" s="465"/>
      <c r="F746" s="468"/>
      <c r="G746" s="471"/>
      <c r="H746" s="474"/>
      <c r="I746" s="474"/>
      <c r="J746" s="476"/>
      <c r="K746" s="479"/>
      <c r="L746" s="482"/>
      <c r="M746" s="484"/>
      <c r="N746" s="486"/>
      <c r="O746" s="471"/>
      <c r="P746" s="482"/>
      <c r="Q746" s="437"/>
      <c r="R746" s="488"/>
      <c r="S746" s="437"/>
      <c r="T746" s="438"/>
      <c r="U746" s="439"/>
      <c r="V746" s="41"/>
      <c r="W746" s="150"/>
      <c r="X746" s="150"/>
      <c r="Y746" s="150" t="str">
        <f>IFERROR(IF(VLOOKUP(A745,入力データ,22,FALSE)="","",VLOOKUP(A745,入力データ,22,FALSE)),"")</f>
        <v/>
      </c>
      <c r="Z746" s="150"/>
      <c r="AA746" s="151"/>
      <c r="AB746" s="369"/>
      <c r="AC746" s="378"/>
      <c r="AD746" s="380"/>
      <c r="AE746" s="380"/>
      <c r="AF746" s="446"/>
      <c r="AG746" s="448"/>
      <c r="AH746" s="450"/>
      <c r="AI746" s="380"/>
      <c r="AJ746" s="452"/>
      <c r="AK746" s="372"/>
      <c r="AL746" s="374"/>
      <c r="AM746" s="66"/>
    </row>
    <row r="747" spans="1:39" ht="15" customHeight="1" x14ac:dyDescent="0.15">
      <c r="A747" s="454"/>
      <c r="B747" s="457"/>
      <c r="C747" s="375" t="str">
        <f>IFERROR(IF(VLOOKUP(A745,入力データ,12,FALSE)="","",VLOOKUP(A745,入力データ,12,FALSE)),"")</f>
        <v/>
      </c>
      <c r="D747" s="462"/>
      <c r="E747" s="465"/>
      <c r="F747" s="468"/>
      <c r="G747" s="471"/>
      <c r="H747" s="474"/>
      <c r="I747" s="474"/>
      <c r="J747" s="476"/>
      <c r="K747" s="479"/>
      <c r="L747" s="482"/>
      <c r="M747" s="484"/>
      <c r="N747" s="486"/>
      <c r="O747" s="471"/>
      <c r="P747" s="482"/>
      <c r="Q747" s="437"/>
      <c r="R747" s="488"/>
      <c r="S747" s="437"/>
      <c r="T747" s="438"/>
      <c r="U747" s="439"/>
      <c r="V747" s="41"/>
      <c r="W747" s="150"/>
      <c r="X747" s="150"/>
      <c r="Y747" s="150" t="str">
        <f>IFERROR(IF(VLOOKUP(A745,入力データ,23,FALSE)="","",VLOOKUP(A745,入力データ,23,FALSE)),"")</f>
        <v/>
      </c>
      <c r="Z747" s="150"/>
      <c r="AA747" s="151"/>
      <c r="AB747" s="369"/>
      <c r="AC747" s="377">
        <v>2</v>
      </c>
      <c r="AD747" s="379" t="str">
        <f>IFERROR(IF(VLOOKUP(A745,入力データ,37,FALSE)="","",VLOOKUP(A745,入力データ,37,FALSE)),"")</f>
        <v/>
      </c>
      <c r="AE747" s="379" t="str">
        <f>IF(AD747="","",IF(V752&gt;43585,5,4))</f>
        <v/>
      </c>
      <c r="AF747" s="381" t="str">
        <f>IF(AD747="","",V752)</f>
        <v/>
      </c>
      <c r="AG747" s="383" t="str">
        <f>IF(AE747="","",V752)</f>
        <v/>
      </c>
      <c r="AH747" s="385" t="str">
        <f>IF(AF747="","",V752)</f>
        <v/>
      </c>
      <c r="AI747" s="387">
        <v>6</v>
      </c>
      <c r="AJ747" s="389" t="str">
        <f>IFERROR(IF(VLOOKUP(A745,入力データ,36,FALSE)="","",3),"")</f>
        <v/>
      </c>
      <c r="AK747" s="372"/>
      <c r="AL747" s="374"/>
      <c r="AM747" s="66"/>
    </row>
    <row r="748" spans="1:39" ht="15" customHeight="1" x14ac:dyDescent="0.15">
      <c r="A748" s="454"/>
      <c r="B748" s="458"/>
      <c r="C748" s="376"/>
      <c r="D748" s="463"/>
      <c r="E748" s="466"/>
      <c r="F748" s="469"/>
      <c r="G748" s="472"/>
      <c r="H748" s="466"/>
      <c r="I748" s="466"/>
      <c r="J748" s="477"/>
      <c r="K748" s="480"/>
      <c r="L748" s="466"/>
      <c r="M748" s="466"/>
      <c r="N748" s="469"/>
      <c r="O748" s="472"/>
      <c r="P748" s="466"/>
      <c r="Q748" s="477"/>
      <c r="R748" s="489"/>
      <c r="S748" s="440"/>
      <c r="T748" s="441"/>
      <c r="U748" s="442"/>
      <c r="V748" s="38"/>
      <c r="W748" s="36"/>
      <c r="X748" s="36"/>
      <c r="Y748" s="150" t="str">
        <f>IFERROR(IF(VLOOKUP(A745,入力データ,24,FALSE)="","",VLOOKUP(A745,入力データ,24,FALSE)),"")</f>
        <v/>
      </c>
      <c r="Z748" s="63"/>
      <c r="AA748" s="37"/>
      <c r="AB748" s="369"/>
      <c r="AC748" s="378"/>
      <c r="AD748" s="380"/>
      <c r="AE748" s="380"/>
      <c r="AF748" s="382"/>
      <c r="AG748" s="384"/>
      <c r="AH748" s="386"/>
      <c r="AI748" s="388"/>
      <c r="AJ748" s="390"/>
      <c r="AK748" s="372"/>
      <c r="AL748" s="374"/>
      <c r="AM748" s="66"/>
    </row>
    <row r="749" spans="1:39" ht="15" customHeight="1" x14ac:dyDescent="0.15">
      <c r="A749" s="454"/>
      <c r="B749" s="490" t="str">
        <f>IF(OR(C745&lt;&gt;"",C747&lt;&gt;""),"○","")</f>
        <v/>
      </c>
      <c r="C749" s="391" t="str">
        <f>IFERROR(IF(VLOOKUP(A745,入力データ,4,FALSE)="","",VLOOKUP(A745,入力データ,4,FALSE)),"")</f>
        <v/>
      </c>
      <c r="D749" s="392"/>
      <c r="E749" s="395" t="str">
        <f>IFERROR(IF(VLOOKUP(A745,入力データ,15,FALSE)="","",IF(VLOOKUP(A745,入力データ,15,FALSE)&gt;43585,5,4)),"")</f>
        <v/>
      </c>
      <c r="F749" s="398" t="str">
        <f>IFERROR(IF(VLOOKUP(A745,入力データ,15,FALSE)="","",VLOOKUP(A745,入力データ,15,FALSE)),"")</f>
        <v/>
      </c>
      <c r="G749" s="401" t="str">
        <f>IFERROR(IF(VLOOKUP(A745,入力データ,15,FALSE)="","",VLOOKUP(A745,入力データ,15,FALSE)),"")</f>
        <v/>
      </c>
      <c r="H749" s="404" t="str">
        <f>IFERROR(IF(VLOOKUP(A745,入力データ,15,FALSE)&gt;0,1,""),"")</f>
        <v/>
      </c>
      <c r="I749" s="404" t="str">
        <f>IFERROR(IF(VLOOKUP(A745,入力データ,16,FALSE)="","",VLOOKUP(A745,入力データ,16,FALSE)),"")</f>
        <v/>
      </c>
      <c r="J749" s="405" t="str">
        <f>IFERROR(IF(VLOOKUP(A745,入力データ,17,FALSE)="","",
IF(VLOOKUP(A745,入力データ,17,FALSE)&gt;159,"G",
IF(VLOOKUP(A745,入力データ,17,FALSE)&gt;149,"F",
IF(VLOOKUP(A745,入力データ,17,FALSE)&gt;139,"E",
IF(VLOOKUP(A745,入力データ,17,FALSE)&gt;129,"D",
IF(VLOOKUP(A745,入力データ,17,FALSE)&gt;119,"C",
IF(VLOOKUP(A745,入力データ,17,FALSE)&gt;109,"B",
IF(VLOOKUP(A745,入力データ,17,FALSE)&gt;99,"A",
"")))))))),"")</f>
        <v/>
      </c>
      <c r="K749" s="408" t="str">
        <f>IFERROR(IF(VLOOKUP(A745,入力データ,17,FALSE)="","",
IF(VLOOKUP(A745,入力データ,17,FALSE)&gt;99,MOD(VLOOKUP(A745,入力データ,17,FALSE),10),VLOOKUP(A745,入力データ,17,FALSE))),"")</f>
        <v/>
      </c>
      <c r="L749" s="411" t="str">
        <f>IFERROR(IF(VLOOKUP(A745,入力データ,18,FALSE)="","",VLOOKUP(A745,入力データ,18,FALSE)),"")</f>
        <v/>
      </c>
      <c r="M749" s="493" t="str">
        <f>IFERROR(IF(VLOOKUP(A745,入力データ,19,FALSE)="","",IF(VLOOKUP(A745,入力データ,19,FALSE)&gt;43585,5,4)),"")</f>
        <v/>
      </c>
      <c r="N749" s="398" t="str">
        <f>IFERROR(IF(VLOOKUP(A745,入力データ,19,FALSE)="","",VLOOKUP(A745,入力データ,19,FALSE)),"")</f>
        <v/>
      </c>
      <c r="O749" s="401" t="str">
        <f>IFERROR(IF(VLOOKUP(A745,入力データ,19,FALSE)="","",VLOOKUP(A745,入力データ,19,FALSE)),"")</f>
        <v/>
      </c>
      <c r="P749" s="411" t="str">
        <f>IFERROR(IF(VLOOKUP(A745,入力データ,20,FALSE)="","",VLOOKUP(A745,入力データ,20,FALSE)),"")</f>
        <v/>
      </c>
      <c r="Q749" s="500"/>
      <c r="R749" s="503" t="str">
        <f>IFERROR(IF(OR(S749="ｲｸｷｭｳ",S749="ﾑｷｭｳ",AND(L749="",P749="")),"",VLOOKUP(A745,入力データ,31,FALSE)),"")</f>
        <v/>
      </c>
      <c r="S749" s="423" t="str">
        <f>IFERROR(
IF(VLOOKUP(A745,入力データ,33,FALSE)=1,"ﾑｷｭｳ ",
IF(VLOOKUP(A745,入力データ,33,FALSE)=3,"ｲｸｷｭｳ",
IF(VLOOKUP(A745,入力データ,33,FALSE)=4,VLOOKUP(A745,入力データ,32,FALSE),
IF(VLOOKUP(A745,入力データ,33,FALSE)=5,VLOOKUP(A745,入力データ,32,FALSE),
IF(AND(VLOOKUP(A745,入力データ,38,FALSE)&gt;0,VLOOKUP(A745,入力データ,38,FALSE)&lt;9),0,
IF(AND(L749="",P749=""),"",VLOOKUP(A745,入力データ,32,FALSE))))))),"")</f>
        <v/>
      </c>
      <c r="T749" s="424"/>
      <c r="U749" s="425"/>
      <c r="V749" s="36"/>
      <c r="W749" s="36"/>
      <c r="X749" s="36"/>
      <c r="Y749" s="63" t="str">
        <f>IFERROR(IF(VLOOKUP(A745,入力データ,25,FALSE)="","",VLOOKUP(A745,入力データ,25,FALSE)),"")</f>
        <v/>
      </c>
      <c r="Z749" s="63"/>
      <c r="AA749" s="37"/>
      <c r="AB749" s="369"/>
      <c r="AC749" s="377">
        <v>3</v>
      </c>
      <c r="AD749" s="379" t="str">
        <f>IFERROR(IF(VLOOKUP(A745,入力データ,33,FALSE)="","",VLOOKUP(A745,入力データ,33,FALSE)),"")</f>
        <v/>
      </c>
      <c r="AE749" s="379" t="str">
        <f>IF(AD749="","",IF(V752&gt;43585,5,4))</f>
        <v/>
      </c>
      <c r="AF749" s="381" t="str">
        <f>IF(AD749="","",V752)</f>
        <v/>
      </c>
      <c r="AG749" s="383" t="str">
        <f>IF(AE749="","",V752)</f>
        <v/>
      </c>
      <c r="AH749" s="385" t="str">
        <f>IF(AF749="","",V752)</f>
        <v/>
      </c>
      <c r="AI749" s="379">
        <v>7</v>
      </c>
      <c r="AJ749" s="430"/>
      <c r="AK749" s="372"/>
      <c r="AL749" s="374"/>
      <c r="AM749" s="66"/>
    </row>
    <row r="750" spans="1:39" ht="15" customHeight="1" x14ac:dyDescent="0.15">
      <c r="A750" s="454"/>
      <c r="B750" s="491"/>
      <c r="C750" s="393"/>
      <c r="D750" s="394"/>
      <c r="E750" s="396"/>
      <c r="F750" s="399"/>
      <c r="G750" s="402"/>
      <c r="H750" s="396"/>
      <c r="I750" s="396"/>
      <c r="J750" s="406"/>
      <c r="K750" s="409"/>
      <c r="L750" s="396"/>
      <c r="M750" s="494"/>
      <c r="N750" s="496"/>
      <c r="O750" s="498"/>
      <c r="P750" s="494"/>
      <c r="Q750" s="501"/>
      <c r="R750" s="504"/>
      <c r="S750" s="426"/>
      <c r="T750" s="426"/>
      <c r="U750" s="427"/>
      <c r="V750" s="1"/>
      <c r="W750" s="1"/>
      <c r="X750" s="1"/>
      <c r="Y750" s="63" t="str">
        <f>IFERROR(IF(VLOOKUP(A745,入力データ,26,FALSE)="","",VLOOKUP(A745,入力データ,26,FALSE)),"")</f>
        <v/>
      </c>
      <c r="Z750" s="1"/>
      <c r="AA750" s="1"/>
      <c r="AB750" s="369"/>
      <c r="AC750" s="378"/>
      <c r="AD750" s="380"/>
      <c r="AE750" s="380"/>
      <c r="AF750" s="382"/>
      <c r="AG750" s="384"/>
      <c r="AH750" s="386"/>
      <c r="AI750" s="380"/>
      <c r="AJ750" s="431"/>
      <c r="AK750" s="372"/>
      <c r="AL750" s="374"/>
      <c r="AM750" s="66"/>
    </row>
    <row r="751" spans="1:39" ht="15" customHeight="1" x14ac:dyDescent="0.15">
      <c r="A751" s="454"/>
      <c r="B751" s="491"/>
      <c r="C751" s="432" t="str">
        <f>IFERROR(IF(VLOOKUP(A745,入力データ,14,FALSE)="","",VLOOKUP(A745,入力データ,14,FALSE)),"")</f>
        <v/>
      </c>
      <c r="D751" s="409"/>
      <c r="E751" s="396"/>
      <c r="F751" s="399"/>
      <c r="G751" s="402"/>
      <c r="H751" s="396"/>
      <c r="I751" s="396"/>
      <c r="J751" s="406"/>
      <c r="K751" s="409"/>
      <c r="L751" s="396"/>
      <c r="M751" s="494"/>
      <c r="N751" s="496"/>
      <c r="O751" s="498"/>
      <c r="P751" s="494"/>
      <c r="Q751" s="501"/>
      <c r="R751" s="504"/>
      <c r="S751" s="426"/>
      <c r="T751" s="426"/>
      <c r="U751" s="427"/>
      <c r="V751" s="150"/>
      <c r="W751" s="150"/>
      <c r="X751" s="150"/>
      <c r="Y751" s="1"/>
      <c r="Z751" s="62"/>
      <c r="AA751" s="151"/>
      <c r="AB751" s="369"/>
      <c r="AC751" s="377">
        <v>4</v>
      </c>
      <c r="AD751" s="413" t="str">
        <f>IFERROR(IF(VLOOKUP(A745,入力データ,38,FALSE)="","",VLOOKUP(A745,入力データ,38,FALSE)),"")</f>
        <v/>
      </c>
      <c r="AE751" s="379" t="str">
        <f>IF(AD751="","",IF(V752&gt;43585,5,4))</f>
        <v/>
      </c>
      <c r="AF751" s="381" t="str">
        <f>IF(AE751="","",V752)</f>
        <v/>
      </c>
      <c r="AG751" s="383" t="str">
        <f>IF(AE751="","",V752)</f>
        <v/>
      </c>
      <c r="AH751" s="385" t="str">
        <f>IF(AE751="","",V752)</f>
        <v/>
      </c>
      <c r="AI751" s="379"/>
      <c r="AJ751" s="418"/>
      <c r="AK751" s="58"/>
      <c r="AL751" s="86"/>
      <c r="AM751" s="66"/>
    </row>
    <row r="752" spans="1:39" ht="15" customHeight="1" x14ac:dyDescent="0.15">
      <c r="A752" s="455"/>
      <c r="B752" s="492"/>
      <c r="C752" s="433"/>
      <c r="D752" s="410"/>
      <c r="E752" s="397"/>
      <c r="F752" s="400"/>
      <c r="G752" s="403"/>
      <c r="H752" s="397"/>
      <c r="I752" s="397"/>
      <c r="J752" s="407"/>
      <c r="K752" s="410"/>
      <c r="L752" s="397"/>
      <c r="M752" s="495"/>
      <c r="N752" s="497"/>
      <c r="O752" s="499"/>
      <c r="P752" s="495"/>
      <c r="Q752" s="502"/>
      <c r="R752" s="505"/>
      <c r="S752" s="428"/>
      <c r="T752" s="428"/>
      <c r="U752" s="429"/>
      <c r="V752" s="420" t="str">
        <f>IFERROR(IF(VLOOKUP(A745,入力データ,27,FALSE)="","",VLOOKUP(A745,入力データ,27,FALSE)),"")</f>
        <v/>
      </c>
      <c r="W752" s="421"/>
      <c r="X752" s="421"/>
      <c r="Y752" s="421"/>
      <c r="Z752" s="421"/>
      <c r="AA752" s="422"/>
      <c r="AB752" s="370"/>
      <c r="AC752" s="412"/>
      <c r="AD752" s="414"/>
      <c r="AE752" s="414"/>
      <c r="AF752" s="415"/>
      <c r="AG752" s="416"/>
      <c r="AH752" s="417"/>
      <c r="AI752" s="414"/>
      <c r="AJ752" s="419"/>
      <c r="AK752" s="60"/>
      <c r="AL752" s="61"/>
      <c r="AM752" s="66"/>
    </row>
    <row r="753" spans="1:38" ht="15" customHeight="1" x14ac:dyDescent="0.15">
      <c r="A753" s="453">
        <v>93</v>
      </c>
      <c r="B753" s="456"/>
      <c r="C753" s="459" t="str">
        <f>IFERROR(IF(VLOOKUP(A753,入力データ,2,FALSE)="","",VLOOKUP(A753,入力データ,2,FALSE)),"")</f>
        <v/>
      </c>
      <c r="D753" s="461" t="str">
        <f>IFERROR(
IF(OR(VLOOKUP(A753,入力データ,34,FALSE)=1,
VLOOKUP(A753,入力データ,34,FALSE)=3,
VLOOKUP(A753,入力データ,34,FALSE)=4,
VLOOKUP(A753,入力データ,34,FALSE)=5),
IF(VLOOKUP(A753,入力データ,13,FALSE)="","",VLOOKUP(A753,入力データ,13,FALSE)),
IF(VLOOKUP(A753,入力データ,3,FALSE)="","",VLOOKUP(A753,入力データ,3,FALSE))),"")</f>
        <v/>
      </c>
      <c r="E753" s="464" t="str">
        <f>IFERROR(IF(VLOOKUP(A753,入力データ,5,FALSE)="","",IF(VLOOKUP(A753,入力データ,5,FALSE)&gt;43585,5,4)),"")</f>
        <v/>
      </c>
      <c r="F753" s="467" t="str">
        <f>IFERROR(IF(VLOOKUP(A753,入力データ,5,FALSE)="","",VLOOKUP(A753,入力データ,5,FALSE)),"")</f>
        <v/>
      </c>
      <c r="G753" s="470" t="str">
        <f>IFERROR(IF(VLOOKUP(A753,入力データ,5,FALSE)="","",VLOOKUP(A753,入力データ,5,FALSE)),"")</f>
        <v/>
      </c>
      <c r="H753" s="473" t="str">
        <f>IFERROR(IF(VLOOKUP(A753,入力データ,5,FALSE)&gt;0,1,""),"")</f>
        <v/>
      </c>
      <c r="I753" s="473" t="str">
        <f>IFERROR(IF(VLOOKUP(A753,入力データ,6,FALSE)="","",VLOOKUP(A753,入力データ,6,FALSE)),"")</f>
        <v/>
      </c>
      <c r="J753" s="475" t="str">
        <f>IFERROR(IF(VLOOKUP(A753,入力データ,7,FALSE)="","",
IF(VLOOKUP(A753,入力データ,7,FALSE)&gt;159,"G",
IF(VLOOKUP(A753,入力データ,7,FALSE)&gt;149,"F",
IF(VLOOKUP(A753,入力データ,7,FALSE)&gt;139,"E",
IF(VLOOKUP(A753,入力データ,7,FALSE)&gt;129,"D",
IF(VLOOKUP(A753,入力データ,7,FALSE)&gt;119,"C",
IF(VLOOKUP(A753,入力データ,7,FALSE)&gt;109,"B",
IF(VLOOKUP(A753,入力データ,7,FALSE)&gt;99,"A",
"")))))))),"")</f>
        <v/>
      </c>
      <c r="K753" s="478" t="str">
        <f>IFERROR(IF(VLOOKUP(A753,入力データ,7,FALSE)="","",
IF(VLOOKUP(A753,入力データ,7,FALSE)&gt;99,MOD(VLOOKUP(A753,入力データ,7,FALSE),10),VLOOKUP(A753,入力データ,7,FALSE))),"")</f>
        <v/>
      </c>
      <c r="L753" s="481" t="str">
        <f>IFERROR(IF(VLOOKUP(A753,入力データ,8,FALSE)="","",VLOOKUP(A753,入力データ,8,FALSE)),"")</f>
        <v/>
      </c>
      <c r="M753" s="483" t="str">
        <f>IFERROR(IF(VLOOKUP(A753,入力データ,9,FALSE)="","",IF(VLOOKUP(A753,入力データ,9,FALSE)&gt;43585,5,4)),"")</f>
        <v/>
      </c>
      <c r="N753" s="485" t="str">
        <f>IFERROR(IF(VLOOKUP(A753,入力データ,9,FALSE)="","",VLOOKUP(A753,入力データ,9,FALSE)),"")</f>
        <v/>
      </c>
      <c r="O753" s="470" t="str">
        <f>IFERROR(IF(VLOOKUP(A753,入力データ,9,FALSE)="","",VLOOKUP(A753,入力データ,9,FALSE)),"")</f>
        <v/>
      </c>
      <c r="P753" s="481" t="str">
        <f>IFERROR(IF(VLOOKUP(A753,入力データ,10,FALSE)="","",VLOOKUP(A753,入力データ,10,FALSE)),"")</f>
        <v/>
      </c>
      <c r="Q753" s="434"/>
      <c r="R753" s="487" t="str">
        <f>IFERROR(IF(VLOOKUP(A753,入力データ,8,FALSE)="","",VLOOKUP(A753,入力データ,8,FALSE)+VALUE(VLOOKUP(A753,入力データ,10,FALSE))),"")</f>
        <v/>
      </c>
      <c r="S753" s="434" t="str">
        <f>IF(R753="","",IF(VLOOKUP(A753,入力データ,11,FALSE)="育児休業","ｲｸｷｭｳ",IF(VLOOKUP(A753,入力データ,11,FALSE)="傷病休職","ﾑｷｭｳ",ROUNDDOWN(R753*10/1000,0))))</f>
        <v/>
      </c>
      <c r="T753" s="435"/>
      <c r="U753" s="436"/>
      <c r="V753" s="152"/>
      <c r="W753" s="149"/>
      <c r="X753" s="149"/>
      <c r="Y753" s="149" t="str">
        <f>IFERROR(IF(VLOOKUP(A753,入力データ,21,FALSE)="","",VLOOKUP(A753,入力データ,21,FALSE)),"")</f>
        <v/>
      </c>
      <c r="Z753" s="40"/>
      <c r="AA753" s="67"/>
      <c r="AB753" s="368" t="str">
        <f>IFERROR(IF(VLOOKUP(A753,入力データ,28,FALSE)&amp;"　"&amp;VLOOKUP(A753,入力データ,29,FALSE)="　","",VLOOKUP(A753,入力データ,28,FALSE)&amp;"　"&amp;VLOOKUP(A753,入力データ,29,FALSE)),"")</f>
        <v/>
      </c>
      <c r="AC753" s="443">
        <v>1</v>
      </c>
      <c r="AD753" s="444" t="str">
        <f>IFERROR(IF(VLOOKUP(A753,入力データ,34,FALSE)="","",VLOOKUP(A753,入力データ,34,FALSE)),"")</f>
        <v/>
      </c>
      <c r="AE753" s="444" t="str">
        <f>IF(AD753="","",IF(V760&gt;43585,5,4))</f>
        <v/>
      </c>
      <c r="AF753" s="445" t="str">
        <f>IF(AD753="","",V760)</f>
        <v/>
      </c>
      <c r="AG753" s="447" t="str">
        <f>IF(AD753="","",V760)</f>
        <v/>
      </c>
      <c r="AH753" s="449" t="str">
        <f>IF(AD753="","",V760)</f>
        <v/>
      </c>
      <c r="AI753" s="444">
        <v>5</v>
      </c>
      <c r="AJ753" s="451" t="str">
        <f>IFERROR(IF(OR(VLOOKUP(A753,入力データ,34,FALSE)=1,VLOOKUP(A753,入力データ,34,FALSE)=3,VLOOKUP(A753,入力データ,34,FALSE)=4,VLOOKUP(A753,入力データ,34,FALSE)=5),3,
IF(VLOOKUP(A753,入力データ,35,FALSE)="","",3)),"")</f>
        <v/>
      </c>
      <c r="AK753" s="371"/>
      <c r="AL753" s="373"/>
    </row>
    <row r="754" spans="1:38" ht="15" customHeight="1" x14ac:dyDescent="0.15">
      <c r="A754" s="454"/>
      <c r="B754" s="457"/>
      <c r="C754" s="460"/>
      <c r="D754" s="462"/>
      <c r="E754" s="465"/>
      <c r="F754" s="468"/>
      <c r="G754" s="471"/>
      <c r="H754" s="474"/>
      <c r="I754" s="474"/>
      <c r="J754" s="476"/>
      <c r="K754" s="479"/>
      <c r="L754" s="482"/>
      <c r="M754" s="484"/>
      <c r="N754" s="486"/>
      <c r="O754" s="471"/>
      <c r="P754" s="482"/>
      <c r="Q754" s="437"/>
      <c r="R754" s="488"/>
      <c r="S754" s="437"/>
      <c r="T754" s="438"/>
      <c r="U754" s="439"/>
      <c r="V754" s="41"/>
      <c r="W754" s="150"/>
      <c r="X754" s="150"/>
      <c r="Y754" s="150" t="str">
        <f>IFERROR(IF(VLOOKUP(A753,入力データ,22,FALSE)="","",VLOOKUP(A753,入力データ,22,FALSE)),"")</f>
        <v/>
      </c>
      <c r="Z754" s="150"/>
      <c r="AA754" s="151"/>
      <c r="AB754" s="369"/>
      <c r="AC754" s="378"/>
      <c r="AD754" s="380"/>
      <c r="AE754" s="380"/>
      <c r="AF754" s="446"/>
      <c r="AG754" s="448"/>
      <c r="AH754" s="450"/>
      <c r="AI754" s="380"/>
      <c r="AJ754" s="452"/>
      <c r="AK754" s="372"/>
      <c r="AL754" s="374"/>
    </row>
    <row r="755" spans="1:38" ht="15" customHeight="1" x14ac:dyDescent="0.15">
      <c r="A755" s="454"/>
      <c r="B755" s="457"/>
      <c r="C755" s="375" t="str">
        <f>IFERROR(IF(VLOOKUP(A753,入力データ,12,FALSE)="","",VLOOKUP(A753,入力データ,12,FALSE)),"")</f>
        <v/>
      </c>
      <c r="D755" s="462"/>
      <c r="E755" s="465"/>
      <c r="F755" s="468"/>
      <c r="G755" s="471"/>
      <c r="H755" s="474"/>
      <c r="I755" s="474"/>
      <c r="J755" s="476"/>
      <c r="K755" s="479"/>
      <c r="L755" s="482"/>
      <c r="M755" s="484"/>
      <c r="N755" s="486"/>
      <c r="O755" s="471"/>
      <c r="P755" s="482"/>
      <c r="Q755" s="437"/>
      <c r="R755" s="488"/>
      <c r="S755" s="437"/>
      <c r="T755" s="438"/>
      <c r="U755" s="439"/>
      <c r="V755" s="41"/>
      <c r="W755" s="150"/>
      <c r="X755" s="150"/>
      <c r="Y755" s="150" t="str">
        <f>IFERROR(IF(VLOOKUP(A753,入力データ,23,FALSE)="","",VLOOKUP(A753,入力データ,23,FALSE)),"")</f>
        <v/>
      </c>
      <c r="Z755" s="150"/>
      <c r="AA755" s="151"/>
      <c r="AB755" s="369"/>
      <c r="AC755" s="377">
        <v>2</v>
      </c>
      <c r="AD755" s="379" t="str">
        <f>IFERROR(IF(VLOOKUP(A753,入力データ,37,FALSE)="","",VLOOKUP(A753,入力データ,37,FALSE)),"")</f>
        <v/>
      </c>
      <c r="AE755" s="379" t="str">
        <f>IF(AD755="","",IF(V760&gt;43585,5,4))</f>
        <v/>
      </c>
      <c r="AF755" s="381" t="str">
        <f>IF(AD755="","",V760)</f>
        <v/>
      </c>
      <c r="AG755" s="383" t="str">
        <f>IF(AE755="","",V760)</f>
        <v/>
      </c>
      <c r="AH755" s="385" t="str">
        <f>IF(AF755="","",V760)</f>
        <v/>
      </c>
      <c r="AI755" s="387">
        <v>6</v>
      </c>
      <c r="AJ755" s="389" t="str">
        <f>IFERROR(IF(VLOOKUP(A753,入力データ,36,FALSE)="","",3),"")</f>
        <v/>
      </c>
      <c r="AK755" s="372"/>
      <c r="AL755" s="374"/>
    </row>
    <row r="756" spans="1:38" ht="15" customHeight="1" x14ac:dyDescent="0.15">
      <c r="A756" s="454"/>
      <c r="B756" s="458"/>
      <c r="C756" s="376"/>
      <c r="D756" s="463"/>
      <c r="E756" s="466"/>
      <c r="F756" s="469"/>
      <c r="G756" s="472"/>
      <c r="H756" s="466"/>
      <c r="I756" s="466"/>
      <c r="J756" s="477"/>
      <c r="K756" s="480"/>
      <c r="L756" s="466"/>
      <c r="M756" s="466"/>
      <c r="N756" s="469"/>
      <c r="O756" s="472"/>
      <c r="P756" s="466"/>
      <c r="Q756" s="477"/>
      <c r="R756" s="489"/>
      <c r="S756" s="440"/>
      <c r="T756" s="441"/>
      <c r="U756" s="442"/>
      <c r="V756" s="38"/>
      <c r="W756" s="36"/>
      <c r="X756" s="36"/>
      <c r="Y756" s="150" t="str">
        <f>IFERROR(IF(VLOOKUP(A753,入力データ,24,FALSE)="","",VLOOKUP(A753,入力データ,24,FALSE)),"")</f>
        <v/>
      </c>
      <c r="Z756" s="63"/>
      <c r="AA756" s="37"/>
      <c r="AB756" s="369"/>
      <c r="AC756" s="378"/>
      <c r="AD756" s="380"/>
      <c r="AE756" s="380"/>
      <c r="AF756" s="382"/>
      <c r="AG756" s="384"/>
      <c r="AH756" s="386"/>
      <c r="AI756" s="388"/>
      <c r="AJ756" s="390"/>
      <c r="AK756" s="372"/>
      <c r="AL756" s="374"/>
    </row>
    <row r="757" spans="1:38" ht="15" customHeight="1" x14ac:dyDescent="0.15">
      <c r="A757" s="454"/>
      <c r="B757" s="490" t="str">
        <f>IF(OR(C753&lt;&gt;"",C755&lt;&gt;""),"○","")</f>
        <v/>
      </c>
      <c r="C757" s="391" t="str">
        <f>IFERROR(IF(VLOOKUP(A753,入力データ,4,FALSE)="","",VLOOKUP(A753,入力データ,4,FALSE)),"")</f>
        <v/>
      </c>
      <c r="D757" s="392"/>
      <c r="E757" s="395" t="str">
        <f>IFERROR(IF(VLOOKUP(A753,入力データ,15,FALSE)="","",IF(VLOOKUP(A753,入力データ,15,FALSE)&gt;43585,5,4)),"")</f>
        <v/>
      </c>
      <c r="F757" s="398" t="str">
        <f>IFERROR(IF(VLOOKUP(A753,入力データ,15,FALSE)="","",VLOOKUP(A753,入力データ,15,FALSE)),"")</f>
        <v/>
      </c>
      <c r="G757" s="401" t="str">
        <f>IFERROR(IF(VLOOKUP(A753,入力データ,15,FALSE)="","",VLOOKUP(A753,入力データ,15,FALSE)),"")</f>
        <v/>
      </c>
      <c r="H757" s="404" t="str">
        <f>IFERROR(IF(VLOOKUP(A753,入力データ,15,FALSE)&gt;0,1,""),"")</f>
        <v/>
      </c>
      <c r="I757" s="404" t="str">
        <f>IFERROR(IF(VLOOKUP(A753,入力データ,16,FALSE)="","",VLOOKUP(A753,入力データ,16,FALSE)),"")</f>
        <v/>
      </c>
      <c r="J757" s="405" t="str">
        <f>IFERROR(IF(VLOOKUP(A753,入力データ,17,FALSE)="","",
IF(VLOOKUP(A753,入力データ,17,FALSE)&gt;159,"G",
IF(VLOOKUP(A753,入力データ,17,FALSE)&gt;149,"F",
IF(VLOOKUP(A753,入力データ,17,FALSE)&gt;139,"E",
IF(VLOOKUP(A753,入力データ,17,FALSE)&gt;129,"D",
IF(VLOOKUP(A753,入力データ,17,FALSE)&gt;119,"C",
IF(VLOOKUP(A753,入力データ,17,FALSE)&gt;109,"B",
IF(VLOOKUP(A753,入力データ,17,FALSE)&gt;99,"A",
"")))))))),"")</f>
        <v/>
      </c>
      <c r="K757" s="408" t="str">
        <f>IFERROR(IF(VLOOKUP(A753,入力データ,17,FALSE)="","",
IF(VLOOKUP(A753,入力データ,17,FALSE)&gt;99,MOD(VLOOKUP(A753,入力データ,17,FALSE),10),VLOOKUP(A753,入力データ,17,FALSE))),"")</f>
        <v/>
      </c>
      <c r="L757" s="411" t="str">
        <f>IFERROR(IF(VLOOKUP(A753,入力データ,18,FALSE)="","",VLOOKUP(A753,入力データ,18,FALSE)),"")</f>
        <v/>
      </c>
      <c r="M757" s="493" t="str">
        <f>IFERROR(IF(VLOOKUP(A753,入力データ,19,FALSE)="","",IF(VLOOKUP(A753,入力データ,19,FALSE)&gt;43585,5,4)),"")</f>
        <v/>
      </c>
      <c r="N757" s="398" t="str">
        <f>IFERROR(IF(VLOOKUP(A753,入力データ,19,FALSE)="","",VLOOKUP(A753,入力データ,19,FALSE)),"")</f>
        <v/>
      </c>
      <c r="O757" s="401" t="str">
        <f>IFERROR(IF(VLOOKUP(A753,入力データ,19,FALSE)="","",VLOOKUP(A753,入力データ,19,FALSE)),"")</f>
        <v/>
      </c>
      <c r="P757" s="411" t="str">
        <f>IFERROR(IF(VLOOKUP(A753,入力データ,20,FALSE)="","",VLOOKUP(A753,入力データ,20,FALSE)),"")</f>
        <v/>
      </c>
      <c r="Q757" s="500"/>
      <c r="R757" s="503" t="str">
        <f>IFERROR(IF(OR(S757="ｲｸｷｭｳ",S757="ﾑｷｭｳ",AND(L757="",P757="")),"",VLOOKUP(A753,入力データ,31,FALSE)),"")</f>
        <v/>
      </c>
      <c r="S757" s="423" t="str">
        <f>IFERROR(
IF(VLOOKUP(A753,入力データ,33,FALSE)=1,"ﾑｷｭｳ ",
IF(VLOOKUP(A753,入力データ,33,FALSE)=3,"ｲｸｷｭｳ",
IF(VLOOKUP(A753,入力データ,33,FALSE)=4,VLOOKUP(A753,入力データ,32,FALSE),
IF(VLOOKUP(A753,入力データ,33,FALSE)=5,VLOOKUP(A753,入力データ,32,FALSE),
IF(AND(VLOOKUP(A753,入力データ,38,FALSE)&gt;0,VLOOKUP(A753,入力データ,38,FALSE)&lt;9),0,
IF(AND(L757="",P757=""),"",VLOOKUP(A753,入力データ,32,FALSE))))))),"")</f>
        <v/>
      </c>
      <c r="T757" s="424"/>
      <c r="U757" s="425"/>
      <c r="V757" s="36"/>
      <c r="W757" s="36"/>
      <c r="X757" s="36"/>
      <c r="Y757" s="63" t="str">
        <f>IFERROR(IF(VLOOKUP(A753,入力データ,25,FALSE)="","",VLOOKUP(A753,入力データ,25,FALSE)),"")</f>
        <v/>
      </c>
      <c r="Z757" s="63"/>
      <c r="AA757" s="37"/>
      <c r="AB757" s="369"/>
      <c r="AC757" s="377">
        <v>3</v>
      </c>
      <c r="AD757" s="379" t="str">
        <f>IFERROR(IF(VLOOKUP(A753,入力データ,33,FALSE)="","",VLOOKUP(A753,入力データ,33,FALSE)),"")</f>
        <v/>
      </c>
      <c r="AE757" s="379" t="str">
        <f>IF(AD757="","",IF(V760&gt;43585,5,4))</f>
        <v/>
      </c>
      <c r="AF757" s="381" t="str">
        <f>IF(AD757="","",V760)</f>
        <v/>
      </c>
      <c r="AG757" s="383" t="str">
        <f>IF(AE757="","",V760)</f>
        <v/>
      </c>
      <c r="AH757" s="385" t="str">
        <f>IF(AF757="","",V760)</f>
        <v/>
      </c>
      <c r="AI757" s="379">
        <v>7</v>
      </c>
      <c r="AJ757" s="430"/>
      <c r="AK757" s="372"/>
      <c r="AL757" s="374"/>
    </row>
    <row r="758" spans="1:38" ht="15" customHeight="1" x14ac:dyDescent="0.15">
      <c r="A758" s="454"/>
      <c r="B758" s="491"/>
      <c r="C758" s="393"/>
      <c r="D758" s="394"/>
      <c r="E758" s="396"/>
      <c r="F758" s="399"/>
      <c r="G758" s="402"/>
      <c r="H758" s="396"/>
      <c r="I758" s="396"/>
      <c r="J758" s="406"/>
      <c r="K758" s="409"/>
      <c r="L758" s="396"/>
      <c r="M758" s="494"/>
      <c r="N758" s="496"/>
      <c r="O758" s="498"/>
      <c r="P758" s="494"/>
      <c r="Q758" s="501"/>
      <c r="R758" s="504"/>
      <c r="S758" s="426"/>
      <c r="T758" s="426"/>
      <c r="U758" s="427"/>
      <c r="V758" s="1"/>
      <c r="W758" s="1"/>
      <c r="X758" s="1"/>
      <c r="Y758" s="63" t="str">
        <f>IFERROR(IF(VLOOKUP(A753,入力データ,26,FALSE)="","",VLOOKUP(A753,入力データ,26,FALSE)),"")</f>
        <v/>
      </c>
      <c r="Z758" s="1"/>
      <c r="AA758" s="1"/>
      <c r="AB758" s="369"/>
      <c r="AC758" s="378"/>
      <c r="AD758" s="380"/>
      <c r="AE758" s="380"/>
      <c r="AF758" s="382"/>
      <c r="AG758" s="384"/>
      <c r="AH758" s="386"/>
      <c r="AI758" s="380"/>
      <c r="AJ758" s="431"/>
      <c r="AK758" s="372"/>
      <c r="AL758" s="374"/>
    </row>
    <row r="759" spans="1:38" ht="15" customHeight="1" x14ac:dyDescent="0.15">
      <c r="A759" s="454"/>
      <c r="B759" s="491"/>
      <c r="C759" s="432" t="str">
        <f>IFERROR(IF(VLOOKUP(A753,入力データ,14,FALSE)="","",VLOOKUP(A753,入力データ,14,FALSE)),"")</f>
        <v/>
      </c>
      <c r="D759" s="409"/>
      <c r="E759" s="396"/>
      <c r="F759" s="399"/>
      <c r="G759" s="402"/>
      <c r="H759" s="396"/>
      <c r="I759" s="396"/>
      <c r="J759" s="406"/>
      <c r="K759" s="409"/>
      <c r="L759" s="396"/>
      <c r="M759" s="494"/>
      <c r="N759" s="496"/>
      <c r="O759" s="498"/>
      <c r="P759" s="494"/>
      <c r="Q759" s="501"/>
      <c r="R759" s="504"/>
      <c r="S759" s="426"/>
      <c r="T759" s="426"/>
      <c r="U759" s="427"/>
      <c r="V759" s="150"/>
      <c r="W759" s="150"/>
      <c r="X759" s="150"/>
      <c r="Y759" s="1"/>
      <c r="Z759" s="62"/>
      <c r="AA759" s="151"/>
      <c r="AB759" s="369"/>
      <c r="AC759" s="377">
        <v>4</v>
      </c>
      <c r="AD759" s="413" t="str">
        <f>IFERROR(IF(VLOOKUP(A753,入力データ,38,FALSE)="","",VLOOKUP(A753,入力データ,38,FALSE)),"")</f>
        <v/>
      </c>
      <c r="AE759" s="379" t="str">
        <f>IF(AD759="","",IF(V760&gt;43585,5,4))</f>
        <v/>
      </c>
      <c r="AF759" s="381" t="str">
        <f>IF(AE759="","",V760)</f>
        <v/>
      </c>
      <c r="AG759" s="383" t="str">
        <f>IF(AE759="","",V760)</f>
        <v/>
      </c>
      <c r="AH759" s="385" t="str">
        <f>IF(AE759="","",V760)</f>
        <v/>
      </c>
      <c r="AI759" s="379"/>
      <c r="AJ759" s="418"/>
      <c r="AK759" s="58"/>
      <c r="AL759" s="86"/>
    </row>
    <row r="760" spans="1:38" ht="15" customHeight="1" x14ac:dyDescent="0.15">
      <c r="A760" s="455"/>
      <c r="B760" s="492"/>
      <c r="C760" s="433"/>
      <c r="D760" s="410"/>
      <c r="E760" s="397"/>
      <c r="F760" s="400"/>
      <c r="G760" s="403"/>
      <c r="H760" s="397"/>
      <c r="I760" s="397"/>
      <c r="J760" s="407"/>
      <c r="K760" s="410"/>
      <c r="L760" s="397"/>
      <c r="M760" s="495"/>
      <c r="N760" s="497"/>
      <c r="O760" s="499"/>
      <c r="P760" s="495"/>
      <c r="Q760" s="502"/>
      <c r="R760" s="505"/>
      <c r="S760" s="428"/>
      <c r="T760" s="428"/>
      <c r="U760" s="429"/>
      <c r="V760" s="420" t="str">
        <f>IFERROR(IF(VLOOKUP(A753,入力データ,27,FALSE)="","",VLOOKUP(A753,入力データ,27,FALSE)),"")</f>
        <v/>
      </c>
      <c r="W760" s="421"/>
      <c r="X760" s="421"/>
      <c r="Y760" s="421"/>
      <c r="Z760" s="421"/>
      <c r="AA760" s="422"/>
      <c r="AB760" s="370"/>
      <c r="AC760" s="412"/>
      <c r="AD760" s="414"/>
      <c r="AE760" s="414"/>
      <c r="AF760" s="415"/>
      <c r="AG760" s="416"/>
      <c r="AH760" s="417"/>
      <c r="AI760" s="414"/>
      <c r="AJ760" s="419"/>
      <c r="AK760" s="60"/>
      <c r="AL760" s="61"/>
    </row>
    <row r="761" spans="1:38" ht="15" customHeight="1" x14ac:dyDescent="0.15">
      <c r="A761" s="453">
        <v>94</v>
      </c>
      <c r="B761" s="456"/>
      <c r="C761" s="459" t="str">
        <f>IFERROR(IF(VLOOKUP(A761,入力データ,2,FALSE)="","",VLOOKUP(A761,入力データ,2,FALSE)),"")</f>
        <v/>
      </c>
      <c r="D761" s="461" t="str">
        <f>IFERROR(
IF(OR(VLOOKUP(A761,入力データ,34,FALSE)=1,
VLOOKUP(A761,入力データ,34,FALSE)=3,
VLOOKUP(A761,入力データ,34,FALSE)=4,
VLOOKUP(A761,入力データ,34,FALSE)=5),
IF(VLOOKUP(A761,入力データ,13,FALSE)="","",VLOOKUP(A761,入力データ,13,FALSE)),
IF(VLOOKUP(A761,入力データ,3,FALSE)="","",VLOOKUP(A761,入力データ,3,FALSE))),"")</f>
        <v/>
      </c>
      <c r="E761" s="464" t="str">
        <f>IFERROR(IF(VLOOKUP(A761,入力データ,5,FALSE)="","",IF(VLOOKUP(A761,入力データ,5,FALSE)&gt;43585,5,4)),"")</f>
        <v/>
      </c>
      <c r="F761" s="467" t="str">
        <f>IFERROR(IF(VLOOKUP(A761,入力データ,5,FALSE)="","",VLOOKUP(A761,入力データ,5,FALSE)),"")</f>
        <v/>
      </c>
      <c r="G761" s="470" t="str">
        <f>IFERROR(IF(VLOOKUP(A761,入力データ,5,FALSE)="","",VLOOKUP(A761,入力データ,5,FALSE)),"")</f>
        <v/>
      </c>
      <c r="H761" s="473" t="str">
        <f>IFERROR(IF(VLOOKUP(A761,入力データ,5,FALSE)&gt;0,1,""),"")</f>
        <v/>
      </c>
      <c r="I761" s="473" t="str">
        <f>IFERROR(IF(VLOOKUP(A761,入力データ,6,FALSE)="","",VLOOKUP(A761,入力データ,6,FALSE)),"")</f>
        <v/>
      </c>
      <c r="J761" s="475" t="str">
        <f>IFERROR(IF(VLOOKUP(A761,入力データ,7,FALSE)="","",
IF(VLOOKUP(A761,入力データ,7,FALSE)&gt;159,"G",
IF(VLOOKUP(A761,入力データ,7,FALSE)&gt;149,"F",
IF(VLOOKUP(A761,入力データ,7,FALSE)&gt;139,"E",
IF(VLOOKUP(A761,入力データ,7,FALSE)&gt;129,"D",
IF(VLOOKUP(A761,入力データ,7,FALSE)&gt;119,"C",
IF(VLOOKUP(A761,入力データ,7,FALSE)&gt;109,"B",
IF(VLOOKUP(A761,入力データ,7,FALSE)&gt;99,"A",
"")))))))),"")</f>
        <v/>
      </c>
      <c r="K761" s="478" t="str">
        <f>IFERROR(IF(VLOOKUP(A761,入力データ,7,FALSE)="","",
IF(VLOOKUP(A761,入力データ,7,FALSE)&gt;99,MOD(VLOOKUP(A761,入力データ,7,FALSE),10),VLOOKUP(A761,入力データ,7,FALSE))),"")</f>
        <v/>
      </c>
      <c r="L761" s="481" t="str">
        <f>IFERROR(IF(VLOOKUP(A761,入力データ,8,FALSE)="","",VLOOKUP(A761,入力データ,8,FALSE)),"")</f>
        <v/>
      </c>
      <c r="M761" s="483" t="str">
        <f>IFERROR(IF(VLOOKUP(A761,入力データ,9,FALSE)="","",IF(VLOOKUP(A761,入力データ,9,FALSE)&gt;43585,5,4)),"")</f>
        <v/>
      </c>
      <c r="N761" s="485" t="str">
        <f>IFERROR(IF(VLOOKUP(A761,入力データ,9,FALSE)="","",VLOOKUP(A761,入力データ,9,FALSE)),"")</f>
        <v/>
      </c>
      <c r="O761" s="470" t="str">
        <f>IFERROR(IF(VLOOKUP(A761,入力データ,9,FALSE)="","",VLOOKUP(A761,入力データ,9,FALSE)),"")</f>
        <v/>
      </c>
      <c r="P761" s="481" t="str">
        <f>IFERROR(IF(VLOOKUP(A761,入力データ,10,FALSE)="","",VLOOKUP(A761,入力データ,10,FALSE)),"")</f>
        <v/>
      </c>
      <c r="Q761" s="434"/>
      <c r="R761" s="487" t="str">
        <f>IFERROR(IF(VLOOKUP(A761,入力データ,8,FALSE)="","",VLOOKUP(A761,入力データ,8,FALSE)+VALUE(VLOOKUP(A761,入力データ,10,FALSE))),"")</f>
        <v/>
      </c>
      <c r="S761" s="434" t="str">
        <f>IF(R761="","",IF(VLOOKUP(A761,入力データ,11,FALSE)="育児休業","ｲｸｷｭｳ",IF(VLOOKUP(A761,入力データ,11,FALSE)="傷病休職","ﾑｷｭｳ",ROUNDDOWN(R761*10/1000,0))))</f>
        <v/>
      </c>
      <c r="T761" s="435"/>
      <c r="U761" s="436"/>
      <c r="V761" s="152"/>
      <c r="W761" s="149"/>
      <c r="X761" s="149"/>
      <c r="Y761" s="149" t="str">
        <f>IFERROR(IF(VLOOKUP(A761,入力データ,21,FALSE)="","",VLOOKUP(A761,入力データ,21,FALSE)),"")</f>
        <v/>
      </c>
      <c r="Z761" s="40"/>
      <c r="AA761" s="67"/>
      <c r="AB761" s="368" t="str">
        <f>IFERROR(IF(VLOOKUP(A761,入力データ,28,FALSE)&amp;"　"&amp;VLOOKUP(A761,入力データ,29,FALSE)="　","",VLOOKUP(A761,入力データ,28,FALSE)&amp;"　"&amp;VLOOKUP(A761,入力データ,29,FALSE)),"")</f>
        <v/>
      </c>
      <c r="AC761" s="443">
        <v>1</v>
      </c>
      <c r="AD761" s="444" t="str">
        <f>IFERROR(IF(VLOOKUP(A761,入力データ,34,FALSE)="","",VLOOKUP(A761,入力データ,34,FALSE)),"")</f>
        <v/>
      </c>
      <c r="AE761" s="444" t="str">
        <f>IF(AD761="","",IF(V768&gt;43585,5,4))</f>
        <v/>
      </c>
      <c r="AF761" s="445" t="str">
        <f>IF(AD761="","",V768)</f>
        <v/>
      </c>
      <c r="AG761" s="447" t="str">
        <f>IF(AD761="","",V768)</f>
        <v/>
      </c>
      <c r="AH761" s="449" t="str">
        <f>IF(AD761="","",V768)</f>
        <v/>
      </c>
      <c r="AI761" s="444">
        <v>5</v>
      </c>
      <c r="AJ761" s="451" t="str">
        <f>IFERROR(IF(OR(VLOOKUP(A761,入力データ,34,FALSE)=1,VLOOKUP(A761,入力データ,34,FALSE)=3,VLOOKUP(A761,入力データ,34,FALSE)=4,VLOOKUP(A761,入力データ,34,FALSE)=5),3,
IF(VLOOKUP(A761,入力データ,35,FALSE)="","",3)),"")</f>
        <v/>
      </c>
      <c r="AK761" s="371"/>
      <c r="AL761" s="373"/>
    </row>
    <row r="762" spans="1:38" ht="15" customHeight="1" x14ac:dyDescent="0.15">
      <c r="A762" s="454"/>
      <c r="B762" s="457"/>
      <c r="C762" s="460"/>
      <c r="D762" s="462"/>
      <c r="E762" s="465"/>
      <c r="F762" s="468"/>
      <c r="G762" s="471"/>
      <c r="H762" s="474"/>
      <c r="I762" s="474"/>
      <c r="J762" s="476"/>
      <c r="K762" s="479"/>
      <c r="L762" s="482"/>
      <c r="M762" s="484"/>
      <c r="N762" s="486"/>
      <c r="O762" s="471"/>
      <c r="P762" s="482"/>
      <c r="Q762" s="437"/>
      <c r="R762" s="488"/>
      <c r="S762" s="437"/>
      <c r="T762" s="438"/>
      <c r="U762" s="439"/>
      <c r="V762" s="41"/>
      <c r="W762" s="150"/>
      <c r="X762" s="150"/>
      <c r="Y762" s="150" t="str">
        <f>IFERROR(IF(VLOOKUP(A761,入力データ,22,FALSE)="","",VLOOKUP(A761,入力データ,22,FALSE)),"")</f>
        <v/>
      </c>
      <c r="Z762" s="150"/>
      <c r="AA762" s="151"/>
      <c r="AB762" s="369"/>
      <c r="AC762" s="378"/>
      <c r="AD762" s="380"/>
      <c r="AE762" s="380"/>
      <c r="AF762" s="446"/>
      <c r="AG762" s="448"/>
      <c r="AH762" s="450"/>
      <c r="AI762" s="380"/>
      <c r="AJ762" s="452"/>
      <c r="AK762" s="372"/>
      <c r="AL762" s="374"/>
    </row>
    <row r="763" spans="1:38" ht="15" customHeight="1" x14ac:dyDescent="0.15">
      <c r="A763" s="454"/>
      <c r="B763" s="457"/>
      <c r="C763" s="375" t="str">
        <f>IFERROR(IF(VLOOKUP(A761,入力データ,12,FALSE)="","",VLOOKUP(A761,入力データ,12,FALSE)),"")</f>
        <v/>
      </c>
      <c r="D763" s="462"/>
      <c r="E763" s="465"/>
      <c r="F763" s="468"/>
      <c r="G763" s="471"/>
      <c r="H763" s="474"/>
      <c r="I763" s="474"/>
      <c r="J763" s="476"/>
      <c r="K763" s="479"/>
      <c r="L763" s="482"/>
      <c r="M763" s="484"/>
      <c r="N763" s="486"/>
      <c r="O763" s="471"/>
      <c r="P763" s="482"/>
      <c r="Q763" s="437"/>
      <c r="R763" s="488"/>
      <c r="S763" s="437"/>
      <c r="T763" s="438"/>
      <c r="U763" s="439"/>
      <c r="V763" s="41"/>
      <c r="W763" s="150"/>
      <c r="X763" s="150"/>
      <c r="Y763" s="150" t="str">
        <f>IFERROR(IF(VLOOKUP(A761,入力データ,23,FALSE)="","",VLOOKUP(A761,入力データ,23,FALSE)),"")</f>
        <v/>
      </c>
      <c r="Z763" s="150"/>
      <c r="AA763" s="151"/>
      <c r="AB763" s="369"/>
      <c r="AC763" s="377">
        <v>2</v>
      </c>
      <c r="AD763" s="379" t="str">
        <f>IFERROR(IF(VLOOKUP(A761,入力データ,37,FALSE)="","",VLOOKUP(A761,入力データ,37,FALSE)),"")</f>
        <v/>
      </c>
      <c r="AE763" s="379" t="str">
        <f>IF(AD763="","",IF(V768&gt;43585,5,4))</f>
        <v/>
      </c>
      <c r="AF763" s="381" t="str">
        <f>IF(AD763="","",V768)</f>
        <v/>
      </c>
      <c r="AG763" s="383" t="str">
        <f>IF(AE763="","",V768)</f>
        <v/>
      </c>
      <c r="AH763" s="385" t="str">
        <f>IF(AF763="","",V768)</f>
        <v/>
      </c>
      <c r="AI763" s="387">
        <v>6</v>
      </c>
      <c r="AJ763" s="389" t="str">
        <f>IFERROR(IF(VLOOKUP(A761,入力データ,36,FALSE)="","",3),"")</f>
        <v/>
      </c>
      <c r="AK763" s="372"/>
      <c r="AL763" s="374"/>
    </row>
    <row r="764" spans="1:38" ht="15" customHeight="1" x14ac:dyDescent="0.15">
      <c r="A764" s="454"/>
      <c r="B764" s="458"/>
      <c r="C764" s="376"/>
      <c r="D764" s="463"/>
      <c r="E764" s="466"/>
      <c r="F764" s="469"/>
      <c r="G764" s="472"/>
      <c r="H764" s="466"/>
      <c r="I764" s="466"/>
      <c r="J764" s="477"/>
      <c r="K764" s="480"/>
      <c r="L764" s="466"/>
      <c r="M764" s="466"/>
      <c r="N764" s="469"/>
      <c r="O764" s="472"/>
      <c r="P764" s="466"/>
      <c r="Q764" s="477"/>
      <c r="R764" s="489"/>
      <c r="S764" s="440"/>
      <c r="T764" s="441"/>
      <c r="U764" s="442"/>
      <c r="V764" s="38"/>
      <c r="W764" s="36"/>
      <c r="X764" s="36"/>
      <c r="Y764" s="150" t="str">
        <f>IFERROR(IF(VLOOKUP(A761,入力データ,24,FALSE)="","",VLOOKUP(A761,入力データ,24,FALSE)),"")</f>
        <v/>
      </c>
      <c r="Z764" s="63"/>
      <c r="AA764" s="37"/>
      <c r="AB764" s="369"/>
      <c r="AC764" s="378"/>
      <c r="AD764" s="380"/>
      <c r="AE764" s="380"/>
      <c r="AF764" s="382"/>
      <c r="AG764" s="384"/>
      <c r="AH764" s="386"/>
      <c r="AI764" s="388"/>
      <c r="AJ764" s="390"/>
      <c r="AK764" s="372"/>
      <c r="AL764" s="374"/>
    </row>
    <row r="765" spans="1:38" ht="15" customHeight="1" x14ac:dyDescent="0.15">
      <c r="A765" s="454"/>
      <c r="B765" s="490" t="str">
        <f>IF(OR(C761&lt;&gt;"",C763&lt;&gt;""),"○","")</f>
        <v/>
      </c>
      <c r="C765" s="391" t="str">
        <f>IFERROR(IF(VLOOKUP(A761,入力データ,4,FALSE)="","",VLOOKUP(A761,入力データ,4,FALSE)),"")</f>
        <v/>
      </c>
      <c r="D765" s="392"/>
      <c r="E765" s="395" t="str">
        <f>IFERROR(IF(VLOOKUP(A761,入力データ,15,FALSE)="","",IF(VLOOKUP(A761,入力データ,15,FALSE)&gt;43585,5,4)),"")</f>
        <v/>
      </c>
      <c r="F765" s="398" t="str">
        <f>IFERROR(IF(VLOOKUP(A761,入力データ,15,FALSE)="","",VLOOKUP(A761,入力データ,15,FALSE)),"")</f>
        <v/>
      </c>
      <c r="G765" s="401" t="str">
        <f>IFERROR(IF(VLOOKUP(A761,入力データ,15,FALSE)="","",VLOOKUP(A761,入力データ,15,FALSE)),"")</f>
        <v/>
      </c>
      <c r="H765" s="404" t="str">
        <f>IFERROR(IF(VLOOKUP(A761,入力データ,15,FALSE)&gt;0,1,""),"")</f>
        <v/>
      </c>
      <c r="I765" s="404" t="str">
        <f>IFERROR(IF(VLOOKUP(A761,入力データ,16,FALSE)="","",VLOOKUP(A761,入力データ,16,FALSE)),"")</f>
        <v/>
      </c>
      <c r="J765" s="405" t="str">
        <f>IFERROR(IF(VLOOKUP(A761,入力データ,17,FALSE)="","",
IF(VLOOKUP(A761,入力データ,17,FALSE)&gt;159,"G",
IF(VLOOKUP(A761,入力データ,17,FALSE)&gt;149,"F",
IF(VLOOKUP(A761,入力データ,17,FALSE)&gt;139,"E",
IF(VLOOKUP(A761,入力データ,17,FALSE)&gt;129,"D",
IF(VLOOKUP(A761,入力データ,17,FALSE)&gt;119,"C",
IF(VLOOKUP(A761,入力データ,17,FALSE)&gt;109,"B",
IF(VLOOKUP(A761,入力データ,17,FALSE)&gt;99,"A",
"")))))))),"")</f>
        <v/>
      </c>
      <c r="K765" s="408" t="str">
        <f>IFERROR(IF(VLOOKUP(A761,入力データ,17,FALSE)="","",
IF(VLOOKUP(A761,入力データ,17,FALSE)&gt;99,MOD(VLOOKUP(A761,入力データ,17,FALSE),10),VLOOKUP(A761,入力データ,17,FALSE))),"")</f>
        <v/>
      </c>
      <c r="L765" s="411" t="str">
        <f>IFERROR(IF(VLOOKUP(A761,入力データ,18,FALSE)="","",VLOOKUP(A761,入力データ,18,FALSE)),"")</f>
        <v/>
      </c>
      <c r="M765" s="493" t="str">
        <f>IFERROR(IF(VLOOKUP(A761,入力データ,19,FALSE)="","",IF(VLOOKUP(A761,入力データ,19,FALSE)&gt;43585,5,4)),"")</f>
        <v/>
      </c>
      <c r="N765" s="398" t="str">
        <f>IFERROR(IF(VLOOKUP(A761,入力データ,19,FALSE)="","",VLOOKUP(A761,入力データ,19,FALSE)),"")</f>
        <v/>
      </c>
      <c r="O765" s="401" t="str">
        <f>IFERROR(IF(VLOOKUP(A761,入力データ,19,FALSE)="","",VLOOKUP(A761,入力データ,19,FALSE)),"")</f>
        <v/>
      </c>
      <c r="P765" s="411" t="str">
        <f>IFERROR(IF(VLOOKUP(A761,入力データ,20,FALSE)="","",VLOOKUP(A761,入力データ,20,FALSE)),"")</f>
        <v/>
      </c>
      <c r="Q765" s="500"/>
      <c r="R765" s="503" t="str">
        <f>IFERROR(IF(OR(S765="ｲｸｷｭｳ",S765="ﾑｷｭｳ",AND(L765="",P765="")),"",VLOOKUP(A761,入力データ,31,FALSE)),"")</f>
        <v/>
      </c>
      <c r="S765" s="423" t="str">
        <f>IFERROR(
IF(VLOOKUP(A761,入力データ,33,FALSE)=1,"ﾑｷｭｳ ",
IF(VLOOKUP(A761,入力データ,33,FALSE)=3,"ｲｸｷｭｳ",
IF(VLOOKUP(A761,入力データ,33,FALSE)=4,VLOOKUP(A761,入力データ,32,FALSE),
IF(VLOOKUP(A761,入力データ,33,FALSE)=5,VLOOKUP(A761,入力データ,32,FALSE),
IF(AND(VLOOKUP(A761,入力データ,38,FALSE)&gt;0,VLOOKUP(A761,入力データ,38,FALSE)&lt;9),0,
IF(AND(L765="",P765=""),"",VLOOKUP(A761,入力データ,32,FALSE))))))),"")</f>
        <v/>
      </c>
      <c r="T765" s="424"/>
      <c r="U765" s="425"/>
      <c r="V765" s="36"/>
      <c r="W765" s="36"/>
      <c r="X765" s="36"/>
      <c r="Y765" s="63" t="str">
        <f>IFERROR(IF(VLOOKUP(A761,入力データ,25,FALSE)="","",VLOOKUP(A761,入力データ,25,FALSE)),"")</f>
        <v/>
      </c>
      <c r="Z765" s="63"/>
      <c r="AA765" s="37"/>
      <c r="AB765" s="369"/>
      <c r="AC765" s="377">
        <v>3</v>
      </c>
      <c r="AD765" s="379" t="str">
        <f>IFERROR(IF(VLOOKUP(A761,入力データ,33,FALSE)="","",VLOOKUP(A761,入力データ,33,FALSE)),"")</f>
        <v/>
      </c>
      <c r="AE765" s="379" t="str">
        <f>IF(AD765="","",IF(V768&gt;43585,5,4))</f>
        <v/>
      </c>
      <c r="AF765" s="381" t="str">
        <f>IF(AD765="","",V768)</f>
        <v/>
      </c>
      <c r="AG765" s="383" t="str">
        <f>IF(AE765="","",V768)</f>
        <v/>
      </c>
      <c r="AH765" s="385" t="str">
        <f>IF(AF765="","",V768)</f>
        <v/>
      </c>
      <c r="AI765" s="379">
        <v>7</v>
      </c>
      <c r="AJ765" s="430"/>
      <c r="AK765" s="372"/>
      <c r="AL765" s="374"/>
    </row>
    <row r="766" spans="1:38" ht="15" customHeight="1" x14ac:dyDescent="0.15">
      <c r="A766" s="454"/>
      <c r="B766" s="491"/>
      <c r="C766" s="393"/>
      <c r="D766" s="394"/>
      <c r="E766" s="396"/>
      <c r="F766" s="399"/>
      <c r="G766" s="402"/>
      <c r="H766" s="396"/>
      <c r="I766" s="396"/>
      <c r="J766" s="406"/>
      <c r="K766" s="409"/>
      <c r="L766" s="396"/>
      <c r="M766" s="494"/>
      <c r="N766" s="496"/>
      <c r="O766" s="498"/>
      <c r="P766" s="494"/>
      <c r="Q766" s="501"/>
      <c r="R766" s="504"/>
      <c r="S766" s="426"/>
      <c r="T766" s="426"/>
      <c r="U766" s="427"/>
      <c r="V766" s="1"/>
      <c r="W766" s="1"/>
      <c r="X766" s="1"/>
      <c r="Y766" s="63" t="str">
        <f>IFERROR(IF(VLOOKUP(A761,入力データ,26,FALSE)="","",VLOOKUP(A761,入力データ,26,FALSE)),"")</f>
        <v/>
      </c>
      <c r="Z766" s="1"/>
      <c r="AA766" s="1"/>
      <c r="AB766" s="369"/>
      <c r="AC766" s="378"/>
      <c r="AD766" s="380"/>
      <c r="AE766" s="380"/>
      <c r="AF766" s="382"/>
      <c r="AG766" s="384"/>
      <c r="AH766" s="386"/>
      <c r="AI766" s="380"/>
      <c r="AJ766" s="431"/>
      <c r="AK766" s="372"/>
      <c r="AL766" s="374"/>
    </row>
    <row r="767" spans="1:38" ht="15" customHeight="1" x14ac:dyDescent="0.15">
      <c r="A767" s="454"/>
      <c r="B767" s="491"/>
      <c r="C767" s="432" t="str">
        <f>IFERROR(IF(VLOOKUP(A761,入力データ,14,FALSE)="","",VLOOKUP(A761,入力データ,14,FALSE)),"")</f>
        <v/>
      </c>
      <c r="D767" s="409"/>
      <c r="E767" s="396"/>
      <c r="F767" s="399"/>
      <c r="G767" s="402"/>
      <c r="H767" s="396"/>
      <c r="I767" s="396"/>
      <c r="J767" s="406"/>
      <c r="K767" s="409"/>
      <c r="L767" s="396"/>
      <c r="M767" s="494"/>
      <c r="N767" s="496"/>
      <c r="O767" s="498"/>
      <c r="P767" s="494"/>
      <c r="Q767" s="501"/>
      <c r="R767" s="504"/>
      <c r="S767" s="426"/>
      <c r="T767" s="426"/>
      <c r="U767" s="427"/>
      <c r="V767" s="150"/>
      <c r="W767" s="150"/>
      <c r="X767" s="150"/>
      <c r="Y767" s="1"/>
      <c r="Z767" s="62"/>
      <c r="AA767" s="151"/>
      <c r="AB767" s="369"/>
      <c r="AC767" s="377">
        <v>4</v>
      </c>
      <c r="AD767" s="413" t="str">
        <f>IFERROR(IF(VLOOKUP(A761,入力データ,38,FALSE)="","",VLOOKUP(A761,入力データ,38,FALSE)),"")</f>
        <v/>
      </c>
      <c r="AE767" s="379" t="str">
        <f>IF(AD767="","",IF(V768&gt;43585,5,4))</f>
        <v/>
      </c>
      <c r="AF767" s="381" t="str">
        <f>IF(AE767="","",V768)</f>
        <v/>
      </c>
      <c r="AG767" s="383" t="str">
        <f>IF(AE767="","",V768)</f>
        <v/>
      </c>
      <c r="AH767" s="385" t="str">
        <f>IF(AE767="","",V768)</f>
        <v/>
      </c>
      <c r="AI767" s="379"/>
      <c r="AJ767" s="418"/>
      <c r="AK767" s="58"/>
      <c r="AL767" s="86"/>
    </row>
    <row r="768" spans="1:38" ht="15" customHeight="1" x14ac:dyDescent="0.15">
      <c r="A768" s="455"/>
      <c r="B768" s="492"/>
      <c r="C768" s="433"/>
      <c r="D768" s="410"/>
      <c r="E768" s="397"/>
      <c r="F768" s="400"/>
      <c r="G768" s="403"/>
      <c r="H768" s="397"/>
      <c r="I768" s="397"/>
      <c r="J768" s="407"/>
      <c r="K768" s="410"/>
      <c r="L768" s="397"/>
      <c r="M768" s="495"/>
      <c r="N768" s="497"/>
      <c r="O768" s="499"/>
      <c r="P768" s="495"/>
      <c r="Q768" s="502"/>
      <c r="R768" s="505"/>
      <c r="S768" s="428"/>
      <c r="T768" s="428"/>
      <c r="U768" s="429"/>
      <c r="V768" s="420" t="str">
        <f>IFERROR(IF(VLOOKUP(A761,入力データ,27,FALSE)="","",VLOOKUP(A761,入力データ,27,FALSE)),"")</f>
        <v/>
      </c>
      <c r="W768" s="421"/>
      <c r="X768" s="421"/>
      <c r="Y768" s="421"/>
      <c r="Z768" s="421"/>
      <c r="AA768" s="422"/>
      <c r="AB768" s="370"/>
      <c r="AC768" s="412"/>
      <c r="AD768" s="414"/>
      <c r="AE768" s="414"/>
      <c r="AF768" s="415"/>
      <c r="AG768" s="416"/>
      <c r="AH768" s="417"/>
      <c r="AI768" s="414"/>
      <c r="AJ768" s="419"/>
      <c r="AK768" s="60"/>
      <c r="AL768" s="61"/>
    </row>
    <row r="769" spans="1:38" ht="15" customHeight="1" x14ac:dyDescent="0.15">
      <c r="A769" s="453">
        <v>95</v>
      </c>
      <c r="B769" s="456"/>
      <c r="C769" s="459" t="str">
        <f>IFERROR(IF(VLOOKUP(A769,入力データ,2,FALSE)="","",VLOOKUP(A769,入力データ,2,FALSE)),"")</f>
        <v/>
      </c>
      <c r="D769" s="461" t="str">
        <f>IFERROR(
IF(OR(VLOOKUP(A769,入力データ,34,FALSE)=1,
VLOOKUP(A769,入力データ,34,FALSE)=3,
VLOOKUP(A769,入力データ,34,FALSE)=4,
VLOOKUP(A769,入力データ,34,FALSE)=5),
IF(VLOOKUP(A769,入力データ,13,FALSE)="","",VLOOKUP(A769,入力データ,13,FALSE)),
IF(VLOOKUP(A769,入力データ,3,FALSE)="","",VLOOKUP(A769,入力データ,3,FALSE))),"")</f>
        <v/>
      </c>
      <c r="E769" s="464" t="str">
        <f>IFERROR(IF(VLOOKUP(A769,入力データ,5,FALSE)="","",IF(VLOOKUP(A769,入力データ,5,FALSE)&gt;43585,5,4)),"")</f>
        <v/>
      </c>
      <c r="F769" s="467" t="str">
        <f>IFERROR(IF(VLOOKUP(A769,入力データ,5,FALSE)="","",VLOOKUP(A769,入力データ,5,FALSE)),"")</f>
        <v/>
      </c>
      <c r="G769" s="470" t="str">
        <f>IFERROR(IF(VLOOKUP(A769,入力データ,5,FALSE)="","",VLOOKUP(A769,入力データ,5,FALSE)),"")</f>
        <v/>
      </c>
      <c r="H769" s="473" t="str">
        <f>IFERROR(IF(VLOOKUP(A769,入力データ,5,FALSE)&gt;0,1,""),"")</f>
        <v/>
      </c>
      <c r="I769" s="473" t="str">
        <f>IFERROR(IF(VLOOKUP(A769,入力データ,6,FALSE)="","",VLOOKUP(A769,入力データ,6,FALSE)),"")</f>
        <v/>
      </c>
      <c r="J769" s="475" t="str">
        <f>IFERROR(IF(VLOOKUP(A769,入力データ,7,FALSE)="","",
IF(VLOOKUP(A769,入力データ,7,FALSE)&gt;159,"G",
IF(VLOOKUP(A769,入力データ,7,FALSE)&gt;149,"F",
IF(VLOOKUP(A769,入力データ,7,FALSE)&gt;139,"E",
IF(VLOOKUP(A769,入力データ,7,FALSE)&gt;129,"D",
IF(VLOOKUP(A769,入力データ,7,FALSE)&gt;119,"C",
IF(VLOOKUP(A769,入力データ,7,FALSE)&gt;109,"B",
IF(VLOOKUP(A769,入力データ,7,FALSE)&gt;99,"A",
"")))))))),"")</f>
        <v/>
      </c>
      <c r="K769" s="478" t="str">
        <f>IFERROR(IF(VLOOKUP(A769,入力データ,7,FALSE)="","",
IF(VLOOKUP(A769,入力データ,7,FALSE)&gt;99,MOD(VLOOKUP(A769,入力データ,7,FALSE),10),VLOOKUP(A769,入力データ,7,FALSE))),"")</f>
        <v/>
      </c>
      <c r="L769" s="481" t="str">
        <f>IFERROR(IF(VLOOKUP(A769,入力データ,8,FALSE)="","",VLOOKUP(A769,入力データ,8,FALSE)),"")</f>
        <v/>
      </c>
      <c r="M769" s="483" t="str">
        <f>IFERROR(IF(VLOOKUP(A769,入力データ,9,FALSE)="","",IF(VLOOKUP(A769,入力データ,9,FALSE)&gt;43585,5,4)),"")</f>
        <v/>
      </c>
      <c r="N769" s="485" t="str">
        <f>IFERROR(IF(VLOOKUP(A769,入力データ,9,FALSE)="","",VLOOKUP(A769,入力データ,9,FALSE)),"")</f>
        <v/>
      </c>
      <c r="O769" s="470" t="str">
        <f>IFERROR(IF(VLOOKUP(A769,入力データ,9,FALSE)="","",VLOOKUP(A769,入力データ,9,FALSE)),"")</f>
        <v/>
      </c>
      <c r="P769" s="481" t="str">
        <f>IFERROR(IF(VLOOKUP(A769,入力データ,10,FALSE)="","",VLOOKUP(A769,入力データ,10,FALSE)),"")</f>
        <v/>
      </c>
      <c r="Q769" s="434"/>
      <c r="R769" s="487" t="str">
        <f>IFERROR(IF(VLOOKUP(A769,入力データ,8,FALSE)="","",VLOOKUP(A769,入力データ,8,FALSE)+VALUE(VLOOKUP(A769,入力データ,10,FALSE))),"")</f>
        <v/>
      </c>
      <c r="S769" s="434" t="str">
        <f>IF(R769="","",IF(VLOOKUP(A769,入力データ,11,FALSE)="育児休業","ｲｸｷｭｳ",IF(VLOOKUP(A769,入力データ,11,FALSE)="傷病休職","ﾑｷｭｳ",ROUNDDOWN(R769*10/1000,0))))</f>
        <v/>
      </c>
      <c r="T769" s="435"/>
      <c r="U769" s="436"/>
      <c r="V769" s="152"/>
      <c r="W769" s="149"/>
      <c r="X769" s="149"/>
      <c r="Y769" s="149" t="str">
        <f>IFERROR(IF(VLOOKUP(A769,入力データ,21,FALSE)="","",VLOOKUP(A769,入力データ,21,FALSE)),"")</f>
        <v/>
      </c>
      <c r="Z769" s="40"/>
      <c r="AA769" s="67"/>
      <c r="AB769" s="368" t="str">
        <f>IFERROR(IF(VLOOKUP(A769,入力データ,28,FALSE)&amp;"　"&amp;VLOOKUP(A769,入力データ,29,FALSE)="　","",VLOOKUP(A769,入力データ,28,FALSE)&amp;"　"&amp;VLOOKUP(A769,入力データ,29,FALSE)),"")</f>
        <v/>
      </c>
      <c r="AC769" s="443">
        <v>1</v>
      </c>
      <c r="AD769" s="444" t="str">
        <f>IFERROR(IF(VLOOKUP(A769,入力データ,34,FALSE)="","",VLOOKUP(A769,入力データ,34,FALSE)),"")</f>
        <v/>
      </c>
      <c r="AE769" s="444" t="str">
        <f>IF(AD769="","",IF(V776&gt;43585,5,4))</f>
        <v/>
      </c>
      <c r="AF769" s="445" t="str">
        <f>IF(AD769="","",V776)</f>
        <v/>
      </c>
      <c r="AG769" s="447" t="str">
        <f>IF(AD769="","",V776)</f>
        <v/>
      </c>
      <c r="AH769" s="449" t="str">
        <f>IF(AD769="","",V776)</f>
        <v/>
      </c>
      <c r="AI769" s="444">
        <v>5</v>
      </c>
      <c r="AJ769" s="451" t="str">
        <f>IFERROR(IF(OR(VLOOKUP(A769,入力データ,34,FALSE)=1,VLOOKUP(A769,入力データ,34,FALSE)=3,VLOOKUP(A769,入力データ,34,FALSE)=4,VLOOKUP(A769,入力データ,34,FALSE)=5),3,
IF(VLOOKUP(A769,入力データ,35,FALSE)="","",3)),"")</f>
        <v/>
      </c>
      <c r="AK769" s="371"/>
      <c r="AL769" s="373"/>
    </row>
    <row r="770" spans="1:38" ht="15" customHeight="1" x14ac:dyDescent="0.15">
      <c r="A770" s="454"/>
      <c r="B770" s="457"/>
      <c r="C770" s="460"/>
      <c r="D770" s="462"/>
      <c r="E770" s="465"/>
      <c r="F770" s="468"/>
      <c r="G770" s="471"/>
      <c r="H770" s="474"/>
      <c r="I770" s="474"/>
      <c r="J770" s="476"/>
      <c r="K770" s="479"/>
      <c r="L770" s="482"/>
      <c r="M770" s="484"/>
      <c r="N770" s="486"/>
      <c r="O770" s="471"/>
      <c r="P770" s="482"/>
      <c r="Q770" s="437"/>
      <c r="R770" s="488"/>
      <c r="S770" s="437"/>
      <c r="T770" s="438"/>
      <c r="U770" s="439"/>
      <c r="V770" s="41"/>
      <c r="W770" s="150"/>
      <c r="X770" s="150"/>
      <c r="Y770" s="150" t="str">
        <f>IFERROR(IF(VLOOKUP(A769,入力データ,22,FALSE)="","",VLOOKUP(A769,入力データ,22,FALSE)),"")</f>
        <v/>
      </c>
      <c r="Z770" s="150"/>
      <c r="AA770" s="151"/>
      <c r="AB770" s="369"/>
      <c r="AC770" s="378"/>
      <c r="AD770" s="380"/>
      <c r="AE770" s="380"/>
      <c r="AF770" s="446"/>
      <c r="AG770" s="448"/>
      <c r="AH770" s="450"/>
      <c r="AI770" s="380"/>
      <c r="AJ770" s="452"/>
      <c r="AK770" s="372"/>
      <c r="AL770" s="374"/>
    </row>
    <row r="771" spans="1:38" ht="15" customHeight="1" x14ac:dyDescent="0.15">
      <c r="A771" s="454"/>
      <c r="B771" s="457"/>
      <c r="C771" s="375" t="str">
        <f>IFERROR(IF(VLOOKUP(A769,入力データ,12,FALSE)="","",VLOOKUP(A769,入力データ,12,FALSE)),"")</f>
        <v/>
      </c>
      <c r="D771" s="462"/>
      <c r="E771" s="465"/>
      <c r="F771" s="468"/>
      <c r="G771" s="471"/>
      <c r="H771" s="474"/>
      <c r="I771" s="474"/>
      <c r="J771" s="476"/>
      <c r="K771" s="479"/>
      <c r="L771" s="482"/>
      <c r="M771" s="484"/>
      <c r="N771" s="486"/>
      <c r="O771" s="471"/>
      <c r="P771" s="482"/>
      <c r="Q771" s="437"/>
      <c r="R771" s="488"/>
      <c r="S771" s="437"/>
      <c r="T771" s="438"/>
      <c r="U771" s="439"/>
      <c r="V771" s="41"/>
      <c r="W771" s="150"/>
      <c r="X771" s="150"/>
      <c r="Y771" s="150" t="str">
        <f>IFERROR(IF(VLOOKUP(A769,入力データ,23,FALSE)="","",VLOOKUP(A769,入力データ,23,FALSE)),"")</f>
        <v/>
      </c>
      <c r="Z771" s="150"/>
      <c r="AA771" s="151"/>
      <c r="AB771" s="369"/>
      <c r="AC771" s="377">
        <v>2</v>
      </c>
      <c r="AD771" s="379" t="str">
        <f>IFERROR(IF(VLOOKUP(A769,入力データ,37,FALSE)="","",VLOOKUP(A769,入力データ,37,FALSE)),"")</f>
        <v/>
      </c>
      <c r="AE771" s="379" t="str">
        <f>IF(AD771="","",IF(V776&gt;43585,5,4))</f>
        <v/>
      </c>
      <c r="AF771" s="381" t="str">
        <f>IF(AD771="","",V776)</f>
        <v/>
      </c>
      <c r="AG771" s="383" t="str">
        <f>IF(AE771="","",V776)</f>
        <v/>
      </c>
      <c r="AH771" s="385" t="str">
        <f>IF(AF771="","",V776)</f>
        <v/>
      </c>
      <c r="AI771" s="387">
        <v>6</v>
      </c>
      <c r="AJ771" s="389" t="str">
        <f>IFERROR(IF(VLOOKUP(A769,入力データ,36,FALSE)="","",3),"")</f>
        <v/>
      </c>
      <c r="AK771" s="372"/>
      <c r="AL771" s="374"/>
    </row>
    <row r="772" spans="1:38" ht="15" customHeight="1" x14ac:dyDescent="0.15">
      <c r="A772" s="454"/>
      <c r="B772" s="458"/>
      <c r="C772" s="376"/>
      <c r="D772" s="463"/>
      <c r="E772" s="466"/>
      <c r="F772" s="469"/>
      <c r="G772" s="472"/>
      <c r="H772" s="466"/>
      <c r="I772" s="466"/>
      <c r="J772" s="477"/>
      <c r="K772" s="480"/>
      <c r="L772" s="466"/>
      <c r="M772" s="466"/>
      <c r="N772" s="469"/>
      <c r="O772" s="472"/>
      <c r="P772" s="466"/>
      <c r="Q772" s="477"/>
      <c r="R772" s="489"/>
      <c r="S772" s="440"/>
      <c r="T772" s="441"/>
      <c r="U772" s="442"/>
      <c r="V772" s="38"/>
      <c r="W772" s="36"/>
      <c r="X772" s="36"/>
      <c r="Y772" s="150" t="str">
        <f>IFERROR(IF(VLOOKUP(A769,入力データ,24,FALSE)="","",VLOOKUP(A769,入力データ,24,FALSE)),"")</f>
        <v/>
      </c>
      <c r="Z772" s="63"/>
      <c r="AA772" s="37"/>
      <c r="AB772" s="369"/>
      <c r="AC772" s="378"/>
      <c r="AD772" s="380"/>
      <c r="AE772" s="380"/>
      <c r="AF772" s="382"/>
      <c r="AG772" s="384"/>
      <c r="AH772" s="386"/>
      <c r="AI772" s="388"/>
      <c r="AJ772" s="390"/>
      <c r="AK772" s="372"/>
      <c r="AL772" s="374"/>
    </row>
    <row r="773" spans="1:38" ht="15" customHeight="1" x14ac:dyDescent="0.15">
      <c r="A773" s="454"/>
      <c r="B773" s="490" t="str">
        <f>IF(OR(C769&lt;&gt;"",C771&lt;&gt;""),"○","")</f>
        <v/>
      </c>
      <c r="C773" s="391" t="str">
        <f>IFERROR(IF(VLOOKUP(A769,入力データ,4,FALSE)="","",VLOOKUP(A769,入力データ,4,FALSE)),"")</f>
        <v/>
      </c>
      <c r="D773" s="392"/>
      <c r="E773" s="395" t="str">
        <f>IFERROR(IF(VLOOKUP(A769,入力データ,15,FALSE)="","",IF(VLOOKUP(A769,入力データ,15,FALSE)&gt;43585,5,4)),"")</f>
        <v/>
      </c>
      <c r="F773" s="398" t="str">
        <f>IFERROR(IF(VLOOKUP(A769,入力データ,15,FALSE)="","",VLOOKUP(A769,入力データ,15,FALSE)),"")</f>
        <v/>
      </c>
      <c r="G773" s="401" t="str">
        <f>IFERROR(IF(VLOOKUP(A769,入力データ,15,FALSE)="","",VLOOKUP(A769,入力データ,15,FALSE)),"")</f>
        <v/>
      </c>
      <c r="H773" s="404" t="str">
        <f>IFERROR(IF(VLOOKUP(A769,入力データ,15,FALSE)&gt;0,1,""),"")</f>
        <v/>
      </c>
      <c r="I773" s="404" t="str">
        <f>IFERROR(IF(VLOOKUP(A769,入力データ,16,FALSE)="","",VLOOKUP(A769,入力データ,16,FALSE)),"")</f>
        <v/>
      </c>
      <c r="J773" s="405" t="str">
        <f>IFERROR(IF(VLOOKUP(A769,入力データ,17,FALSE)="","",
IF(VLOOKUP(A769,入力データ,17,FALSE)&gt;159,"G",
IF(VLOOKUP(A769,入力データ,17,FALSE)&gt;149,"F",
IF(VLOOKUP(A769,入力データ,17,FALSE)&gt;139,"E",
IF(VLOOKUP(A769,入力データ,17,FALSE)&gt;129,"D",
IF(VLOOKUP(A769,入力データ,17,FALSE)&gt;119,"C",
IF(VLOOKUP(A769,入力データ,17,FALSE)&gt;109,"B",
IF(VLOOKUP(A769,入力データ,17,FALSE)&gt;99,"A",
"")))))))),"")</f>
        <v/>
      </c>
      <c r="K773" s="408" t="str">
        <f>IFERROR(IF(VLOOKUP(A769,入力データ,17,FALSE)="","",
IF(VLOOKUP(A769,入力データ,17,FALSE)&gt;99,MOD(VLOOKUP(A769,入力データ,17,FALSE),10),VLOOKUP(A769,入力データ,17,FALSE))),"")</f>
        <v/>
      </c>
      <c r="L773" s="411" t="str">
        <f>IFERROR(IF(VLOOKUP(A769,入力データ,18,FALSE)="","",VLOOKUP(A769,入力データ,18,FALSE)),"")</f>
        <v/>
      </c>
      <c r="M773" s="493" t="str">
        <f>IFERROR(IF(VLOOKUP(A769,入力データ,19,FALSE)="","",IF(VLOOKUP(A769,入力データ,19,FALSE)&gt;43585,5,4)),"")</f>
        <v/>
      </c>
      <c r="N773" s="398" t="str">
        <f>IFERROR(IF(VLOOKUP(A769,入力データ,19,FALSE)="","",VLOOKUP(A769,入力データ,19,FALSE)),"")</f>
        <v/>
      </c>
      <c r="O773" s="401" t="str">
        <f>IFERROR(IF(VLOOKUP(A769,入力データ,19,FALSE)="","",VLOOKUP(A769,入力データ,19,FALSE)),"")</f>
        <v/>
      </c>
      <c r="P773" s="411" t="str">
        <f>IFERROR(IF(VLOOKUP(A769,入力データ,20,FALSE)="","",VLOOKUP(A769,入力データ,20,FALSE)),"")</f>
        <v/>
      </c>
      <c r="Q773" s="500"/>
      <c r="R773" s="503" t="str">
        <f>IFERROR(IF(OR(S773="ｲｸｷｭｳ",S773="ﾑｷｭｳ",AND(L773="",P773="")),"",VLOOKUP(A769,入力データ,31,FALSE)),"")</f>
        <v/>
      </c>
      <c r="S773" s="423" t="str">
        <f>IFERROR(
IF(VLOOKUP(A769,入力データ,33,FALSE)=1,"ﾑｷｭｳ ",
IF(VLOOKUP(A769,入力データ,33,FALSE)=3,"ｲｸｷｭｳ",
IF(VLOOKUP(A769,入力データ,33,FALSE)=4,VLOOKUP(A769,入力データ,32,FALSE),
IF(VLOOKUP(A769,入力データ,33,FALSE)=5,VLOOKUP(A769,入力データ,32,FALSE),
IF(AND(VLOOKUP(A769,入力データ,38,FALSE)&gt;0,VLOOKUP(A769,入力データ,38,FALSE)&lt;9),0,
IF(AND(L773="",P773=""),"",VLOOKUP(A769,入力データ,32,FALSE))))))),"")</f>
        <v/>
      </c>
      <c r="T773" s="424"/>
      <c r="U773" s="425"/>
      <c r="V773" s="36"/>
      <c r="W773" s="36"/>
      <c r="X773" s="36"/>
      <c r="Y773" s="63" t="str">
        <f>IFERROR(IF(VLOOKUP(A769,入力データ,25,FALSE)="","",VLOOKUP(A769,入力データ,25,FALSE)),"")</f>
        <v/>
      </c>
      <c r="Z773" s="63"/>
      <c r="AA773" s="37"/>
      <c r="AB773" s="369"/>
      <c r="AC773" s="377">
        <v>3</v>
      </c>
      <c r="AD773" s="379" t="str">
        <f>IFERROR(IF(VLOOKUP(A769,入力データ,33,FALSE)="","",VLOOKUP(A769,入力データ,33,FALSE)),"")</f>
        <v/>
      </c>
      <c r="AE773" s="379" t="str">
        <f>IF(AD773="","",IF(V776&gt;43585,5,4))</f>
        <v/>
      </c>
      <c r="AF773" s="381" t="str">
        <f>IF(AD773="","",V776)</f>
        <v/>
      </c>
      <c r="AG773" s="383" t="str">
        <f>IF(AE773="","",V776)</f>
        <v/>
      </c>
      <c r="AH773" s="385" t="str">
        <f>IF(AF773="","",V776)</f>
        <v/>
      </c>
      <c r="AI773" s="379">
        <v>7</v>
      </c>
      <c r="AJ773" s="430"/>
      <c r="AK773" s="372"/>
      <c r="AL773" s="374"/>
    </row>
    <row r="774" spans="1:38" ht="15" customHeight="1" x14ac:dyDescent="0.15">
      <c r="A774" s="454"/>
      <c r="B774" s="491"/>
      <c r="C774" s="393"/>
      <c r="D774" s="394"/>
      <c r="E774" s="396"/>
      <c r="F774" s="399"/>
      <c r="G774" s="402"/>
      <c r="H774" s="396"/>
      <c r="I774" s="396"/>
      <c r="J774" s="406"/>
      <c r="K774" s="409"/>
      <c r="L774" s="396"/>
      <c r="M774" s="494"/>
      <c r="N774" s="496"/>
      <c r="O774" s="498"/>
      <c r="P774" s="494"/>
      <c r="Q774" s="501"/>
      <c r="R774" s="504"/>
      <c r="S774" s="426"/>
      <c r="T774" s="426"/>
      <c r="U774" s="427"/>
      <c r="V774" s="1"/>
      <c r="W774" s="1"/>
      <c r="X774" s="1"/>
      <c r="Y774" s="63" t="str">
        <f>IFERROR(IF(VLOOKUP(A769,入力データ,26,FALSE)="","",VLOOKUP(A769,入力データ,26,FALSE)),"")</f>
        <v/>
      </c>
      <c r="Z774" s="1"/>
      <c r="AA774" s="1"/>
      <c r="AB774" s="369"/>
      <c r="AC774" s="378"/>
      <c r="AD774" s="380"/>
      <c r="AE774" s="380"/>
      <c r="AF774" s="382"/>
      <c r="AG774" s="384"/>
      <c r="AH774" s="386"/>
      <c r="AI774" s="380"/>
      <c r="AJ774" s="431"/>
      <c r="AK774" s="372"/>
      <c r="AL774" s="374"/>
    </row>
    <row r="775" spans="1:38" ht="15" customHeight="1" x14ac:dyDescent="0.15">
      <c r="A775" s="454"/>
      <c r="B775" s="491"/>
      <c r="C775" s="432" t="str">
        <f>IFERROR(IF(VLOOKUP(A769,入力データ,14,FALSE)="","",VLOOKUP(A769,入力データ,14,FALSE)),"")</f>
        <v/>
      </c>
      <c r="D775" s="409"/>
      <c r="E775" s="396"/>
      <c r="F775" s="399"/>
      <c r="G775" s="402"/>
      <c r="H775" s="396"/>
      <c r="I775" s="396"/>
      <c r="J775" s="406"/>
      <c r="K775" s="409"/>
      <c r="L775" s="396"/>
      <c r="M775" s="494"/>
      <c r="N775" s="496"/>
      <c r="O775" s="498"/>
      <c r="P775" s="494"/>
      <c r="Q775" s="501"/>
      <c r="R775" s="504"/>
      <c r="S775" s="426"/>
      <c r="T775" s="426"/>
      <c r="U775" s="427"/>
      <c r="V775" s="150"/>
      <c r="W775" s="150"/>
      <c r="X775" s="150"/>
      <c r="Y775" s="1"/>
      <c r="Z775" s="62"/>
      <c r="AA775" s="151"/>
      <c r="AB775" s="369"/>
      <c r="AC775" s="377">
        <v>4</v>
      </c>
      <c r="AD775" s="413" t="str">
        <f>IFERROR(IF(VLOOKUP(A769,入力データ,38,FALSE)="","",VLOOKUP(A769,入力データ,38,FALSE)),"")</f>
        <v/>
      </c>
      <c r="AE775" s="379" t="str">
        <f>IF(AD775="","",IF(V776&gt;43585,5,4))</f>
        <v/>
      </c>
      <c r="AF775" s="381" t="str">
        <f>IF(AE775="","",V776)</f>
        <v/>
      </c>
      <c r="AG775" s="383" t="str">
        <f>IF(AE775="","",V776)</f>
        <v/>
      </c>
      <c r="AH775" s="385" t="str">
        <f>IF(AE775="","",V776)</f>
        <v/>
      </c>
      <c r="AI775" s="379"/>
      <c r="AJ775" s="418"/>
      <c r="AK775" s="58"/>
      <c r="AL775" s="86"/>
    </row>
    <row r="776" spans="1:38" ht="15" customHeight="1" x14ac:dyDescent="0.15">
      <c r="A776" s="455"/>
      <c r="B776" s="492"/>
      <c r="C776" s="433"/>
      <c r="D776" s="410"/>
      <c r="E776" s="397"/>
      <c r="F776" s="400"/>
      <c r="G776" s="403"/>
      <c r="H776" s="397"/>
      <c r="I776" s="397"/>
      <c r="J776" s="407"/>
      <c r="K776" s="410"/>
      <c r="L776" s="397"/>
      <c r="M776" s="495"/>
      <c r="N776" s="497"/>
      <c r="O776" s="499"/>
      <c r="P776" s="495"/>
      <c r="Q776" s="502"/>
      <c r="R776" s="505"/>
      <c r="S776" s="428"/>
      <c r="T776" s="428"/>
      <c r="U776" s="429"/>
      <c r="V776" s="420" t="str">
        <f>IFERROR(IF(VLOOKUP(A769,入力データ,27,FALSE)="","",VLOOKUP(A769,入力データ,27,FALSE)),"")</f>
        <v/>
      </c>
      <c r="W776" s="421"/>
      <c r="X776" s="421"/>
      <c r="Y776" s="421"/>
      <c r="Z776" s="421"/>
      <c r="AA776" s="422"/>
      <c r="AB776" s="370"/>
      <c r="AC776" s="412"/>
      <c r="AD776" s="414"/>
      <c r="AE776" s="414"/>
      <c r="AF776" s="415"/>
      <c r="AG776" s="416"/>
      <c r="AH776" s="417"/>
      <c r="AI776" s="414"/>
      <c r="AJ776" s="419"/>
      <c r="AK776" s="60"/>
      <c r="AL776" s="61"/>
    </row>
    <row r="777" spans="1:38" ht="15" customHeight="1" x14ac:dyDescent="0.15">
      <c r="A777" s="453">
        <v>96</v>
      </c>
      <c r="B777" s="456"/>
      <c r="C777" s="459" t="str">
        <f>IFERROR(IF(VLOOKUP(A777,入力データ,2,FALSE)="","",VLOOKUP(A777,入力データ,2,FALSE)),"")</f>
        <v/>
      </c>
      <c r="D777" s="461" t="str">
        <f>IFERROR(
IF(OR(VLOOKUP(A777,入力データ,34,FALSE)=1,
VLOOKUP(A777,入力データ,34,FALSE)=3,
VLOOKUP(A777,入力データ,34,FALSE)=4,
VLOOKUP(A777,入力データ,34,FALSE)=5),
IF(VLOOKUP(A777,入力データ,13,FALSE)="","",VLOOKUP(A777,入力データ,13,FALSE)),
IF(VLOOKUP(A777,入力データ,3,FALSE)="","",VLOOKUP(A777,入力データ,3,FALSE))),"")</f>
        <v/>
      </c>
      <c r="E777" s="464" t="str">
        <f>IFERROR(IF(VLOOKUP(A777,入力データ,5,FALSE)="","",IF(VLOOKUP(A777,入力データ,5,FALSE)&gt;43585,5,4)),"")</f>
        <v/>
      </c>
      <c r="F777" s="467" t="str">
        <f>IFERROR(IF(VLOOKUP(A777,入力データ,5,FALSE)="","",VLOOKUP(A777,入力データ,5,FALSE)),"")</f>
        <v/>
      </c>
      <c r="G777" s="470" t="str">
        <f>IFERROR(IF(VLOOKUP(A777,入力データ,5,FALSE)="","",VLOOKUP(A777,入力データ,5,FALSE)),"")</f>
        <v/>
      </c>
      <c r="H777" s="473" t="str">
        <f>IFERROR(IF(VLOOKUP(A777,入力データ,5,FALSE)&gt;0,1,""),"")</f>
        <v/>
      </c>
      <c r="I777" s="473" t="str">
        <f>IFERROR(IF(VLOOKUP(A777,入力データ,6,FALSE)="","",VLOOKUP(A777,入力データ,6,FALSE)),"")</f>
        <v/>
      </c>
      <c r="J777" s="475" t="str">
        <f>IFERROR(IF(VLOOKUP(A777,入力データ,7,FALSE)="","",
IF(VLOOKUP(A777,入力データ,7,FALSE)&gt;159,"G",
IF(VLOOKUP(A777,入力データ,7,FALSE)&gt;149,"F",
IF(VLOOKUP(A777,入力データ,7,FALSE)&gt;139,"E",
IF(VLOOKUP(A777,入力データ,7,FALSE)&gt;129,"D",
IF(VLOOKUP(A777,入力データ,7,FALSE)&gt;119,"C",
IF(VLOOKUP(A777,入力データ,7,FALSE)&gt;109,"B",
IF(VLOOKUP(A777,入力データ,7,FALSE)&gt;99,"A",
"")))))))),"")</f>
        <v/>
      </c>
      <c r="K777" s="478" t="str">
        <f>IFERROR(IF(VLOOKUP(A777,入力データ,7,FALSE)="","",
IF(VLOOKUP(A777,入力データ,7,FALSE)&gt;99,MOD(VLOOKUP(A777,入力データ,7,FALSE),10),VLOOKUP(A777,入力データ,7,FALSE))),"")</f>
        <v/>
      </c>
      <c r="L777" s="481" t="str">
        <f>IFERROR(IF(VLOOKUP(A777,入力データ,8,FALSE)="","",VLOOKUP(A777,入力データ,8,FALSE)),"")</f>
        <v/>
      </c>
      <c r="M777" s="483" t="str">
        <f>IFERROR(IF(VLOOKUP(A777,入力データ,9,FALSE)="","",IF(VLOOKUP(A777,入力データ,9,FALSE)&gt;43585,5,4)),"")</f>
        <v/>
      </c>
      <c r="N777" s="485" t="str">
        <f>IFERROR(IF(VLOOKUP(A777,入力データ,9,FALSE)="","",VLOOKUP(A777,入力データ,9,FALSE)),"")</f>
        <v/>
      </c>
      <c r="O777" s="470" t="str">
        <f>IFERROR(IF(VLOOKUP(A777,入力データ,9,FALSE)="","",VLOOKUP(A777,入力データ,9,FALSE)),"")</f>
        <v/>
      </c>
      <c r="P777" s="481" t="str">
        <f>IFERROR(IF(VLOOKUP(A777,入力データ,10,FALSE)="","",VLOOKUP(A777,入力データ,10,FALSE)),"")</f>
        <v/>
      </c>
      <c r="Q777" s="434"/>
      <c r="R777" s="487" t="str">
        <f>IFERROR(IF(VLOOKUP(A777,入力データ,8,FALSE)="","",VLOOKUP(A777,入力データ,8,FALSE)+VALUE(VLOOKUP(A777,入力データ,10,FALSE))),"")</f>
        <v/>
      </c>
      <c r="S777" s="434" t="str">
        <f>IF(R777="","",IF(VLOOKUP(A777,入力データ,11,FALSE)="育児休業","ｲｸｷｭｳ",IF(VLOOKUP(A777,入力データ,11,FALSE)="傷病休職","ﾑｷｭｳ",ROUNDDOWN(R777*10/1000,0))))</f>
        <v/>
      </c>
      <c r="T777" s="435"/>
      <c r="U777" s="436"/>
      <c r="V777" s="152"/>
      <c r="W777" s="149"/>
      <c r="X777" s="149"/>
      <c r="Y777" s="149" t="str">
        <f>IFERROR(IF(VLOOKUP(A777,入力データ,21,FALSE)="","",VLOOKUP(A777,入力データ,21,FALSE)),"")</f>
        <v/>
      </c>
      <c r="Z777" s="40"/>
      <c r="AA777" s="67"/>
      <c r="AB777" s="368" t="str">
        <f>IFERROR(IF(VLOOKUP(A777,入力データ,28,FALSE)&amp;"　"&amp;VLOOKUP(A777,入力データ,29,FALSE)="　","",VLOOKUP(A777,入力データ,28,FALSE)&amp;"　"&amp;VLOOKUP(A777,入力データ,29,FALSE)),"")</f>
        <v/>
      </c>
      <c r="AC777" s="443">
        <v>1</v>
      </c>
      <c r="AD777" s="444" t="str">
        <f>IFERROR(IF(VLOOKUP(A777,入力データ,34,FALSE)="","",VLOOKUP(A777,入力データ,34,FALSE)),"")</f>
        <v/>
      </c>
      <c r="AE777" s="444" t="str">
        <f>IF(AD777="","",IF(V784&gt;43585,5,4))</f>
        <v/>
      </c>
      <c r="AF777" s="445" t="str">
        <f>IF(AD777="","",V784)</f>
        <v/>
      </c>
      <c r="AG777" s="447" t="str">
        <f>IF(AD777="","",V784)</f>
        <v/>
      </c>
      <c r="AH777" s="449" t="str">
        <f>IF(AD777="","",V784)</f>
        <v/>
      </c>
      <c r="AI777" s="444">
        <v>5</v>
      </c>
      <c r="AJ777" s="451" t="str">
        <f>IFERROR(IF(OR(VLOOKUP(A777,入力データ,34,FALSE)=1,VLOOKUP(A777,入力データ,34,FALSE)=3,VLOOKUP(A777,入力データ,34,FALSE)=4,VLOOKUP(A777,入力データ,34,FALSE)=5),3,
IF(VLOOKUP(A777,入力データ,35,FALSE)="","",3)),"")</f>
        <v/>
      </c>
      <c r="AK777" s="371"/>
      <c r="AL777" s="373"/>
    </row>
    <row r="778" spans="1:38" ht="15" customHeight="1" x14ac:dyDescent="0.15">
      <c r="A778" s="454"/>
      <c r="B778" s="457"/>
      <c r="C778" s="460"/>
      <c r="D778" s="462"/>
      <c r="E778" s="465"/>
      <c r="F778" s="468"/>
      <c r="G778" s="471"/>
      <c r="H778" s="474"/>
      <c r="I778" s="474"/>
      <c r="J778" s="476"/>
      <c r="K778" s="479"/>
      <c r="L778" s="482"/>
      <c r="M778" s="484"/>
      <c r="N778" s="486"/>
      <c r="O778" s="471"/>
      <c r="P778" s="482"/>
      <c r="Q778" s="437"/>
      <c r="R778" s="488"/>
      <c r="S778" s="437"/>
      <c r="T778" s="438"/>
      <c r="U778" s="439"/>
      <c r="V778" s="41"/>
      <c r="W778" s="150"/>
      <c r="X778" s="150"/>
      <c r="Y778" s="150" t="str">
        <f>IFERROR(IF(VLOOKUP(A777,入力データ,22,FALSE)="","",VLOOKUP(A777,入力データ,22,FALSE)),"")</f>
        <v/>
      </c>
      <c r="Z778" s="150"/>
      <c r="AA778" s="151"/>
      <c r="AB778" s="369"/>
      <c r="AC778" s="378"/>
      <c r="AD778" s="380"/>
      <c r="AE778" s="380"/>
      <c r="AF778" s="446"/>
      <c r="AG778" s="448"/>
      <c r="AH778" s="450"/>
      <c r="AI778" s="380"/>
      <c r="AJ778" s="452"/>
      <c r="AK778" s="372"/>
      <c r="AL778" s="374"/>
    </row>
    <row r="779" spans="1:38" ht="15" customHeight="1" x14ac:dyDescent="0.15">
      <c r="A779" s="454"/>
      <c r="B779" s="457"/>
      <c r="C779" s="375" t="str">
        <f>IFERROR(IF(VLOOKUP(A777,入力データ,12,FALSE)="","",VLOOKUP(A777,入力データ,12,FALSE)),"")</f>
        <v/>
      </c>
      <c r="D779" s="462"/>
      <c r="E779" s="465"/>
      <c r="F779" s="468"/>
      <c r="G779" s="471"/>
      <c r="H779" s="474"/>
      <c r="I779" s="474"/>
      <c r="J779" s="476"/>
      <c r="K779" s="479"/>
      <c r="L779" s="482"/>
      <c r="M779" s="484"/>
      <c r="N779" s="486"/>
      <c r="O779" s="471"/>
      <c r="P779" s="482"/>
      <c r="Q779" s="437"/>
      <c r="R779" s="488"/>
      <c r="S779" s="437"/>
      <c r="T779" s="438"/>
      <c r="U779" s="439"/>
      <c r="V779" s="41"/>
      <c r="W779" s="150"/>
      <c r="X779" s="150"/>
      <c r="Y779" s="150" t="str">
        <f>IFERROR(IF(VLOOKUP(A777,入力データ,23,FALSE)="","",VLOOKUP(A777,入力データ,23,FALSE)),"")</f>
        <v/>
      </c>
      <c r="Z779" s="150"/>
      <c r="AA779" s="151"/>
      <c r="AB779" s="369"/>
      <c r="AC779" s="377">
        <v>2</v>
      </c>
      <c r="AD779" s="379" t="str">
        <f>IFERROR(IF(VLOOKUP(A777,入力データ,37,FALSE)="","",VLOOKUP(A777,入力データ,37,FALSE)),"")</f>
        <v/>
      </c>
      <c r="AE779" s="379" t="str">
        <f>IF(AD779="","",IF(V784&gt;43585,5,4))</f>
        <v/>
      </c>
      <c r="AF779" s="381" t="str">
        <f>IF(AD779="","",V784)</f>
        <v/>
      </c>
      <c r="AG779" s="383" t="str">
        <f>IF(AE779="","",V784)</f>
        <v/>
      </c>
      <c r="AH779" s="385" t="str">
        <f>IF(AF779="","",V784)</f>
        <v/>
      </c>
      <c r="AI779" s="387">
        <v>6</v>
      </c>
      <c r="AJ779" s="389" t="str">
        <f>IFERROR(IF(VLOOKUP(A777,入力データ,36,FALSE)="","",3),"")</f>
        <v/>
      </c>
      <c r="AK779" s="372"/>
      <c r="AL779" s="374"/>
    </row>
    <row r="780" spans="1:38" ht="15" customHeight="1" x14ac:dyDescent="0.15">
      <c r="A780" s="454"/>
      <c r="B780" s="458"/>
      <c r="C780" s="376"/>
      <c r="D780" s="463"/>
      <c r="E780" s="466"/>
      <c r="F780" s="469"/>
      <c r="G780" s="472"/>
      <c r="H780" s="466"/>
      <c r="I780" s="466"/>
      <c r="J780" s="477"/>
      <c r="K780" s="480"/>
      <c r="L780" s="466"/>
      <c r="M780" s="466"/>
      <c r="N780" s="469"/>
      <c r="O780" s="472"/>
      <c r="P780" s="466"/>
      <c r="Q780" s="477"/>
      <c r="R780" s="489"/>
      <c r="S780" s="440"/>
      <c r="T780" s="441"/>
      <c r="U780" s="442"/>
      <c r="V780" s="38"/>
      <c r="W780" s="36"/>
      <c r="X780" s="36"/>
      <c r="Y780" s="150" t="str">
        <f>IFERROR(IF(VLOOKUP(A777,入力データ,24,FALSE)="","",VLOOKUP(A777,入力データ,24,FALSE)),"")</f>
        <v/>
      </c>
      <c r="Z780" s="63"/>
      <c r="AA780" s="37"/>
      <c r="AB780" s="369"/>
      <c r="AC780" s="378"/>
      <c r="AD780" s="380"/>
      <c r="AE780" s="380"/>
      <c r="AF780" s="382"/>
      <c r="AG780" s="384"/>
      <c r="AH780" s="386"/>
      <c r="AI780" s="388"/>
      <c r="AJ780" s="390"/>
      <c r="AK780" s="372"/>
      <c r="AL780" s="374"/>
    </row>
    <row r="781" spans="1:38" ht="15" customHeight="1" x14ac:dyDescent="0.15">
      <c r="A781" s="454"/>
      <c r="B781" s="490" t="str">
        <f>IF(OR(C777&lt;&gt;"",C779&lt;&gt;""),"○","")</f>
        <v/>
      </c>
      <c r="C781" s="391" t="str">
        <f>IFERROR(IF(VLOOKUP(A777,入力データ,4,FALSE)="","",VLOOKUP(A777,入力データ,4,FALSE)),"")</f>
        <v/>
      </c>
      <c r="D781" s="392"/>
      <c r="E781" s="395" t="str">
        <f>IFERROR(IF(VLOOKUP(A777,入力データ,15,FALSE)="","",IF(VLOOKUP(A777,入力データ,15,FALSE)&gt;43585,5,4)),"")</f>
        <v/>
      </c>
      <c r="F781" s="398" t="str">
        <f>IFERROR(IF(VLOOKUP(A777,入力データ,15,FALSE)="","",VLOOKUP(A777,入力データ,15,FALSE)),"")</f>
        <v/>
      </c>
      <c r="G781" s="401" t="str">
        <f>IFERROR(IF(VLOOKUP(A777,入力データ,15,FALSE)="","",VLOOKUP(A777,入力データ,15,FALSE)),"")</f>
        <v/>
      </c>
      <c r="H781" s="404" t="str">
        <f>IFERROR(IF(VLOOKUP(A777,入力データ,15,FALSE)&gt;0,1,""),"")</f>
        <v/>
      </c>
      <c r="I781" s="404" t="str">
        <f>IFERROR(IF(VLOOKUP(A777,入力データ,16,FALSE)="","",VLOOKUP(A777,入力データ,16,FALSE)),"")</f>
        <v/>
      </c>
      <c r="J781" s="405" t="str">
        <f>IFERROR(IF(VLOOKUP(A777,入力データ,17,FALSE)="","",
IF(VLOOKUP(A777,入力データ,17,FALSE)&gt;159,"G",
IF(VLOOKUP(A777,入力データ,17,FALSE)&gt;149,"F",
IF(VLOOKUP(A777,入力データ,17,FALSE)&gt;139,"E",
IF(VLOOKUP(A777,入力データ,17,FALSE)&gt;129,"D",
IF(VLOOKUP(A777,入力データ,17,FALSE)&gt;119,"C",
IF(VLOOKUP(A777,入力データ,17,FALSE)&gt;109,"B",
IF(VLOOKUP(A777,入力データ,17,FALSE)&gt;99,"A",
"")))))))),"")</f>
        <v/>
      </c>
      <c r="K781" s="408" t="str">
        <f>IFERROR(IF(VLOOKUP(A777,入力データ,17,FALSE)="","",
IF(VLOOKUP(A777,入力データ,17,FALSE)&gt;99,MOD(VLOOKUP(A777,入力データ,17,FALSE),10),VLOOKUP(A777,入力データ,17,FALSE))),"")</f>
        <v/>
      </c>
      <c r="L781" s="411" t="str">
        <f>IFERROR(IF(VLOOKUP(A777,入力データ,18,FALSE)="","",VLOOKUP(A777,入力データ,18,FALSE)),"")</f>
        <v/>
      </c>
      <c r="M781" s="493" t="str">
        <f>IFERROR(IF(VLOOKUP(A777,入力データ,19,FALSE)="","",IF(VLOOKUP(A777,入力データ,19,FALSE)&gt;43585,5,4)),"")</f>
        <v/>
      </c>
      <c r="N781" s="398" t="str">
        <f>IFERROR(IF(VLOOKUP(A777,入力データ,19,FALSE)="","",VLOOKUP(A777,入力データ,19,FALSE)),"")</f>
        <v/>
      </c>
      <c r="O781" s="401" t="str">
        <f>IFERROR(IF(VLOOKUP(A777,入力データ,19,FALSE)="","",VLOOKUP(A777,入力データ,19,FALSE)),"")</f>
        <v/>
      </c>
      <c r="P781" s="411" t="str">
        <f>IFERROR(IF(VLOOKUP(A777,入力データ,20,FALSE)="","",VLOOKUP(A777,入力データ,20,FALSE)),"")</f>
        <v/>
      </c>
      <c r="Q781" s="500"/>
      <c r="R781" s="503" t="str">
        <f>IFERROR(IF(OR(S781="ｲｸｷｭｳ",S781="ﾑｷｭｳ",AND(L781="",P781="")),"",VLOOKUP(A777,入力データ,31,FALSE)),"")</f>
        <v/>
      </c>
      <c r="S781" s="423" t="str">
        <f>IFERROR(
IF(VLOOKUP(A777,入力データ,33,FALSE)=1,"ﾑｷｭｳ ",
IF(VLOOKUP(A777,入力データ,33,FALSE)=3,"ｲｸｷｭｳ",
IF(VLOOKUP(A777,入力データ,33,FALSE)=4,VLOOKUP(A777,入力データ,32,FALSE),
IF(VLOOKUP(A777,入力データ,33,FALSE)=5,VLOOKUP(A777,入力データ,32,FALSE),
IF(AND(VLOOKUP(A777,入力データ,38,FALSE)&gt;0,VLOOKUP(A777,入力データ,38,FALSE)&lt;9),0,
IF(AND(L781="",P781=""),"",VLOOKUP(A777,入力データ,32,FALSE))))))),"")</f>
        <v/>
      </c>
      <c r="T781" s="424"/>
      <c r="U781" s="425"/>
      <c r="V781" s="36"/>
      <c r="W781" s="36"/>
      <c r="X781" s="36"/>
      <c r="Y781" s="63" t="str">
        <f>IFERROR(IF(VLOOKUP(A777,入力データ,25,FALSE)="","",VLOOKUP(A777,入力データ,25,FALSE)),"")</f>
        <v/>
      </c>
      <c r="Z781" s="63"/>
      <c r="AA781" s="37"/>
      <c r="AB781" s="369"/>
      <c r="AC781" s="377">
        <v>3</v>
      </c>
      <c r="AD781" s="379" t="str">
        <f>IFERROR(IF(VLOOKUP(A777,入力データ,33,FALSE)="","",VLOOKUP(A777,入力データ,33,FALSE)),"")</f>
        <v/>
      </c>
      <c r="AE781" s="379" t="str">
        <f>IF(AD781="","",IF(V784&gt;43585,5,4))</f>
        <v/>
      </c>
      <c r="AF781" s="381" t="str">
        <f>IF(AD781="","",V784)</f>
        <v/>
      </c>
      <c r="AG781" s="383" t="str">
        <f>IF(AE781="","",V784)</f>
        <v/>
      </c>
      <c r="AH781" s="385" t="str">
        <f>IF(AF781="","",V784)</f>
        <v/>
      </c>
      <c r="AI781" s="379">
        <v>7</v>
      </c>
      <c r="AJ781" s="430"/>
      <c r="AK781" s="372"/>
      <c r="AL781" s="374"/>
    </row>
    <row r="782" spans="1:38" ht="15" customHeight="1" x14ac:dyDescent="0.15">
      <c r="A782" s="454"/>
      <c r="B782" s="491"/>
      <c r="C782" s="393"/>
      <c r="D782" s="394"/>
      <c r="E782" s="396"/>
      <c r="F782" s="399"/>
      <c r="G782" s="402"/>
      <c r="H782" s="396"/>
      <c r="I782" s="396"/>
      <c r="J782" s="406"/>
      <c r="K782" s="409"/>
      <c r="L782" s="396"/>
      <c r="M782" s="494"/>
      <c r="N782" s="496"/>
      <c r="O782" s="498"/>
      <c r="P782" s="494"/>
      <c r="Q782" s="501"/>
      <c r="R782" s="504"/>
      <c r="S782" s="426"/>
      <c r="T782" s="426"/>
      <c r="U782" s="427"/>
      <c r="V782" s="1"/>
      <c r="W782" s="1"/>
      <c r="X782" s="1"/>
      <c r="Y782" s="63" t="str">
        <f>IFERROR(IF(VLOOKUP(A777,入力データ,26,FALSE)="","",VLOOKUP(A777,入力データ,26,FALSE)),"")</f>
        <v/>
      </c>
      <c r="Z782" s="1"/>
      <c r="AA782" s="1"/>
      <c r="AB782" s="369"/>
      <c r="AC782" s="378"/>
      <c r="AD782" s="380"/>
      <c r="AE782" s="380"/>
      <c r="AF782" s="382"/>
      <c r="AG782" s="384"/>
      <c r="AH782" s="386"/>
      <c r="AI782" s="380"/>
      <c r="AJ782" s="431"/>
      <c r="AK782" s="372"/>
      <c r="AL782" s="374"/>
    </row>
    <row r="783" spans="1:38" ht="15" customHeight="1" x14ac:dyDescent="0.15">
      <c r="A783" s="454"/>
      <c r="B783" s="491"/>
      <c r="C783" s="432" t="str">
        <f>IFERROR(IF(VLOOKUP(A777,入力データ,14,FALSE)="","",VLOOKUP(A777,入力データ,14,FALSE)),"")</f>
        <v/>
      </c>
      <c r="D783" s="409"/>
      <c r="E783" s="396"/>
      <c r="F783" s="399"/>
      <c r="G783" s="402"/>
      <c r="H783" s="396"/>
      <c r="I783" s="396"/>
      <c r="J783" s="406"/>
      <c r="K783" s="409"/>
      <c r="L783" s="396"/>
      <c r="M783" s="494"/>
      <c r="N783" s="496"/>
      <c r="O783" s="498"/>
      <c r="P783" s="494"/>
      <c r="Q783" s="501"/>
      <c r="R783" s="504"/>
      <c r="S783" s="426"/>
      <c r="T783" s="426"/>
      <c r="U783" s="427"/>
      <c r="V783" s="150"/>
      <c r="W783" s="150"/>
      <c r="X783" s="150"/>
      <c r="Y783" s="1"/>
      <c r="Z783" s="62"/>
      <c r="AA783" s="151"/>
      <c r="AB783" s="369"/>
      <c r="AC783" s="377">
        <v>4</v>
      </c>
      <c r="AD783" s="413" t="str">
        <f>IFERROR(IF(VLOOKUP(A777,入力データ,38,FALSE)="","",VLOOKUP(A777,入力データ,38,FALSE)),"")</f>
        <v/>
      </c>
      <c r="AE783" s="379" t="str">
        <f>IF(AD783="","",IF(V784&gt;43585,5,4))</f>
        <v/>
      </c>
      <c r="AF783" s="381" t="str">
        <f>IF(AE783="","",V784)</f>
        <v/>
      </c>
      <c r="AG783" s="383" t="str">
        <f>IF(AE783="","",V784)</f>
        <v/>
      </c>
      <c r="AH783" s="385" t="str">
        <f>IF(AE783="","",V784)</f>
        <v/>
      </c>
      <c r="AI783" s="379"/>
      <c r="AJ783" s="418"/>
      <c r="AK783" s="58"/>
      <c r="AL783" s="86"/>
    </row>
    <row r="784" spans="1:38" ht="15" customHeight="1" x14ac:dyDescent="0.15">
      <c r="A784" s="455"/>
      <c r="B784" s="492"/>
      <c r="C784" s="433"/>
      <c r="D784" s="410"/>
      <c r="E784" s="397"/>
      <c r="F784" s="400"/>
      <c r="G784" s="403"/>
      <c r="H784" s="397"/>
      <c r="I784" s="397"/>
      <c r="J784" s="407"/>
      <c r="K784" s="410"/>
      <c r="L784" s="397"/>
      <c r="M784" s="495"/>
      <c r="N784" s="497"/>
      <c r="O784" s="499"/>
      <c r="P784" s="495"/>
      <c r="Q784" s="502"/>
      <c r="R784" s="505"/>
      <c r="S784" s="428"/>
      <c r="T784" s="428"/>
      <c r="U784" s="429"/>
      <c r="V784" s="420" t="str">
        <f>IFERROR(IF(VLOOKUP(A777,入力データ,27,FALSE)="","",VLOOKUP(A777,入力データ,27,FALSE)),"")</f>
        <v/>
      </c>
      <c r="W784" s="421"/>
      <c r="X784" s="421"/>
      <c r="Y784" s="421"/>
      <c r="Z784" s="421"/>
      <c r="AA784" s="422"/>
      <c r="AB784" s="370"/>
      <c r="AC784" s="412"/>
      <c r="AD784" s="414"/>
      <c r="AE784" s="414"/>
      <c r="AF784" s="415"/>
      <c r="AG784" s="416"/>
      <c r="AH784" s="417"/>
      <c r="AI784" s="414"/>
      <c r="AJ784" s="419"/>
      <c r="AK784" s="60"/>
      <c r="AL784" s="61"/>
    </row>
    <row r="785" spans="1:38" ht="15" customHeight="1" x14ac:dyDescent="0.15">
      <c r="A785" s="453">
        <v>97</v>
      </c>
      <c r="B785" s="456"/>
      <c r="C785" s="459" t="str">
        <f>IFERROR(IF(VLOOKUP(A785,入力データ,2,FALSE)="","",VLOOKUP(A785,入力データ,2,FALSE)),"")</f>
        <v/>
      </c>
      <c r="D785" s="461" t="str">
        <f>IFERROR(
IF(OR(VLOOKUP(A785,入力データ,34,FALSE)=1,
VLOOKUP(A785,入力データ,34,FALSE)=3,
VLOOKUP(A785,入力データ,34,FALSE)=4,
VLOOKUP(A785,入力データ,34,FALSE)=5),
IF(VLOOKUP(A785,入力データ,13,FALSE)="","",VLOOKUP(A785,入力データ,13,FALSE)),
IF(VLOOKUP(A785,入力データ,3,FALSE)="","",VLOOKUP(A785,入力データ,3,FALSE))),"")</f>
        <v/>
      </c>
      <c r="E785" s="464" t="str">
        <f>IFERROR(IF(VLOOKUP(A785,入力データ,5,FALSE)="","",IF(VLOOKUP(A785,入力データ,5,FALSE)&gt;43585,5,4)),"")</f>
        <v/>
      </c>
      <c r="F785" s="467" t="str">
        <f>IFERROR(IF(VLOOKUP(A785,入力データ,5,FALSE)="","",VLOOKUP(A785,入力データ,5,FALSE)),"")</f>
        <v/>
      </c>
      <c r="G785" s="470" t="str">
        <f>IFERROR(IF(VLOOKUP(A785,入力データ,5,FALSE)="","",VLOOKUP(A785,入力データ,5,FALSE)),"")</f>
        <v/>
      </c>
      <c r="H785" s="473" t="str">
        <f>IFERROR(IF(VLOOKUP(A785,入力データ,5,FALSE)&gt;0,1,""),"")</f>
        <v/>
      </c>
      <c r="I785" s="473" t="str">
        <f>IFERROR(IF(VLOOKUP(A785,入力データ,6,FALSE)="","",VLOOKUP(A785,入力データ,6,FALSE)),"")</f>
        <v/>
      </c>
      <c r="J785" s="475" t="str">
        <f>IFERROR(IF(VLOOKUP(A785,入力データ,7,FALSE)="","",
IF(VLOOKUP(A785,入力データ,7,FALSE)&gt;159,"G",
IF(VLOOKUP(A785,入力データ,7,FALSE)&gt;149,"F",
IF(VLOOKUP(A785,入力データ,7,FALSE)&gt;139,"E",
IF(VLOOKUP(A785,入力データ,7,FALSE)&gt;129,"D",
IF(VLOOKUP(A785,入力データ,7,FALSE)&gt;119,"C",
IF(VLOOKUP(A785,入力データ,7,FALSE)&gt;109,"B",
IF(VLOOKUP(A785,入力データ,7,FALSE)&gt;99,"A",
"")))))))),"")</f>
        <v/>
      </c>
      <c r="K785" s="478" t="str">
        <f>IFERROR(IF(VLOOKUP(A785,入力データ,7,FALSE)="","",
IF(VLOOKUP(A785,入力データ,7,FALSE)&gt;99,MOD(VLOOKUP(A785,入力データ,7,FALSE),10),VLOOKUP(A785,入力データ,7,FALSE))),"")</f>
        <v/>
      </c>
      <c r="L785" s="481" t="str">
        <f>IFERROR(IF(VLOOKUP(A785,入力データ,8,FALSE)="","",VLOOKUP(A785,入力データ,8,FALSE)),"")</f>
        <v/>
      </c>
      <c r="M785" s="483" t="str">
        <f>IFERROR(IF(VLOOKUP(A785,入力データ,9,FALSE)="","",IF(VLOOKUP(A785,入力データ,9,FALSE)&gt;43585,5,4)),"")</f>
        <v/>
      </c>
      <c r="N785" s="485" t="str">
        <f>IFERROR(IF(VLOOKUP(A785,入力データ,9,FALSE)="","",VLOOKUP(A785,入力データ,9,FALSE)),"")</f>
        <v/>
      </c>
      <c r="O785" s="470" t="str">
        <f>IFERROR(IF(VLOOKUP(A785,入力データ,9,FALSE)="","",VLOOKUP(A785,入力データ,9,FALSE)),"")</f>
        <v/>
      </c>
      <c r="P785" s="481" t="str">
        <f>IFERROR(IF(VLOOKUP(A785,入力データ,10,FALSE)="","",VLOOKUP(A785,入力データ,10,FALSE)),"")</f>
        <v/>
      </c>
      <c r="Q785" s="434"/>
      <c r="R785" s="487" t="str">
        <f>IFERROR(IF(VLOOKUP(A785,入力データ,8,FALSE)="","",VLOOKUP(A785,入力データ,8,FALSE)+VALUE(VLOOKUP(A785,入力データ,10,FALSE))),"")</f>
        <v/>
      </c>
      <c r="S785" s="434" t="str">
        <f>IF(R785="","",IF(VLOOKUP(A785,入力データ,11,FALSE)="育児休業","ｲｸｷｭｳ",IF(VLOOKUP(A785,入力データ,11,FALSE)="傷病休職","ﾑｷｭｳ",ROUNDDOWN(R785*10/1000,0))))</f>
        <v/>
      </c>
      <c r="T785" s="435"/>
      <c r="U785" s="436"/>
      <c r="V785" s="152"/>
      <c r="W785" s="149"/>
      <c r="X785" s="149"/>
      <c r="Y785" s="149" t="str">
        <f>IFERROR(IF(VLOOKUP(A785,入力データ,21,FALSE)="","",VLOOKUP(A785,入力データ,21,FALSE)),"")</f>
        <v/>
      </c>
      <c r="Z785" s="40"/>
      <c r="AA785" s="67"/>
      <c r="AB785" s="368" t="str">
        <f>IFERROR(IF(VLOOKUP(A785,入力データ,28,FALSE)&amp;"　"&amp;VLOOKUP(A785,入力データ,29,FALSE)="　","",VLOOKUP(A785,入力データ,28,FALSE)&amp;"　"&amp;VLOOKUP(A785,入力データ,29,FALSE)),"")</f>
        <v/>
      </c>
      <c r="AC785" s="443">
        <v>1</v>
      </c>
      <c r="AD785" s="444" t="str">
        <f>IFERROR(IF(VLOOKUP(A785,入力データ,34,FALSE)="","",VLOOKUP(A785,入力データ,34,FALSE)),"")</f>
        <v/>
      </c>
      <c r="AE785" s="444" t="str">
        <f>IF(AD785="","",IF(V792&gt;43585,5,4))</f>
        <v/>
      </c>
      <c r="AF785" s="445" t="str">
        <f>IF(AD785="","",V792)</f>
        <v/>
      </c>
      <c r="AG785" s="447" t="str">
        <f>IF(AD785="","",V792)</f>
        <v/>
      </c>
      <c r="AH785" s="449" t="str">
        <f>IF(AD785="","",V792)</f>
        <v/>
      </c>
      <c r="AI785" s="444">
        <v>5</v>
      </c>
      <c r="AJ785" s="451" t="str">
        <f>IFERROR(IF(OR(VLOOKUP(A785,入力データ,34,FALSE)=1,VLOOKUP(A785,入力データ,34,FALSE)=3,VLOOKUP(A785,入力データ,34,FALSE)=4,VLOOKUP(A785,入力データ,34,FALSE)=5),3,
IF(VLOOKUP(A785,入力データ,35,FALSE)="","",3)),"")</f>
        <v/>
      </c>
      <c r="AK785" s="371"/>
      <c r="AL785" s="373"/>
    </row>
    <row r="786" spans="1:38" ht="15" customHeight="1" x14ac:dyDescent="0.15">
      <c r="A786" s="454"/>
      <c r="B786" s="457"/>
      <c r="C786" s="460"/>
      <c r="D786" s="462"/>
      <c r="E786" s="465"/>
      <c r="F786" s="468"/>
      <c r="G786" s="471"/>
      <c r="H786" s="474"/>
      <c r="I786" s="474"/>
      <c r="J786" s="476"/>
      <c r="K786" s="479"/>
      <c r="L786" s="482"/>
      <c r="M786" s="484"/>
      <c r="N786" s="486"/>
      <c r="O786" s="471"/>
      <c r="P786" s="482"/>
      <c r="Q786" s="437"/>
      <c r="R786" s="488"/>
      <c r="S786" s="437"/>
      <c r="T786" s="438"/>
      <c r="U786" s="439"/>
      <c r="V786" s="41"/>
      <c r="W786" s="150"/>
      <c r="X786" s="150"/>
      <c r="Y786" s="150" t="str">
        <f>IFERROR(IF(VLOOKUP(A785,入力データ,22,FALSE)="","",VLOOKUP(A785,入力データ,22,FALSE)),"")</f>
        <v/>
      </c>
      <c r="Z786" s="150"/>
      <c r="AA786" s="151"/>
      <c r="AB786" s="369"/>
      <c r="AC786" s="378"/>
      <c r="AD786" s="380"/>
      <c r="AE786" s="380"/>
      <c r="AF786" s="446"/>
      <c r="AG786" s="448"/>
      <c r="AH786" s="450"/>
      <c r="AI786" s="380"/>
      <c r="AJ786" s="452"/>
      <c r="AK786" s="372"/>
      <c r="AL786" s="374"/>
    </row>
    <row r="787" spans="1:38" ht="15" customHeight="1" x14ac:dyDescent="0.15">
      <c r="A787" s="454"/>
      <c r="B787" s="457"/>
      <c r="C787" s="375" t="str">
        <f>IFERROR(IF(VLOOKUP(A785,入力データ,12,FALSE)="","",VLOOKUP(A785,入力データ,12,FALSE)),"")</f>
        <v/>
      </c>
      <c r="D787" s="462"/>
      <c r="E787" s="465"/>
      <c r="F787" s="468"/>
      <c r="G787" s="471"/>
      <c r="H787" s="474"/>
      <c r="I787" s="474"/>
      <c r="J787" s="476"/>
      <c r="K787" s="479"/>
      <c r="L787" s="482"/>
      <c r="M787" s="484"/>
      <c r="N787" s="486"/>
      <c r="O787" s="471"/>
      <c r="P787" s="482"/>
      <c r="Q787" s="437"/>
      <c r="R787" s="488"/>
      <c r="S787" s="437"/>
      <c r="T787" s="438"/>
      <c r="U787" s="439"/>
      <c r="V787" s="41"/>
      <c r="W787" s="150"/>
      <c r="X787" s="150"/>
      <c r="Y787" s="150" t="str">
        <f>IFERROR(IF(VLOOKUP(A785,入力データ,23,FALSE)="","",VLOOKUP(A785,入力データ,23,FALSE)),"")</f>
        <v/>
      </c>
      <c r="Z787" s="150"/>
      <c r="AA787" s="151"/>
      <c r="AB787" s="369"/>
      <c r="AC787" s="377">
        <v>2</v>
      </c>
      <c r="AD787" s="379" t="str">
        <f>IFERROR(IF(VLOOKUP(A785,入力データ,37,FALSE)="","",VLOOKUP(A785,入力データ,37,FALSE)),"")</f>
        <v/>
      </c>
      <c r="AE787" s="379" t="str">
        <f>IF(AD787="","",IF(V792&gt;43585,5,4))</f>
        <v/>
      </c>
      <c r="AF787" s="381" t="str">
        <f>IF(AD787="","",V792)</f>
        <v/>
      </c>
      <c r="AG787" s="383" t="str">
        <f>IF(AE787="","",V792)</f>
        <v/>
      </c>
      <c r="AH787" s="385" t="str">
        <f>IF(AF787="","",V792)</f>
        <v/>
      </c>
      <c r="AI787" s="387">
        <v>6</v>
      </c>
      <c r="AJ787" s="389" t="str">
        <f>IFERROR(IF(VLOOKUP(A785,入力データ,36,FALSE)="","",3),"")</f>
        <v/>
      </c>
      <c r="AK787" s="372"/>
      <c r="AL787" s="374"/>
    </row>
    <row r="788" spans="1:38" ht="15" customHeight="1" x14ac:dyDescent="0.15">
      <c r="A788" s="454"/>
      <c r="B788" s="458"/>
      <c r="C788" s="376"/>
      <c r="D788" s="463"/>
      <c r="E788" s="466"/>
      <c r="F788" s="469"/>
      <c r="G788" s="472"/>
      <c r="H788" s="466"/>
      <c r="I788" s="466"/>
      <c r="J788" s="477"/>
      <c r="K788" s="480"/>
      <c r="L788" s="466"/>
      <c r="M788" s="466"/>
      <c r="N788" s="469"/>
      <c r="O788" s="472"/>
      <c r="P788" s="466"/>
      <c r="Q788" s="477"/>
      <c r="R788" s="489"/>
      <c r="S788" s="440"/>
      <c r="T788" s="441"/>
      <c r="U788" s="442"/>
      <c r="V788" s="38"/>
      <c r="W788" s="36"/>
      <c r="X788" s="36"/>
      <c r="Y788" s="150" t="str">
        <f>IFERROR(IF(VLOOKUP(A785,入力データ,24,FALSE)="","",VLOOKUP(A785,入力データ,24,FALSE)),"")</f>
        <v/>
      </c>
      <c r="Z788" s="63"/>
      <c r="AA788" s="37"/>
      <c r="AB788" s="369"/>
      <c r="AC788" s="378"/>
      <c r="AD788" s="380"/>
      <c r="AE788" s="380"/>
      <c r="AF788" s="382"/>
      <c r="AG788" s="384"/>
      <c r="AH788" s="386"/>
      <c r="AI788" s="388"/>
      <c r="AJ788" s="390"/>
      <c r="AK788" s="372"/>
      <c r="AL788" s="374"/>
    </row>
    <row r="789" spans="1:38" ht="15" customHeight="1" x14ac:dyDescent="0.15">
      <c r="A789" s="454"/>
      <c r="B789" s="490" t="str">
        <f>IF(OR(C785&lt;&gt;"",C787&lt;&gt;""),"○","")</f>
        <v/>
      </c>
      <c r="C789" s="391" t="str">
        <f>IFERROR(IF(VLOOKUP(A785,入力データ,4,FALSE)="","",VLOOKUP(A785,入力データ,4,FALSE)),"")</f>
        <v/>
      </c>
      <c r="D789" s="392"/>
      <c r="E789" s="395" t="str">
        <f>IFERROR(IF(VLOOKUP(A785,入力データ,15,FALSE)="","",IF(VLOOKUP(A785,入力データ,15,FALSE)&gt;43585,5,4)),"")</f>
        <v/>
      </c>
      <c r="F789" s="398" t="str">
        <f>IFERROR(IF(VLOOKUP(A785,入力データ,15,FALSE)="","",VLOOKUP(A785,入力データ,15,FALSE)),"")</f>
        <v/>
      </c>
      <c r="G789" s="401" t="str">
        <f>IFERROR(IF(VLOOKUP(A785,入力データ,15,FALSE)="","",VLOOKUP(A785,入力データ,15,FALSE)),"")</f>
        <v/>
      </c>
      <c r="H789" s="404" t="str">
        <f>IFERROR(IF(VLOOKUP(A785,入力データ,15,FALSE)&gt;0,1,""),"")</f>
        <v/>
      </c>
      <c r="I789" s="404" t="str">
        <f>IFERROR(IF(VLOOKUP(A785,入力データ,16,FALSE)="","",VLOOKUP(A785,入力データ,16,FALSE)),"")</f>
        <v/>
      </c>
      <c r="J789" s="405" t="str">
        <f>IFERROR(IF(VLOOKUP(A785,入力データ,17,FALSE)="","",
IF(VLOOKUP(A785,入力データ,17,FALSE)&gt;159,"G",
IF(VLOOKUP(A785,入力データ,17,FALSE)&gt;149,"F",
IF(VLOOKUP(A785,入力データ,17,FALSE)&gt;139,"E",
IF(VLOOKUP(A785,入力データ,17,FALSE)&gt;129,"D",
IF(VLOOKUP(A785,入力データ,17,FALSE)&gt;119,"C",
IF(VLOOKUP(A785,入力データ,17,FALSE)&gt;109,"B",
IF(VLOOKUP(A785,入力データ,17,FALSE)&gt;99,"A",
"")))))))),"")</f>
        <v/>
      </c>
      <c r="K789" s="408" t="str">
        <f>IFERROR(IF(VLOOKUP(A785,入力データ,17,FALSE)="","",
IF(VLOOKUP(A785,入力データ,17,FALSE)&gt;99,MOD(VLOOKUP(A785,入力データ,17,FALSE),10),VLOOKUP(A785,入力データ,17,FALSE))),"")</f>
        <v/>
      </c>
      <c r="L789" s="411" t="str">
        <f>IFERROR(IF(VLOOKUP(A785,入力データ,18,FALSE)="","",VLOOKUP(A785,入力データ,18,FALSE)),"")</f>
        <v/>
      </c>
      <c r="M789" s="493" t="str">
        <f>IFERROR(IF(VLOOKUP(A785,入力データ,19,FALSE)="","",IF(VLOOKUP(A785,入力データ,19,FALSE)&gt;43585,5,4)),"")</f>
        <v/>
      </c>
      <c r="N789" s="398" t="str">
        <f>IFERROR(IF(VLOOKUP(A785,入力データ,19,FALSE)="","",VLOOKUP(A785,入力データ,19,FALSE)),"")</f>
        <v/>
      </c>
      <c r="O789" s="401" t="str">
        <f>IFERROR(IF(VLOOKUP(A785,入力データ,19,FALSE)="","",VLOOKUP(A785,入力データ,19,FALSE)),"")</f>
        <v/>
      </c>
      <c r="P789" s="411" t="str">
        <f>IFERROR(IF(VLOOKUP(A785,入力データ,20,FALSE)="","",VLOOKUP(A785,入力データ,20,FALSE)),"")</f>
        <v/>
      </c>
      <c r="Q789" s="500"/>
      <c r="R789" s="503" t="str">
        <f>IFERROR(IF(OR(S789="ｲｸｷｭｳ",S789="ﾑｷｭｳ",AND(L789="",P789="")),"",VLOOKUP(A785,入力データ,31,FALSE)),"")</f>
        <v/>
      </c>
      <c r="S789" s="423" t="str">
        <f>IFERROR(
IF(VLOOKUP(A785,入力データ,33,FALSE)=1,"ﾑｷｭｳ ",
IF(VLOOKUP(A785,入力データ,33,FALSE)=3,"ｲｸｷｭｳ",
IF(VLOOKUP(A785,入力データ,33,FALSE)=4,VLOOKUP(A785,入力データ,32,FALSE),
IF(VLOOKUP(A785,入力データ,33,FALSE)=5,VLOOKUP(A785,入力データ,32,FALSE),
IF(AND(VLOOKUP(A785,入力データ,38,FALSE)&gt;0,VLOOKUP(A785,入力データ,38,FALSE)&lt;9),0,
IF(AND(L789="",P789=""),"",VLOOKUP(A785,入力データ,32,FALSE))))))),"")</f>
        <v/>
      </c>
      <c r="T789" s="424"/>
      <c r="U789" s="425"/>
      <c r="V789" s="36"/>
      <c r="W789" s="36"/>
      <c r="X789" s="36"/>
      <c r="Y789" s="63" t="str">
        <f>IFERROR(IF(VLOOKUP(A785,入力データ,25,FALSE)="","",VLOOKUP(A785,入力データ,25,FALSE)),"")</f>
        <v/>
      </c>
      <c r="Z789" s="63"/>
      <c r="AA789" s="37"/>
      <c r="AB789" s="369"/>
      <c r="AC789" s="377">
        <v>3</v>
      </c>
      <c r="AD789" s="379" t="str">
        <f>IFERROR(IF(VLOOKUP(A785,入力データ,33,FALSE)="","",VLOOKUP(A785,入力データ,33,FALSE)),"")</f>
        <v/>
      </c>
      <c r="AE789" s="379" t="str">
        <f>IF(AD789="","",IF(V792&gt;43585,5,4))</f>
        <v/>
      </c>
      <c r="AF789" s="381" t="str">
        <f>IF(AD789="","",V792)</f>
        <v/>
      </c>
      <c r="AG789" s="383" t="str">
        <f>IF(AE789="","",V792)</f>
        <v/>
      </c>
      <c r="AH789" s="385" t="str">
        <f>IF(AF789="","",V792)</f>
        <v/>
      </c>
      <c r="AI789" s="379">
        <v>7</v>
      </c>
      <c r="AJ789" s="430"/>
      <c r="AK789" s="372"/>
      <c r="AL789" s="374"/>
    </row>
    <row r="790" spans="1:38" ht="15" customHeight="1" x14ac:dyDescent="0.15">
      <c r="A790" s="454"/>
      <c r="B790" s="491"/>
      <c r="C790" s="393"/>
      <c r="D790" s="394"/>
      <c r="E790" s="396"/>
      <c r="F790" s="399"/>
      <c r="G790" s="402"/>
      <c r="H790" s="396"/>
      <c r="I790" s="396"/>
      <c r="J790" s="406"/>
      <c r="K790" s="409"/>
      <c r="L790" s="396"/>
      <c r="M790" s="494"/>
      <c r="N790" s="496"/>
      <c r="O790" s="498"/>
      <c r="P790" s="494"/>
      <c r="Q790" s="501"/>
      <c r="R790" s="504"/>
      <c r="S790" s="426"/>
      <c r="T790" s="426"/>
      <c r="U790" s="427"/>
      <c r="V790" s="1"/>
      <c r="W790" s="1"/>
      <c r="X790" s="1"/>
      <c r="Y790" s="63" t="str">
        <f>IFERROR(IF(VLOOKUP(A785,入力データ,26,FALSE)="","",VLOOKUP(A785,入力データ,26,FALSE)),"")</f>
        <v/>
      </c>
      <c r="Z790" s="1"/>
      <c r="AA790" s="1"/>
      <c r="AB790" s="369"/>
      <c r="AC790" s="378"/>
      <c r="AD790" s="380"/>
      <c r="AE790" s="380"/>
      <c r="AF790" s="382"/>
      <c r="AG790" s="384"/>
      <c r="AH790" s="386"/>
      <c r="AI790" s="380"/>
      <c r="AJ790" s="431"/>
      <c r="AK790" s="372"/>
      <c r="AL790" s="374"/>
    </row>
    <row r="791" spans="1:38" ht="15" customHeight="1" x14ac:dyDescent="0.15">
      <c r="A791" s="454"/>
      <c r="B791" s="491"/>
      <c r="C791" s="432" t="str">
        <f>IFERROR(IF(VLOOKUP(A785,入力データ,14,FALSE)="","",VLOOKUP(A785,入力データ,14,FALSE)),"")</f>
        <v/>
      </c>
      <c r="D791" s="409"/>
      <c r="E791" s="396"/>
      <c r="F791" s="399"/>
      <c r="G791" s="402"/>
      <c r="H791" s="396"/>
      <c r="I791" s="396"/>
      <c r="J791" s="406"/>
      <c r="K791" s="409"/>
      <c r="L791" s="396"/>
      <c r="M791" s="494"/>
      <c r="N791" s="496"/>
      <c r="O791" s="498"/>
      <c r="P791" s="494"/>
      <c r="Q791" s="501"/>
      <c r="R791" s="504"/>
      <c r="S791" s="426"/>
      <c r="T791" s="426"/>
      <c r="U791" s="427"/>
      <c r="V791" s="150"/>
      <c r="W791" s="150"/>
      <c r="X791" s="150"/>
      <c r="Y791" s="1"/>
      <c r="Z791" s="62"/>
      <c r="AA791" s="151"/>
      <c r="AB791" s="369"/>
      <c r="AC791" s="377">
        <v>4</v>
      </c>
      <c r="AD791" s="413" t="str">
        <f>IFERROR(IF(VLOOKUP(A785,入力データ,38,FALSE)="","",VLOOKUP(A785,入力データ,38,FALSE)),"")</f>
        <v/>
      </c>
      <c r="AE791" s="379" t="str">
        <f>IF(AD791="","",IF(V792&gt;43585,5,4))</f>
        <v/>
      </c>
      <c r="AF791" s="381" t="str">
        <f>IF(AE791="","",V792)</f>
        <v/>
      </c>
      <c r="AG791" s="383" t="str">
        <f>IF(AE791="","",V792)</f>
        <v/>
      </c>
      <c r="AH791" s="385" t="str">
        <f>IF(AE791="","",V792)</f>
        <v/>
      </c>
      <c r="AI791" s="379"/>
      <c r="AJ791" s="418"/>
      <c r="AK791" s="58"/>
      <c r="AL791" s="86"/>
    </row>
    <row r="792" spans="1:38" ht="15" customHeight="1" x14ac:dyDescent="0.15">
      <c r="A792" s="455"/>
      <c r="B792" s="492"/>
      <c r="C792" s="433"/>
      <c r="D792" s="410"/>
      <c r="E792" s="397"/>
      <c r="F792" s="400"/>
      <c r="G792" s="403"/>
      <c r="H792" s="397"/>
      <c r="I792" s="397"/>
      <c r="J792" s="407"/>
      <c r="K792" s="410"/>
      <c r="L792" s="397"/>
      <c r="M792" s="495"/>
      <c r="N792" s="497"/>
      <c r="O792" s="499"/>
      <c r="P792" s="495"/>
      <c r="Q792" s="502"/>
      <c r="R792" s="505"/>
      <c r="S792" s="428"/>
      <c r="T792" s="428"/>
      <c r="U792" s="429"/>
      <c r="V792" s="420" t="str">
        <f>IFERROR(IF(VLOOKUP(A785,入力データ,27,FALSE)="","",VLOOKUP(A785,入力データ,27,FALSE)),"")</f>
        <v/>
      </c>
      <c r="W792" s="421"/>
      <c r="X792" s="421"/>
      <c r="Y792" s="421"/>
      <c r="Z792" s="421"/>
      <c r="AA792" s="422"/>
      <c r="AB792" s="370"/>
      <c r="AC792" s="412"/>
      <c r="AD792" s="414"/>
      <c r="AE792" s="414"/>
      <c r="AF792" s="415"/>
      <c r="AG792" s="416"/>
      <c r="AH792" s="417"/>
      <c r="AI792" s="414"/>
      <c r="AJ792" s="419"/>
      <c r="AK792" s="60"/>
      <c r="AL792" s="61"/>
    </row>
    <row r="793" spans="1:38" ht="15" customHeight="1" x14ac:dyDescent="0.15">
      <c r="A793" s="453">
        <v>98</v>
      </c>
      <c r="B793" s="456"/>
      <c r="C793" s="459" t="str">
        <f>IFERROR(IF(VLOOKUP(A793,入力データ,2,FALSE)="","",VLOOKUP(A793,入力データ,2,FALSE)),"")</f>
        <v/>
      </c>
      <c r="D793" s="461" t="str">
        <f>IFERROR(
IF(OR(VLOOKUP(A793,入力データ,34,FALSE)=1,
VLOOKUP(A793,入力データ,34,FALSE)=3,
VLOOKUP(A793,入力データ,34,FALSE)=4,
VLOOKUP(A793,入力データ,34,FALSE)=5),
IF(VLOOKUP(A793,入力データ,13,FALSE)="","",VLOOKUP(A793,入力データ,13,FALSE)),
IF(VLOOKUP(A793,入力データ,3,FALSE)="","",VLOOKUP(A793,入力データ,3,FALSE))),"")</f>
        <v/>
      </c>
      <c r="E793" s="464" t="str">
        <f>IFERROR(IF(VLOOKUP(A793,入力データ,5,FALSE)="","",IF(VLOOKUP(A793,入力データ,5,FALSE)&gt;43585,5,4)),"")</f>
        <v/>
      </c>
      <c r="F793" s="467" t="str">
        <f>IFERROR(IF(VLOOKUP(A793,入力データ,5,FALSE)="","",VLOOKUP(A793,入力データ,5,FALSE)),"")</f>
        <v/>
      </c>
      <c r="G793" s="470" t="str">
        <f>IFERROR(IF(VLOOKUP(A793,入力データ,5,FALSE)="","",VLOOKUP(A793,入力データ,5,FALSE)),"")</f>
        <v/>
      </c>
      <c r="H793" s="473" t="str">
        <f>IFERROR(IF(VLOOKUP(A793,入力データ,5,FALSE)&gt;0,1,""),"")</f>
        <v/>
      </c>
      <c r="I793" s="473" t="str">
        <f>IFERROR(IF(VLOOKUP(A793,入力データ,6,FALSE)="","",VLOOKUP(A793,入力データ,6,FALSE)),"")</f>
        <v/>
      </c>
      <c r="J793" s="475" t="str">
        <f>IFERROR(IF(VLOOKUP(A793,入力データ,7,FALSE)="","",
IF(VLOOKUP(A793,入力データ,7,FALSE)&gt;159,"G",
IF(VLOOKUP(A793,入力データ,7,FALSE)&gt;149,"F",
IF(VLOOKUP(A793,入力データ,7,FALSE)&gt;139,"E",
IF(VLOOKUP(A793,入力データ,7,FALSE)&gt;129,"D",
IF(VLOOKUP(A793,入力データ,7,FALSE)&gt;119,"C",
IF(VLOOKUP(A793,入力データ,7,FALSE)&gt;109,"B",
IF(VLOOKUP(A793,入力データ,7,FALSE)&gt;99,"A",
"")))))))),"")</f>
        <v/>
      </c>
      <c r="K793" s="478" t="str">
        <f>IFERROR(IF(VLOOKUP(A793,入力データ,7,FALSE)="","",
IF(VLOOKUP(A793,入力データ,7,FALSE)&gt;99,MOD(VLOOKUP(A793,入力データ,7,FALSE),10),VLOOKUP(A793,入力データ,7,FALSE))),"")</f>
        <v/>
      </c>
      <c r="L793" s="481" t="str">
        <f>IFERROR(IF(VLOOKUP(A793,入力データ,8,FALSE)="","",VLOOKUP(A793,入力データ,8,FALSE)),"")</f>
        <v/>
      </c>
      <c r="M793" s="483" t="str">
        <f>IFERROR(IF(VLOOKUP(A793,入力データ,9,FALSE)="","",IF(VLOOKUP(A793,入力データ,9,FALSE)&gt;43585,5,4)),"")</f>
        <v/>
      </c>
      <c r="N793" s="485" t="str">
        <f>IFERROR(IF(VLOOKUP(A793,入力データ,9,FALSE)="","",VLOOKUP(A793,入力データ,9,FALSE)),"")</f>
        <v/>
      </c>
      <c r="O793" s="470" t="str">
        <f>IFERROR(IF(VLOOKUP(A793,入力データ,9,FALSE)="","",VLOOKUP(A793,入力データ,9,FALSE)),"")</f>
        <v/>
      </c>
      <c r="P793" s="481" t="str">
        <f>IFERROR(IF(VLOOKUP(A793,入力データ,10,FALSE)="","",VLOOKUP(A793,入力データ,10,FALSE)),"")</f>
        <v/>
      </c>
      <c r="Q793" s="434"/>
      <c r="R793" s="487" t="str">
        <f>IFERROR(IF(VLOOKUP(A793,入力データ,8,FALSE)="","",VLOOKUP(A793,入力データ,8,FALSE)+VALUE(VLOOKUP(A793,入力データ,10,FALSE))),"")</f>
        <v/>
      </c>
      <c r="S793" s="434" t="str">
        <f>IF(R793="","",IF(VLOOKUP(A793,入力データ,11,FALSE)="育児休業","ｲｸｷｭｳ",IF(VLOOKUP(A793,入力データ,11,FALSE)="傷病休職","ﾑｷｭｳ",ROUNDDOWN(R793*10/1000,0))))</f>
        <v/>
      </c>
      <c r="T793" s="435"/>
      <c r="U793" s="436"/>
      <c r="V793" s="152"/>
      <c r="W793" s="149"/>
      <c r="X793" s="149"/>
      <c r="Y793" s="149" t="str">
        <f>IFERROR(IF(VLOOKUP(A793,入力データ,21,FALSE)="","",VLOOKUP(A793,入力データ,21,FALSE)),"")</f>
        <v/>
      </c>
      <c r="Z793" s="40"/>
      <c r="AA793" s="67"/>
      <c r="AB793" s="368" t="str">
        <f>IFERROR(IF(VLOOKUP(A793,入力データ,28,FALSE)&amp;"　"&amp;VLOOKUP(A793,入力データ,29,FALSE)="　","",VLOOKUP(A793,入力データ,28,FALSE)&amp;"　"&amp;VLOOKUP(A793,入力データ,29,FALSE)),"")</f>
        <v/>
      </c>
      <c r="AC793" s="443">
        <v>1</v>
      </c>
      <c r="AD793" s="444" t="str">
        <f>IFERROR(IF(VLOOKUP(A793,入力データ,34,FALSE)="","",VLOOKUP(A793,入力データ,34,FALSE)),"")</f>
        <v/>
      </c>
      <c r="AE793" s="444" t="str">
        <f>IF(AD793="","",IF(V800&gt;43585,5,4))</f>
        <v/>
      </c>
      <c r="AF793" s="445" t="str">
        <f>IF(AD793="","",V800)</f>
        <v/>
      </c>
      <c r="AG793" s="447" t="str">
        <f>IF(AD793="","",V800)</f>
        <v/>
      </c>
      <c r="AH793" s="449" t="str">
        <f>IF(AD793="","",V800)</f>
        <v/>
      </c>
      <c r="AI793" s="444">
        <v>5</v>
      </c>
      <c r="AJ793" s="451" t="str">
        <f>IFERROR(IF(OR(VLOOKUP(A793,入力データ,34,FALSE)=1,VLOOKUP(A793,入力データ,34,FALSE)=3,VLOOKUP(A793,入力データ,34,FALSE)=4,VLOOKUP(A793,入力データ,34,FALSE)=5),3,
IF(VLOOKUP(A793,入力データ,35,FALSE)="","",3)),"")</f>
        <v/>
      </c>
      <c r="AK793" s="371"/>
      <c r="AL793" s="373"/>
    </row>
    <row r="794" spans="1:38" ht="15" customHeight="1" x14ac:dyDescent="0.15">
      <c r="A794" s="454"/>
      <c r="B794" s="457"/>
      <c r="C794" s="460"/>
      <c r="D794" s="462"/>
      <c r="E794" s="465"/>
      <c r="F794" s="468"/>
      <c r="G794" s="471"/>
      <c r="H794" s="474"/>
      <c r="I794" s="474"/>
      <c r="J794" s="476"/>
      <c r="K794" s="479"/>
      <c r="L794" s="482"/>
      <c r="M794" s="484"/>
      <c r="N794" s="486"/>
      <c r="O794" s="471"/>
      <c r="P794" s="482"/>
      <c r="Q794" s="437"/>
      <c r="R794" s="488"/>
      <c r="S794" s="437"/>
      <c r="T794" s="438"/>
      <c r="U794" s="439"/>
      <c r="V794" s="41"/>
      <c r="W794" s="150"/>
      <c r="X794" s="150"/>
      <c r="Y794" s="150" t="str">
        <f>IFERROR(IF(VLOOKUP(A793,入力データ,22,FALSE)="","",VLOOKUP(A793,入力データ,22,FALSE)),"")</f>
        <v/>
      </c>
      <c r="Z794" s="150"/>
      <c r="AA794" s="151"/>
      <c r="AB794" s="369"/>
      <c r="AC794" s="378"/>
      <c r="AD794" s="380"/>
      <c r="AE794" s="380"/>
      <c r="AF794" s="446"/>
      <c r="AG794" s="448"/>
      <c r="AH794" s="450"/>
      <c r="AI794" s="380"/>
      <c r="AJ794" s="452"/>
      <c r="AK794" s="372"/>
      <c r="AL794" s="374"/>
    </row>
    <row r="795" spans="1:38" ht="15" customHeight="1" x14ac:dyDescent="0.15">
      <c r="A795" s="454"/>
      <c r="B795" s="457"/>
      <c r="C795" s="375" t="str">
        <f>IFERROR(IF(VLOOKUP(A793,入力データ,12,FALSE)="","",VLOOKUP(A793,入力データ,12,FALSE)),"")</f>
        <v/>
      </c>
      <c r="D795" s="462"/>
      <c r="E795" s="465"/>
      <c r="F795" s="468"/>
      <c r="G795" s="471"/>
      <c r="H795" s="474"/>
      <c r="I795" s="474"/>
      <c r="J795" s="476"/>
      <c r="K795" s="479"/>
      <c r="L795" s="482"/>
      <c r="M795" s="484"/>
      <c r="N795" s="486"/>
      <c r="O795" s="471"/>
      <c r="P795" s="482"/>
      <c r="Q795" s="437"/>
      <c r="R795" s="488"/>
      <c r="S795" s="437"/>
      <c r="T795" s="438"/>
      <c r="U795" s="439"/>
      <c r="V795" s="41"/>
      <c r="W795" s="150"/>
      <c r="X795" s="150"/>
      <c r="Y795" s="150" t="str">
        <f>IFERROR(IF(VLOOKUP(A793,入力データ,23,FALSE)="","",VLOOKUP(A793,入力データ,23,FALSE)),"")</f>
        <v/>
      </c>
      <c r="Z795" s="150"/>
      <c r="AA795" s="151"/>
      <c r="AB795" s="369"/>
      <c r="AC795" s="377">
        <v>2</v>
      </c>
      <c r="AD795" s="379" t="str">
        <f>IFERROR(IF(VLOOKUP(A793,入力データ,37,FALSE)="","",VLOOKUP(A793,入力データ,37,FALSE)),"")</f>
        <v/>
      </c>
      <c r="AE795" s="379" t="str">
        <f>IF(AD795="","",IF(V800&gt;43585,5,4))</f>
        <v/>
      </c>
      <c r="AF795" s="381" t="str">
        <f>IF(AD795="","",V800)</f>
        <v/>
      </c>
      <c r="AG795" s="383" t="str">
        <f>IF(AE795="","",V800)</f>
        <v/>
      </c>
      <c r="AH795" s="385" t="str">
        <f>IF(AF795="","",V800)</f>
        <v/>
      </c>
      <c r="AI795" s="387">
        <v>6</v>
      </c>
      <c r="AJ795" s="389" t="str">
        <f>IFERROR(IF(VLOOKUP(A793,入力データ,36,FALSE)="","",3),"")</f>
        <v/>
      </c>
      <c r="AK795" s="372"/>
      <c r="AL795" s="374"/>
    </row>
    <row r="796" spans="1:38" ht="15" customHeight="1" x14ac:dyDescent="0.15">
      <c r="A796" s="454"/>
      <c r="B796" s="458"/>
      <c r="C796" s="376"/>
      <c r="D796" s="463"/>
      <c r="E796" s="466"/>
      <c r="F796" s="469"/>
      <c r="G796" s="472"/>
      <c r="H796" s="466"/>
      <c r="I796" s="466"/>
      <c r="J796" s="477"/>
      <c r="K796" s="480"/>
      <c r="L796" s="466"/>
      <c r="M796" s="466"/>
      <c r="N796" s="469"/>
      <c r="O796" s="472"/>
      <c r="P796" s="466"/>
      <c r="Q796" s="477"/>
      <c r="R796" s="489"/>
      <c r="S796" s="440"/>
      <c r="T796" s="441"/>
      <c r="U796" s="442"/>
      <c r="V796" s="38"/>
      <c r="W796" s="36"/>
      <c r="X796" s="36"/>
      <c r="Y796" s="150" t="str">
        <f>IFERROR(IF(VLOOKUP(A793,入力データ,24,FALSE)="","",VLOOKUP(A793,入力データ,24,FALSE)),"")</f>
        <v/>
      </c>
      <c r="Z796" s="63"/>
      <c r="AA796" s="37"/>
      <c r="AB796" s="369"/>
      <c r="AC796" s="378"/>
      <c r="AD796" s="380"/>
      <c r="AE796" s="380"/>
      <c r="AF796" s="382"/>
      <c r="AG796" s="384"/>
      <c r="AH796" s="386"/>
      <c r="AI796" s="388"/>
      <c r="AJ796" s="390"/>
      <c r="AK796" s="372"/>
      <c r="AL796" s="374"/>
    </row>
    <row r="797" spans="1:38" ht="15" customHeight="1" x14ac:dyDescent="0.15">
      <c r="A797" s="454"/>
      <c r="B797" s="490" t="str">
        <f>IF(OR(C793&lt;&gt;"",C795&lt;&gt;""),"○","")</f>
        <v/>
      </c>
      <c r="C797" s="391" t="str">
        <f>IFERROR(IF(VLOOKUP(A793,入力データ,4,FALSE)="","",VLOOKUP(A793,入力データ,4,FALSE)),"")</f>
        <v/>
      </c>
      <c r="D797" s="392"/>
      <c r="E797" s="395" t="str">
        <f>IFERROR(IF(VLOOKUP(A793,入力データ,15,FALSE)="","",IF(VLOOKUP(A793,入力データ,15,FALSE)&gt;43585,5,4)),"")</f>
        <v/>
      </c>
      <c r="F797" s="398" t="str">
        <f>IFERROR(IF(VLOOKUP(A793,入力データ,15,FALSE)="","",VLOOKUP(A793,入力データ,15,FALSE)),"")</f>
        <v/>
      </c>
      <c r="G797" s="401" t="str">
        <f>IFERROR(IF(VLOOKUP(A793,入力データ,15,FALSE)="","",VLOOKUP(A793,入力データ,15,FALSE)),"")</f>
        <v/>
      </c>
      <c r="H797" s="404" t="str">
        <f>IFERROR(IF(VLOOKUP(A793,入力データ,15,FALSE)&gt;0,1,""),"")</f>
        <v/>
      </c>
      <c r="I797" s="404" t="str">
        <f>IFERROR(IF(VLOOKUP(A793,入力データ,16,FALSE)="","",VLOOKUP(A793,入力データ,16,FALSE)),"")</f>
        <v/>
      </c>
      <c r="J797" s="405" t="str">
        <f>IFERROR(IF(VLOOKUP(A793,入力データ,17,FALSE)="","",
IF(VLOOKUP(A793,入力データ,17,FALSE)&gt;159,"G",
IF(VLOOKUP(A793,入力データ,17,FALSE)&gt;149,"F",
IF(VLOOKUP(A793,入力データ,17,FALSE)&gt;139,"E",
IF(VLOOKUP(A793,入力データ,17,FALSE)&gt;129,"D",
IF(VLOOKUP(A793,入力データ,17,FALSE)&gt;119,"C",
IF(VLOOKUP(A793,入力データ,17,FALSE)&gt;109,"B",
IF(VLOOKUP(A793,入力データ,17,FALSE)&gt;99,"A",
"")))))))),"")</f>
        <v/>
      </c>
      <c r="K797" s="408" t="str">
        <f>IFERROR(IF(VLOOKUP(A793,入力データ,17,FALSE)="","",
IF(VLOOKUP(A793,入力データ,17,FALSE)&gt;99,MOD(VLOOKUP(A793,入力データ,17,FALSE),10),VLOOKUP(A793,入力データ,17,FALSE))),"")</f>
        <v/>
      </c>
      <c r="L797" s="411" t="str">
        <f>IFERROR(IF(VLOOKUP(A793,入力データ,18,FALSE)="","",VLOOKUP(A793,入力データ,18,FALSE)),"")</f>
        <v/>
      </c>
      <c r="M797" s="493" t="str">
        <f>IFERROR(IF(VLOOKUP(A793,入力データ,19,FALSE)="","",IF(VLOOKUP(A793,入力データ,19,FALSE)&gt;43585,5,4)),"")</f>
        <v/>
      </c>
      <c r="N797" s="398" t="str">
        <f>IFERROR(IF(VLOOKUP(A793,入力データ,19,FALSE)="","",VLOOKUP(A793,入力データ,19,FALSE)),"")</f>
        <v/>
      </c>
      <c r="O797" s="401" t="str">
        <f>IFERROR(IF(VLOOKUP(A793,入力データ,19,FALSE)="","",VLOOKUP(A793,入力データ,19,FALSE)),"")</f>
        <v/>
      </c>
      <c r="P797" s="411" t="str">
        <f>IFERROR(IF(VLOOKUP(A793,入力データ,20,FALSE)="","",VLOOKUP(A793,入力データ,20,FALSE)),"")</f>
        <v/>
      </c>
      <c r="Q797" s="500"/>
      <c r="R797" s="503" t="str">
        <f>IFERROR(IF(OR(S797="ｲｸｷｭｳ",S797="ﾑｷｭｳ",AND(L797="",P797="")),"",VLOOKUP(A793,入力データ,31,FALSE)),"")</f>
        <v/>
      </c>
      <c r="S797" s="423" t="str">
        <f>IFERROR(
IF(VLOOKUP(A793,入力データ,33,FALSE)=1,"ﾑｷｭｳ ",
IF(VLOOKUP(A793,入力データ,33,FALSE)=3,"ｲｸｷｭｳ",
IF(VLOOKUP(A793,入力データ,33,FALSE)=4,VLOOKUP(A793,入力データ,32,FALSE),
IF(VLOOKUP(A793,入力データ,33,FALSE)=5,VLOOKUP(A793,入力データ,32,FALSE),
IF(AND(VLOOKUP(A793,入力データ,38,FALSE)&gt;0,VLOOKUP(A793,入力データ,38,FALSE)&lt;9),0,
IF(AND(L797="",P797=""),"",VLOOKUP(A793,入力データ,32,FALSE))))))),"")</f>
        <v/>
      </c>
      <c r="T797" s="424"/>
      <c r="U797" s="425"/>
      <c r="V797" s="36"/>
      <c r="W797" s="36"/>
      <c r="X797" s="36"/>
      <c r="Y797" s="63" t="str">
        <f>IFERROR(IF(VLOOKUP(A793,入力データ,25,FALSE)="","",VLOOKUP(A793,入力データ,25,FALSE)),"")</f>
        <v/>
      </c>
      <c r="Z797" s="63"/>
      <c r="AA797" s="37"/>
      <c r="AB797" s="369"/>
      <c r="AC797" s="377">
        <v>3</v>
      </c>
      <c r="AD797" s="379" t="str">
        <f>IFERROR(IF(VLOOKUP(A793,入力データ,33,FALSE)="","",VLOOKUP(A793,入力データ,33,FALSE)),"")</f>
        <v/>
      </c>
      <c r="AE797" s="379" t="str">
        <f>IF(AD797="","",IF(V800&gt;43585,5,4))</f>
        <v/>
      </c>
      <c r="AF797" s="381" t="str">
        <f>IF(AD797="","",V800)</f>
        <v/>
      </c>
      <c r="AG797" s="383" t="str">
        <f>IF(AE797="","",V800)</f>
        <v/>
      </c>
      <c r="AH797" s="385" t="str">
        <f>IF(AF797="","",V800)</f>
        <v/>
      </c>
      <c r="AI797" s="379">
        <v>7</v>
      </c>
      <c r="AJ797" s="430"/>
      <c r="AK797" s="372"/>
      <c r="AL797" s="374"/>
    </row>
    <row r="798" spans="1:38" ht="15" customHeight="1" x14ac:dyDescent="0.15">
      <c r="A798" s="454"/>
      <c r="B798" s="491"/>
      <c r="C798" s="393"/>
      <c r="D798" s="394"/>
      <c r="E798" s="396"/>
      <c r="F798" s="399"/>
      <c r="G798" s="402"/>
      <c r="H798" s="396"/>
      <c r="I798" s="396"/>
      <c r="J798" s="406"/>
      <c r="K798" s="409"/>
      <c r="L798" s="396"/>
      <c r="M798" s="494"/>
      <c r="N798" s="496"/>
      <c r="O798" s="498"/>
      <c r="P798" s="494"/>
      <c r="Q798" s="501"/>
      <c r="R798" s="504"/>
      <c r="S798" s="426"/>
      <c r="T798" s="426"/>
      <c r="U798" s="427"/>
      <c r="V798" s="1"/>
      <c r="W798" s="1"/>
      <c r="X798" s="1"/>
      <c r="Y798" s="63" t="str">
        <f>IFERROR(IF(VLOOKUP(A793,入力データ,26,FALSE)="","",VLOOKUP(A793,入力データ,26,FALSE)),"")</f>
        <v/>
      </c>
      <c r="Z798" s="1"/>
      <c r="AA798" s="1"/>
      <c r="AB798" s="369"/>
      <c r="AC798" s="378"/>
      <c r="AD798" s="380"/>
      <c r="AE798" s="380"/>
      <c r="AF798" s="382"/>
      <c r="AG798" s="384"/>
      <c r="AH798" s="386"/>
      <c r="AI798" s="380"/>
      <c r="AJ798" s="431"/>
      <c r="AK798" s="372"/>
      <c r="AL798" s="374"/>
    </row>
    <row r="799" spans="1:38" ht="15" customHeight="1" x14ac:dyDescent="0.15">
      <c r="A799" s="454"/>
      <c r="B799" s="491"/>
      <c r="C799" s="432" t="str">
        <f>IFERROR(IF(VLOOKUP(A793,入力データ,14,FALSE)="","",VLOOKUP(A793,入力データ,14,FALSE)),"")</f>
        <v/>
      </c>
      <c r="D799" s="409"/>
      <c r="E799" s="396"/>
      <c r="F799" s="399"/>
      <c r="G799" s="402"/>
      <c r="H799" s="396"/>
      <c r="I799" s="396"/>
      <c r="J799" s="406"/>
      <c r="K799" s="409"/>
      <c r="L799" s="396"/>
      <c r="M799" s="494"/>
      <c r="N799" s="496"/>
      <c r="O799" s="498"/>
      <c r="P799" s="494"/>
      <c r="Q799" s="501"/>
      <c r="R799" s="504"/>
      <c r="S799" s="426"/>
      <c r="T799" s="426"/>
      <c r="U799" s="427"/>
      <c r="V799" s="150"/>
      <c r="W799" s="150"/>
      <c r="X799" s="150"/>
      <c r="Y799" s="1"/>
      <c r="Z799" s="62"/>
      <c r="AA799" s="151"/>
      <c r="AB799" s="369"/>
      <c r="AC799" s="377">
        <v>4</v>
      </c>
      <c r="AD799" s="413" t="str">
        <f>IFERROR(IF(VLOOKUP(A793,入力データ,38,FALSE)="","",VLOOKUP(A793,入力データ,38,FALSE)),"")</f>
        <v/>
      </c>
      <c r="AE799" s="379" t="str">
        <f>IF(AD799="","",IF(V800&gt;43585,5,4))</f>
        <v/>
      </c>
      <c r="AF799" s="381" t="str">
        <f>IF(AE799="","",V800)</f>
        <v/>
      </c>
      <c r="AG799" s="383" t="str">
        <f>IF(AE799="","",V800)</f>
        <v/>
      </c>
      <c r="AH799" s="385" t="str">
        <f>IF(AE799="","",V800)</f>
        <v/>
      </c>
      <c r="AI799" s="379"/>
      <c r="AJ799" s="418"/>
      <c r="AK799" s="58"/>
      <c r="AL799" s="86"/>
    </row>
    <row r="800" spans="1:38" ht="15" customHeight="1" x14ac:dyDescent="0.15">
      <c r="A800" s="455"/>
      <c r="B800" s="492"/>
      <c r="C800" s="433"/>
      <c r="D800" s="410"/>
      <c r="E800" s="397"/>
      <c r="F800" s="400"/>
      <c r="G800" s="403"/>
      <c r="H800" s="397"/>
      <c r="I800" s="397"/>
      <c r="J800" s="407"/>
      <c r="K800" s="410"/>
      <c r="L800" s="397"/>
      <c r="M800" s="495"/>
      <c r="N800" s="497"/>
      <c r="O800" s="499"/>
      <c r="P800" s="495"/>
      <c r="Q800" s="502"/>
      <c r="R800" s="505"/>
      <c r="S800" s="428"/>
      <c r="T800" s="428"/>
      <c r="U800" s="429"/>
      <c r="V800" s="420" t="str">
        <f>IFERROR(IF(VLOOKUP(A793,入力データ,27,FALSE)="","",VLOOKUP(A793,入力データ,27,FALSE)),"")</f>
        <v/>
      </c>
      <c r="W800" s="421"/>
      <c r="X800" s="421"/>
      <c r="Y800" s="421"/>
      <c r="Z800" s="421"/>
      <c r="AA800" s="422"/>
      <c r="AB800" s="370"/>
      <c r="AC800" s="412"/>
      <c r="AD800" s="414"/>
      <c r="AE800" s="414"/>
      <c r="AF800" s="415"/>
      <c r="AG800" s="416"/>
      <c r="AH800" s="417"/>
      <c r="AI800" s="414"/>
      <c r="AJ800" s="419"/>
      <c r="AK800" s="60"/>
      <c r="AL800" s="61"/>
    </row>
    <row r="801" spans="1:38" ht="15" customHeight="1" x14ac:dyDescent="0.15">
      <c r="A801" s="453">
        <v>99</v>
      </c>
      <c r="B801" s="456"/>
      <c r="C801" s="459" t="str">
        <f>IFERROR(IF(VLOOKUP(A801,入力データ,2,FALSE)="","",VLOOKUP(A801,入力データ,2,FALSE)),"")</f>
        <v/>
      </c>
      <c r="D801" s="461" t="str">
        <f>IFERROR(
IF(OR(VLOOKUP(A801,入力データ,34,FALSE)=1,
VLOOKUP(A801,入力データ,34,FALSE)=3,
VLOOKUP(A801,入力データ,34,FALSE)=4,
VLOOKUP(A801,入力データ,34,FALSE)=5),
IF(VLOOKUP(A801,入力データ,13,FALSE)="","",VLOOKUP(A801,入力データ,13,FALSE)),
IF(VLOOKUP(A801,入力データ,3,FALSE)="","",VLOOKUP(A801,入力データ,3,FALSE))),"")</f>
        <v/>
      </c>
      <c r="E801" s="464" t="str">
        <f>IFERROR(IF(VLOOKUP(A801,入力データ,5,FALSE)="","",IF(VLOOKUP(A801,入力データ,5,FALSE)&gt;43585,5,4)),"")</f>
        <v/>
      </c>
      <c r="F801" s="467" t="str">
        <f>IFERROR(IF(VLOOKUP(A801,入力データ,5,FALSE)="","",VLOOKUP(A801,入力データ,5,FALSE)),"")</f>
        <v/>
      </c>
      <c r="G801" s="470" t="str">
        <f>IFERROR(IF(VLOOKUP(A801,入力データ,5,FALSE)="","",VLOOKUP(A801,入力データ,5,FALSE)),"")</f>
        <v/>
      </c>
      <c r="H801" s="473" t="str">
        <f>IFERROR(IF(VLOOKUP(A801,入力データ,5,FALSE)&gt;0,1,""),"")</f>
        <v/>
      </c>
      <c r="I801" s="473" t="str">
        <f>IFERROR(IF(VLOOKUP(A801,入力データ,6,FALSE)="","",VLOOKUP(A801,入力データ,6,FALSE)),"")</f>
        <v/>
      </c>
      <c r="J801" s="475" t="str">
        <f>IFERROR(IF(VLOOKUP(A801,入力データ,7,FALSE)="","",
IF(VLOOKUP(A801,入力データ,7,FALSE)&gt;159,"G",
IF(VLOOKUP(A801,入力データ,7,FALSE)&gt;149,"F",
IF(VLOOKUP(A801,入力データ,7,FALSE)&gt;139,"E",
IF(VLOOKUP(A801,入力データ,7,FALSE)&gt;129,"D",
IF(VLOOKUP(A801,入力データ,7,FALSE)&gt;119,"C",
IF(VLOOKUP(A801,入力データ,7,FALSE)&gt;109,"B",
IF(VLOOKUP(A801,入力データ,7,FALSE)&gt;99,"A",
"")))))))),"")</f>
        <v/>
      </c>
      <c r="K801" s="478" t="str">
        <f>IFERROR(IF(VLOOKUP(A801,入力データ,7,FALSE)="","",
IF(VLOOKUP(A801,入力データ,7,FALSE)&gt;99,MOD(VLOOKUP(A801,入力データ,7,FALSE),10),VLOOKUP(A801,入力データ,7,FALSE))),"")</f>
        <v/>
      </c>
      <c r="L801" s="481" t="str">
        <f>IFERROR(IF(VLOOKUP(A801,入力データ,8,FALSE)="","",VLOOKUP(A801,入力データ,8,FALSE)),"")</f>
        <v/>
      </c>
      <c r="M801" s="483" t="str">
        <f>IFERROR(IF(VLOOKUP(A801,入力データ,9,FALSE)="","",IF(VLOOKUP(A801,入力データ,9,FALSE)&gt;43585,5,4)),"")</f>
        <v/>
      </c>
      <c r="N801" s="485" t="str">
        <f>IFERROR(IF(VLOOKUP(A801,入力データ,9,FALSE)="","",VLOOKUP(A801,入力データ,9,FALSE)),"")</f>
        <v/>
      </c>
      <c r="O801" s="470" t="str">
        <f>IFERROR(IF(VLOOKUP(A801,入力データ,9,FALSE)="","",VLOOKUP(A801,入力データ,9,FALSE)),"")</f>
        <v/>
      </c>
      <c r="P801" s="481" t="str">
        <f>IFERROR(IF(VLOOKUP(A801,入力データ,10,FALSE)="","",VLOOKUP(A801,入力データ,10,FALSE)),"")</f>
        <v/>
      </c>
      <c r="Q801" s="434"/>
      <c r="R801" s="487" t="str">
        <f>IFERROR(IF(VLOOKUP(A801,入力データ,8,FALSE)="","",VLOOKUP(A801,入力データ,8,FALSE)+VALUE(VLOOKUP(A801,入力データ,10,FALSE))),"")</f>
        <v/>
      </c>
      <c r="S801" s="434" t="str">
        <f>IF(R801="","",IF(VLOOKUP(A801,入力データ,11,FALSE)="育児休業","ｲｸｷｭｳ",IF(VLOOKUP(A801,入力データ,11,FALSE)="傷病休職","ﾑｷｭｳ",ROUNDDOWN(R801*10/1000,0))))</f>
        <v/>
      </c>
      <c r="T801" s="435"/>
      <c r="U801" s="436"/>
      <c r="V801" s="152"/>
      <c r="W801" s="149"/>
      <c r="X801" s="149"/>
      <c r="Y801" s="149" t="str">
        <f>IFERROR(IF(VLOOKUP(A801,入力データ,21,FALSE)="","",VLOOKUP(A801,入力データ,21,FALSE)),"")</f>
        <v/>
      </c>
      <c r="Z801" s="40"/>
      <c r="AA801" s="67"/>
      <c r="AB801" s="368" t="str">
        <f>IFERROR(IF(VLOOKUP(A801,入力データ,28,FALSE)&amp;"　"&amp;VLOOKUP(A801,入力データ,29,FALSE)="　","",VLOOKUP(A801,入力データ,28,FALSE)&amp;"　"&amp;VLOOKUP(A801,入力データ,29,FALSE)),"")</f>
        <v/>
      </c>
      <c r="AC801" s="443">
        <v>1</v>
      </c>
      <c r="AD801" s="444" t="str">
        <f>IFERROR(IF(VLOOKUP(A801,入力データ,34,FALSE)="","",VLOOKUP(A801,入力データ,34,FALSE)),"")</f>
        <v/>
      </c>
      <c r="AE801" s="444" t="str">
        <f>IF(AD801="","",IF(V808&gt;43585,5,4))</f>
        <v/>
      </c>
      <c r="AF801" s="445" t="str">
        <f>IF(AD801="","",V808)</f>
        <v/>
      </c>
      <c r="AG801" s="447" t="str">
        <f>IF(AD801="","",V808)</f>
        <v/>
      </c>
      <c r="AH801" s="449" t="str">
        <f>IF(AD801="","",V808)</f>
        <v/>
      </c>
      <c r="AI801" s="444">
        <v>5</v>
      </c>
      <c r="AJ801" s="451" t="str">
        <f>IFERROR(IF(OR(VLOOKUP(A801,入力データ,34,FALSE)=1,VLOOKUP(A801,入力データ,34,FALSE)=3,VLOOKUP(A801,入力データ,34,FALSE)=4,VLOOKUP(A801,入力データ,34,FALSE)=5),3,
IF(VLOOKUP(A801,入力データ,35,FALSE)="","",3)),"")</f>
        <v/>
      </c>
      <c r="AK801" s="371"/>
      <c r="AL801" s="373"/>
    </row>
    <row r="802" spans="1:38" ht="15" customHeight="1" x14ac:dyDescent="0.15">
      <c r="A802" s="454"/>
      <c r="B802" s="457"/>
      <c r="C802" s="460"/>
      <c r="D802" s="462"/>
      <c r="E802" s="465"/>
      <c r="F802" s="468"/>
      <c r="G802" s="471"/>
      <c r="H802" s="474"/>
      <c r="I802" s="474"/>
      <c r="J802" s="476"/>
      <c r="K802" s="479"/>
      <c r="L802" s="482"/>
      <c r="M802" s="484"/>
      <c r="N802" s="486"/>
      <c r="O802" s="471"/>
      <c r="P802" s="482"/>
      <c r="Q802" s="437"/>
      <c r="R802" s="488"/>
      <c r="S802" s="437"/>
      <c r="T802" s="438"/>
      <c r="U802" s="439"/>
      <c r="V802" s="41"/>
      <c r="W802" s="150"/>
      <c r="X802" s="150"/>
      <c r="Y802" s="150" t="str">
        <f>IFERROR(IF(VLOOKUP(A801,入力データ,22,FALSE)="","",VLOOKUP(A801,入力データ,22,FALSE)),"")</f>
        <v/>
      </c>
      <c r="Z802" s="150"/>
      <c r="AA802" s="151"/>
      <c r="AB802" s="369"/>
      <c r="AC802" s="378"/>
      <c r="AD802" s="380"/>
      <c r="AE802" s="380"/>
      <c r="AF802" s="446"/>
      <c r="AG802" s="448"/>
      <c r="AH802" s="450"/>
      <c r="AI802" s="380"/>
      <c r="AJ802" s="452"/>
      <c r="AK802" s="372"/>
      <c r="AL802" s="374"/>
    </row>
    <row r="803" spans="1:38" ht="15" customHeight="1" x14ac:dyDescent="0.15">
      <c r="A803" s="454"/>
      <c r="B803" s="457"/>
      <c r="C803" s="375" t="str">
        <f>IFERROR(IF(VLOOKUP(A801,入力データ,12,FALSE)="","",VLOOKUP(A801,入力データ,12,FALSE)),"")</f>
        <v/>
      </c>
      <c r="D803" s="462"/>
      <c r="E803" s="465"/>
      <c r="F803" s="468"/>
      <c r="G803" s="471"/>
      <c r="H803" s="474"/>
      <c r="I803" s="474"/>
      <c r="J803" s="476"/>
      <c r="K803" s="479"/>
      <c r="L803" s="482"/>
      <c r="M803" s="484"/>
      <c r="N803" s="486"/>
      <c r="O803" s="471"/>
      <c r="P803" s="482"/>
      <c r="Q803" s="437"/>
      <c r="R803" s="488"/>
      <c r="S803" s="437"/>
      <c r="T803" s="438"/>
      <c r="U803" s="439"/>
      <c r="V803" s="41"/>
      <c r="W803" s="150"/>
      <c r="X803" s="150"/>
      <c r="Y803" s="150" t="str">
        <f>IFERROR(IF(VLOOKUP(A801,入力データ,23,FALSE)="","",VLOOKUP(A801,入力データ,23,FALSE)),"")</f>
        <v/>
      </c>
      <c r="Z803" s="150"/>
      <c r="AA803" s="151"/>
      <c r="AB803" s="369"/>
      <c r="AC803" s="377">
        <v>2</v>
      </c>
      <c r="AD803" s="379" t="str">
        <f>IFERROR(IF(VLOOKUP(A801,入力データ,37,FALSE)="","",VLOOKUP(A801,入力データ,37,FALSE)),"")</f>
        <v/>
      </c>
      <c r="AE803" s="379" t="str">
        <f>IF(AD803="","",IF(V808&gt;43585,5,4))</f>
        <v/>
      </c>
      <c r="AF803" s="381" t="str">
        <f>IF(AD803="","",V808)</f>
        <v/>
      </c>
      <c r="AG803" s="383" t="str">
        <f>IF(AE803="","",V808)</f>
        <v/>
      </c>
      <c r="AH803" s="385" t="str">
        <f>IF(AF803="","",V808)</f>
        <v/>
      </c>
      <c r="AI803" s="387">
        <v>6</v>
      </c>
      <c r="AJ803" s="389" t="str">
        <f>IFERROR(IF(VLOOKUP(A801,入力データ,36,FALSE)="","",3),"")</f>
        <v/>
      </c>
      <c r="AK803" s="372"/>
      <c r="AL803" s="374"/>
    </row>
    <row r="804" spans="1:38" ht="15" customHeight="1" x14ac:dyDescent="0.15">
      <c r="A804" s="454"/>
      <c r="B804" s="458"/>
      <c r="C804" s="376"/>
      <c r="D804" s="463"/>
      <c r="E804" s="466"/>
      <c r="F804" s="469"/>
      <c r="G804" s="472"/>
      <c r="H804" s="466"/>
      <c r="I804" s="466"/>
      <c r="J804" s="477"/>
      <c r="K804" s="480"/>
      <c r="L804" s="466"/>
      <c r="M804" s="466"/>
      <c r="N804" s="469"/>
      <c r="O804" s="472"/>
      <c r="P804" s="466"/>
      <c r="Q804" s="477"/>
      <c r="R804" s="489"/>
      <c r="S804" s="440"/>
      <c r="T804" s="441"/>
      <c r="U804" s="442"/>
      <c r="V804" s="38"/>
      <c r="W804" s="36"/>
      <c r="X804" s="36"/>
      <c r="Y804" s="150" t="str">
        <f>IFERROR(IF(VLOOKUP(A801,入力データ,24,FALSE)="","",VLOOKUP(A801,入力データ,24,FALSE)),"")</f>
        <v/>
      </c>
      <c r="Z804" s="63"/>
      <c r="AA804" s="37"/>
      <c r="AB804" s="369"/>
      <c r="AC804" s="378"/>
      <c r="AD804" s="380"/>
      <c r="AE804" s="380"/>
      <c r="AF804" s="382"/>
      <c r="AG804" s="384"/>
      <c r="AH804" s="386"/>
      <c r="AI804" s="388"/>
      <c r="AJ804" s="390"/>
      <c r="AK804" s="372"/>
      <c r="AL804" s="374"/>
    </row>
    <row r="805" spans="1:38" ht="15" customHeight="1" x14ac:dyDescent="0.15">
      <c r="A805" s="454"/>
      <c r="B805" s="490" t="str">
        <f>IF(OR(C801&lt;&gt;"",C803&lt;&gt;""),"○","")</f>
        <v/>
      </c>
      <c r="C805" s="391" t="str">
        <f>IFERROR(IF(VLOOKUP(A801,入力データ,4,FALSE)="","",VLOOKUP(A801,入力データ,4,FALSE)),"")</f>
        <v/>
      </c>
      <c r="D805" s="392"/>
      <c r="E805" s="395" t="str">
        <f>IFERROR(IF(VLOOKUP(A801,入力データ,15,FALSE)="","",IF(VLOOKUP(A801,入力データ,15,FALSE)&gt;43585,5,4)),"")</f>
        <v/>
      </c>
      <c r="F805" s="398" t="str">
        <f>IFERROR(IF(VLOOKUP(A801,入力データ,15,FALSE)="","",VLOOKUP(A801,入力データ,15,FALSE)),"")</f>
        <v/>
      </c>
      <c r="G805" s="401" t="str">
        <f>IFERROR(IF(VLOOKUP(A801,入力データ,15,FALSE)="","",VLOOKUP(A801,入力データ,15,FALSE)),"")</f>
        <v/>
      </c>
      <c r="H805" s="404" t="str">
        <f>IFERROR(IF(VLOOKUP(A801,入力データ,15,FALSE)&gt;0,1,""),"")</f>
        <v/>
      </c>
      <c r="I805" s="404" t="str">
        <f>IFERROR(IF(VLOOKUP(A801,入力データ,16,FALSE)="","",VLOOKUP(A801,入力データ,16,FALSE)),"")</f>
        <v/>
      </c>
      <c r="J805" s="405" t="str">
        <f>IFERROR(IF(VLOOKUP(A801,入力データ,17,FALSE)="","",
IF(VLOOKUP(A801,入力データ,17,FALSE)&gt;159,"G",
IF(VLOOKUP(A801,入力データ,17,FALSE)&gt;149,"F",
IF(VLOOKUP(A801,入力データ,17,FALSE)&gt;139,"E",
IF(VLOOKUP(A801,入力データ,17,FALSE)&gt;129,"D",
IF(VLOOKUP(A801,入力データ,17,FALSE)&gt;119,"C",
IF(VLOOKUP(A801,入力データ,17,FALSE)&gt;109,"B",
IF(VLOOKUP(A801,入力データ,17,FALSE)&gt;99,"A",
"")))))))),"")</f>
        <v/>
      </c>
      <c r="K805" s="408" t="str">
        <f>IFERROR(IF(VLOOKUP(A801,入力データ,17,FALSE)="","",
IF(VLOOKUP(A801,入力データ,17,FALSE)&gt;99,MOD(VLOOKUP(A801,入力データ,17,FALSE),10),VLOOKUP(A801,入力データ,17,FALSE))),"")</f>
        <v/>
      </c>
      <c r="L805" s="411" t="str">
        <f>IFERROR(IF(VLOOKUP(A801,入力データ,18,FALSE)="","",VLOOKUP(A801,入力データ,18,FALSE)),"")</f>
        <v/>
      </c>
      <c r="M805" s="493" t="str">
        <f>IFERROR(IF(VLOOKUP(A801,入力データ,19,FALSE)="","",IF(VLOOKUP(A801,入力データ,19,FALSE)&gt;43585,5,4)),"")</f>
        <v/>
      </c>
      <c r="N805" s="398" t="str">
        <f>IFERROR(IF(VLOOKUP(A801,入力データ,19,FALSE)="","",VLOOKUP(A801,入力データ,19,FALSE)),"")</f>
        <v/>
      </c>
      <c r="O805" s="401" t="str">
        <f>IFERROR(IF(VLOOKUP(A801,入力データ,19,FALSE)="","",VLOOKUP(A801,入力データ,19,FALSE)),"")</f>
        <v/>
      </c>
      <c r="P805" s="411" t="str">
        <f>IFERROR(IF(VLOOKUP(A801,入力データ,20,FALSE)="","",VLOOKUP(A801,入力データ,20,FALSE)),"")</f>
        <v/>
      </c>
      <c r="Q805" s="500"/>
      <c r="R805" s="503" t="str">
        <f>IFERROR(IF(OR(S805="ｲｸｷｭｳ",S805="ﾑｷｭｳ",AND(L805="",P805="")),"",VLOOKUP(A801,入力データ,31,FALSE)),"")</f>
        <v/>
      </c>
      <c r="S805" s="423" t="str">
        <f>IFERROR(
IF(VLOOKUP(A801,入力データ,33,FALSE)=1,"ﾑｷｭｳ ",
IF(VLOOKUP(A801,入力データ,33,FALSE)=3,"ｲｸｷｭｳ",
IF(VLOOKUP(A801,入力データ,33,FALSE)=4,VLOOKUP(A801,入力データ,32,FALSE),
IF(VLOOKUP(A801,入力データ,33,FALSE)=5,VLOOKUP(A801,入力データ,32,FALSE),
IF(AND(VLOOKUP(A801,入力データ,38,FALSE)&gt;0,VLOOKUP(A801,入力データ,38,FALSE)&lt;9),0,
IF(AND(L805="",P805=""),"",VLOOKUP(A801,入力データ,32,FALSE))))))),"")</f>
        <v/>
      </c>
      <c r="T805" s="424"/>
      <c r="U805" s="425"/>
      <c r="V805" s="36"/>
      <c r="W805" s="36"/>
      <c r="X805" s="36"/>
      <c r="Y805" s="63" t="str">
        <f>IFERROR(IF(VLOOKUP(A801,入力データ,25,FALSE)="","",VLOOKUP(A801,入力データ,25,FALSE)),"")</f>
        <v/>
      </c>
      <c r="Z805" s="63"/>
      <c r="AA805" s="37"/>
      <c r="AB805" s="369"/>
      <c r="AC805" s="377">
        <v>3</v>
      </c>
      <c r="AD805" s="379" t="str">
        <f>IFERROR(IF(VLOOKUP(A801,入力データ,33,FALSE)="","",VLOOKUP(A801,入力データ,33,FALSE)),"")</f>
        <v/>
      </c>
      <c r="AE805" s="379" t="str">
        <f>IF(AD805="","",IF(V808&gt;43585,5,4))</f>
        <v/>
      </c>
      <c r="AF805" s="381" t="str">
        <f>IF(AD805="","",V808)</f>
        <v/>
      </c>
      <c r="AG805" s="383" t="str">
        <f>IF(AE805="","",V808)</f>
        <v/>
      </c>
      <c r="AH805" s="385" t="str">
        <f>IF(AF805="","",V808)</f>
        <v/>
      </c>
      <c r="AI805" s="379">
        <v>7</v>
      </c>
      <c r="AJ805" s="430"/>
      <c r="AK805" s="372"/>
      <c r="AL805" s="374"/>
    </row>
    <row r="806" spans="1:38" ht="15" customHeight="1" x14ac:dyDescent="0.15">
      <c r="A806" s="454"/>
      <c r="B806" s="491"/>
      <c r="C806" s="393"/>
      <c r="D806" s="394"/>
      <c r="E806" s="396"/>
      <c r="F806" s="399"/>
      <c r="G806" s="402"/>
      <c r="H806" s="396"/>
      <c r="I806" s="396"/>
      <c r="J806" s="406"/>
      <c r="K806" s="409"/>
      <c r="L806" s="396"/>
      <c r="M806" s="494"/>
      <c r="N806" s="496"/>
      <c r="O806" s="498"/>
      <c r="P806" s="494"/>
      <c r="Q806" s="501"/>
      <c r="R806" s="504"/>
      <c r="S806" s="426"/>
      <c r="T806" s="426"/>
      <c r="U806" s="427"/>
      <c r="V806" s="1"/>
      <c r="W806" s="1"/>
      <c r="X806" s="1"/>
      <c r="Y806" s="63" t="str">
        <f>IFERROR(IF(VLOOKUP(A801,入力データ,26,FALSE)="","",VLOOKUP(A801,入力データ,26,FALSE)),"")</f>
        <v/>
      </c>
      <c r="Z806" s="1"/>
      <c r="AA806" s="1"/>
      <c r="AB806" s="369"/>
      <c r="AC806" s="378"/>
      <c r="AD806" s="380"/>
      <c r="AE806" s="380"/>
      <c r="AF806" s="382"/>
      <c r="AG806" s="384"/>
      <c r="AH806" s="386"/>
      <c r="AI806" s="380"/>
      <c r="AJ806" s="431"/>
      <c r="AK806" s="372"/>
      <c r="AL806" s="374"/>
    </row>
    <row r="807" spans="1:38" ht="15" customHeight="1" x14ac:dyDescent="0.15">
      <c r="A807" s="454"/>
      <c r="B807" s="491"/>
      <c r="C807" s="432" t="str">
        <f>IFERROR(IF(VLOOKUP(A801,入力データ,14,FALSE)="","",VLOOKUP(A801,入力データ,14,FALSE)),"")</f>
        <v/>
      </c>
      <c r="D807" s="409"/>
      <c r="E807" s="396"/>
      <c r="F807" s="399"/>
      <c r="G807" s="402"/>
      <c r="H807" s="396"/>
      <c r="I807" s="396"/>
      <c r="J807" s="406"/>
      <c r="K807" s="409"/>
      <c r="L807" s="396"/>
      <c r="M807" s="494"/>
      <c r="N807" s="496"/>
      <c r="O807" s="498"/>
      <c r="P807" s="494"/>
      <c r="Q807" s="501"/>
      <c r="R807" s="504"/>
      <c r="S807" s="426"/>
      <c r="T807" s="426"/>
      <c r="U807" s="427"/>
      <c r="V807" s="150"/>
      <c r="W807" s="150"/>
      <c r="X807" s="150"/>
      <c r="Y807" s="1"/>
      <c r="Z807" s="62"/>
      <c r="AA807" s="151"/>
      <c r="AB807" s="369"/>
      <c r="AC807" s="377">
        <v>4</v>
      </c>
      <c r="AD807" s="413" t="str">
        <f>IFERROR(IF(VLOOKUP(A801,入力データ,38,FALSE)="","",VLOOKUP(A801,入力データ,38,FALSE)),"")</f>
        <v/>
      </c>
      <c r="AE807" s="379" t="str">
        <f>IF(AD807="","",IF(V808&gt;43585,5,4))</f>
        <v/>
      </c>
      <c r="AF807" s="381" t="str">
        <f>IF(AE807="","",V808)</f>
        <v/>
      </c>
      <c r="AG807" s="383" t="str">
        <f>IF(AE807="","",V808)</f>
        <v/>
      </c>
      <c r="AH807" s="385" t="str">
        <f>IF(AE807="","",V808)</f>
        <v/>
      </c>
      <c r="AI807" s="379"/>
      <c r="AJ807" s="418"/>
      <c r="AK807" s="58"/>
      <c r="AL807" s="86"/>
    </row>
    <row r="808" spans="1:38" ht="15" customHeight="1" x14ac:dyDescent="0.15">
      <c r="A808" s="455"/>
      <c r="B808" s="492"/>
      <c r="C808" s="433"/>
      <c r="D808" s="410"/>
      <c r="E808" s="397"/>
      <c r="F808" s="400"/>
      <c r="G808" s="403"/>
      <c r="H808" s="397"/>
      <c r="I808" s="397"/>
      <c r="J808" s="407"/>
      <c r="K808" s="410"/>
      <c r="L808" s="397"/>
      <c r="M808" s="495"/>
      <c r="N808" s="497"/>
      <c r="O808" s="499"/>
      <c r="P808" s="495"/>
      <c r="Q808" s="502"/>
      <c r="R808" s="505"/>
      <c r="S808" s="428"/>
      <c r="T808" s="428"/>
      <c r="U808" s="429"/>
      <c r="V808" s="420" t="str">
        <f>IFERROR(IF(VLOOKUP(A801,入力データ,27,FALSE)="","",VLOOKUP(A801,入力データ,27,FALSE)),"")</f>
        <v/>
      </c>
      <c r="W808" s="421"/>
      <c r="X808" s="421"/>
      <c r="Y808" s="421"/>
      <c r="Z808" s="421"/>
      <c r="AA808" s="422"/>
      <c r="AB808" s="370"/>
      <c r="AC808" s="412"/>
      <c r="AD808" s="414"/>
      <c r="AE808" s="414"/>
      <c r="AF808" s="415"/>
      <c r="AG808" s="416"/>
      <c r="AH808" s="417"/>
      <c r="AI808" s="414"/>
      <c r="AJ808" s="419"/>
      <c r="AK808" s="60"/>
      <c r="AL808" s="61"/>
    </row>
    <row r="809" spans="1:38" ht="15" customHeight="1" x14ac:dyDescent="0.15">
      <c r="A809" s="453">
        <v>100</v>
      </c>
      <c r="B809" s="456"/>
      <c r="C809" s="459" t="str">
        <f>IFERROR(IF(VLOOKUP(A809,入力データ,2,FALSE)="","",VLOOKUP(A809,入力データ,2,FALSE)),"")</f>
        <v/>
      </c>
      <c r="D809" s="461" t="str">
        <f>IFERROR(
IF(OR(VLOOKUP(A809,入力データ,34,FALSE)=1,
VLOOKUP(A809,入力データ,34,FALSE)=3,
VLOOKUP(A809,入力データ,34,FALSE)=4,
VLOOKUP(A809,入力データ,34,FALSE)=5),
IF(VLOOKUP(A809,入力データ,13,FALSE)="","",VLOOKUP(A809,入力データ,13,FALSE)),
IF(VLOOKUP(A809,入力データ,3,FALSE)="","",VLOOKUP(A809,入力データ,3,FALSE))),"")</f>
        <v/>
      </c>
      <c r="E809" s="464" t="str">
        <f>IFERROR(IF(VLOOKUP(A809,入力データ,5,FALSE)="","",IF(VLOOKUP(A809,入力データ,5,FALSE)&gt;43585,5,4)),"")</f>
        <v/>
      </c>
      <c r="F809" s="467" t="str">
        <f>IFERROR(IF(VLOOKUP(A809,入力データ,5,FALSE)="","",VLOOKUP(A809,入力データ,5,FALSE)),"")</f>
        <v/>
      </c>
      <c r="G809" s="470" t="str">
        <f>IFERROR(IF(VLOOKUP(A809,入力データ,5,FALSE)="","",VLOOKUP(A809,入力データ,5,FALSE)),"")</f>
        <v/>
      </c>
      <c r="H809" s="473" t="str">
        <f>IFERROR(IF(VLOOKUP(A809,入力データ,5,FALSE)&gt;0,1,""),"")</f>
        <v/>
      </c>
      <c r="I809" s="473" t="str">
        <f>IFERROR(IF(VLOOKUP(A809,入力データ,6,FALSE)="","",VLOOKUP(A809,入力データ,6,FALSE)),"")</f>
        <v/>
      </c>
      <c r="J809" s="475" t="str">
        <f>IFERROR(IF(VLOOKUP(A809,入力データ,7,FALSE)="","",
IF(VLOOKUP(A809,入力データ,7,FALSE)&gt;159,"G",
IF(VLOOKUP(A809,入力データ,7,FALSE)&gt;149,"F",
IF(VLOOKUP(A809,入力データ,7,FALSE)&gt;139,"E",
IF(VLOOKUP(A809,入力データ,7,FALSE)&gt;129,"D",
IF(VLOOKUP(A809,入力データ,7,FALSE)&gt;119,"C",
IF(VLOOKUP(A809,入力データ,7,FALSE)&gt;109,"B",
IF(VLOOKUP(A809,入力データ,7,FALSE)&gt;99,"A",
"")))))))),"")</f>
        <v/>
      </c>
      <c r="K809" s="478" t="str">
        <f>IFERROR(IF(VLOOKUP(A809,入力データ,7,FALSE)="","",
IF(VLOOKUP(A809,入力データ,7,FALSE)&gt;99,MOD(VLOOKUP(A809,入力データ,7,FALSE),10),VLOOKUP(A809,入力データ,7,FALSE))),"")</f>
        <v/>
      </c>
      <c r="L809" s="481" t="str">
        <f>IFERROR(IF(VLOOKUP(A809,入力データ,8,FALSE)="","",VLOOKUP(A809,入力データ,8,FALSE)),"")</f>
        <v/>
      </c>
      <c r="M809" s="483" t="str">
        <f>IFERROR(IF(VLOOKUP(A809,入力データ,9,FALSE)="","",IF(VLOOKUP(A809,入力データ,9,FALSE)&gt;43585,5,4)),"")</f>
        <v/>
      </c>
      <c r="N809" s="485" t="str">
        <f>IFERROR(IF(VLOOKUP(A809,入力データ,9,FALSE)="","",VLOOKUP(A809,入力データ,9,FALSE)),"")</f>
        <v/>
      </c>
      <c r="O809" s="470" t="str">
        <f>IFERROR(IF(VLOOKUP(A809,入力データ,9,FALSE)="","",VLOOKUP(A809,入力データ,9,FALSE)),"")</f>
        <v/>
      </c>
      <c r="P809" s="481" t="str">
        <f>IFERROR(IF(VLOOKUP(A809,入力データ,10,FALSE)="","",VLOOKUP(A809,入力データ,10,FALSE)),"")</f>
        <v/>
      </c>
      <c r="Q809" s="434"/>
      <c r="R809" s="487" t="str">
        <f>IFERROR(IF(VLOOKUP(A809,入力データ,8,FALSE)="","",VLOOKUP(A809,入力データ,8,FALSE)+VALUE(VLOOKUP(A809,入力データ,10,FALSE))),"")</f>
        <v/>
      </c>
      <c r="S809" s="434" t="str">
        <f>IF(R809="","",IF(VLOOKUP(A809,入力データ,11,FALSE)="育児休業","ｲｸｷｭｳ",IF(VLOOKUP(A809,入力データ,11,FALSE)="傷病休職","ﾑｷｭｳ",ROUNDDOWN(R809*10/1000,0))))</f>
        <v/>
      </c>
      <c r="T809" s="435"/>
      <c r="U809" s="436"/>
      <c r="V809" s="152"/>
      <c r="W809" s="149"/>
      <c r="X809" s="149"/>
      <c r="Y809" s="149" t="str">
        <f>IFERROR(IF(VLOOKUP(A809,入力データ,21,FALSE)="","",VLOOKUP(A809,入力データ,21,FALSE)),"")</f>
        <v/>
      </c>
      <c r="Z809" s="40"/>
      <c r="AA809" s="67"/>
      <c r="AB809" s="368" t="str">
        <f>IFERROR(IF(VLOOKUP(A809,入力データ,28,FALSE)&amp;"　"&amp;VLOOKUP(A809,入力データ,29,FALSE)="　","",VLOOKUP(A809,入力データ,28,FALSE)&amp;"　"&amp;VLOOKUP(A809,入力データ,29,FALSE)),"")</f>
        <v/>
      </c>
      <c r="AC809" s="443">
        <v>1</v>
      </c>
      <c r="AD809" s="444" t="str">
        <f>IFERROR(IF(VLOOKUP(A809,入力データ,34,FALSE)="","",VLOOKUP(A809,入力データ,34,FALSE)),"")</f>
        <v/>
      </c>
      <c r="AE809" s="444" t="str">
        <f>IF(AD809="","",IF(V816&gt;43585,5,4))</f>
        <v/>
      </c>
      <c r="AF809" s="445" t="str">
        <f>IF(AD809="","",V816)</f>
        <v/>
      </c>
      <c r="AG809" s="447" t="str">
        <f>IF(AD809="","",V816)</f>
        <v/>
      </c>
      <c r="AH809" s="449" t="str">
        <f>IF(AD809="","",V816)</f>
        <v/>
      </c>
      <c r="AI809" s="444">
        <v>5</v>
      </c>
      <c r="AJ809" s="451" t="str">
        <f>IFERROR(IF(OR(VLOOKUP(A809,入力データ,34,FALSE)=1,VLOOKUP(A809,入力データ,34,FALSE)=3,VLOOKUP(A809,入力データ,34,FALSE)=4,VLOOKUP(A809,入力データ,34,FALSE)=5),3,
IF(VLOOKUP(A809,入力データ,35,FALSE)="","",3)),"")</f>
        <v/>
      </c>
      <c r="AK809" s="371"/>
      <c r="AL809" s="373"/>
    </row>
    <row r="810" spans="1:38" ht="15" customHeight="1" x14ac:dyDescent="0.15">
      <c r="A810" s="454"/>
      <c r="B810" s="457"/>
      <c r="C810" s="460"/>
      <c r="D810" s="462"/>
      <c r="E810" s="465"/>
      <c r="F810" s="468"/>
      <c r="G810" s="471"/>
      <c r="H810" s="474"/>
      <c r="I810" s="474"/>
      <c r="J810" s="476"/>
      <c r="K810" s="479"/>
      <c r="L810" s="482"/>
      <c r="M810" s="484"/>
      <c r="N810" s="486"/>
      <c r="O810" s="471"/>
      <c r="P810" s="482"/>
      <c r="Q810" s="437"/>
      <c r="R810" s="488"/>
      <c r="S810" s="437"/>
      <c r="T810" s="438"/>
      <c r="U810" s="439"/>
      <c r="V810" s="41"/>
      <c r="W810" s="150"/>
      <c r="X810" s="150"/>
      <c r="Y810" s="150" t="str">
        <f>IFERROR(IF(VLOOKUP(A809,入力データ,22,FALSE)="","",VLOOKUP(A809,入力データ,22,FALSE)),"")</f>
        <v/>
      </c>
      <c r="Z810" s="150"/>
      <c r="AA810" s="151"/>
      <c r="AB810" s="369"/>
      <c r="AC810" s="378"/>
      <c r="AD810" s="380"/>
      <c r="AE810" s="380"/>
      <c r="AF810" s="446"/>
      <c r="AG810" s="448"/>
      <c r="AH810" s="450"/>
      <c r="AI810" s="380"/>
      <c r="AJ810" s="452"/>
      <c r="AK810" s="372"/>
      <c r="AL810" s="374"/>
    </row>
    <row r="811" spans="1:38" ht="15" customHeight="1" x14ac:dyDescent="0.15">
      <c r="A811" s="454"/>
      <c r="B811" s="457"/>
      <c r="C811" s="375" t="str">
        <f>IFERROR(IF(VLOOKUP(A809,入力データ,12,FALSE)="","",VLOOKUP(A809,入力データ,12,FALSE)),"")</f>
        <v/>
      </c>
      <c r="D811" s="462"/>
      <c r="E811" s="465"/>
      <c r="F811" s="468"/>
      <c r="G811" s="471"/>
      <c r="H811" s="474"/>
      <c r="I811" s="474"/>
      <c r="J811" s="476"/>
      <c r="K811" s="479"/>
      <c r="L811" s="482"/>
      <c r="M811" s="484"/>
      <c r="N811" s="486"/>
      <c r="O811" s="471"/>
      <c r="P811" s="482"/>
      <c r="Q811" s="437"/>
      <c r="R811" s="488"/>
      <c r="S811" s="437"/>
      <c r="T811" s="438"/>
      <c r="U811" s="439"/>
      <c r="V811" s="41"/>
      <c r="W811" s="150"/>
      <c r="X811" s="150"/>
      <c r="Y811" s="150" t="str">
        <f>IFERROR(IF(VLOOKUP(A809,入力データ,23,FALSE)="","",VLOOKUP(A809,入力データ,23,FALSE)),"")</f>
        <v/>
      </c>
      <c r="Z811" s="150"/>
      <c r="AA811" s="151"/>
      <c r="AB811" s="369"/>
      <c r="AC811" s="377">
        <v>2</v>
      </c>
      <c r="AD811" s="379" t="str">
        <f>IFERROR(IF(VLOOKUP(A809,入力データ,37,FALSE)="","",VLOOKUP(A809,入力データ,37,FALSE)),"")</f>
        <v/>
      </c>
      <c r="AE811" s="379" t="str">
        <f>IF(AD811="","",IF(V816&gt;43585,5,4))</f>
        <v/>
      </c>
      <c r="AF811" s="381" t="str">
        <f>IF(AD811="","",V816)</f>
        <v/>
      </c>
      <c r="AG811" s="383" t="str">
        <f>IF(AE811="","",V816)</f>
        <v/>
      </c>
      <c r="AH811" s="385" t="str">
        <f>IF(AF811="","",V816)</f>
        <v/>
      </c>
      <c r="AI811" s="387">
        <v>6</v>
      </c>
      <c r="AJ811" s="389" t="str">
        <f>IFERROR(IF(VLOOKUP(A809,入力データ,36,FALSE)="","",3),"")</f>
        <v/>
      </c>
      <c r="AK811" s="372"/>
      <c r="AL811" s="374"/>
    </row>
    <row r="812" spans="1:38" ht="15" customHeight="1" x14ac:dyDescent="0.15">
      <c r="A812" s="454"/>
      <c r="B812" s="458"/>
      <c r="C812" s="376"/>
      <c r="D812" s="463"/>
      <c r="E812" s="466"/>
      <c r="F812" s="469"/>
      <c r="G812" s="472"/>
      <c r="H812" s="466"/>
      <c r="I812" s="466"/>
      <c r="J812" s="477"/>
      <c r="K812" s="480"/>
      <c r="L812" s="466"/>
      <c r="M812" s="466"/>
      <c r="N812" s="469"/>
      <c r="O812" s="472"/>
      <c r="P812" s="466"/>
      <c r="Q812" s="477"/>
      <c r="R812" s="489"/>
      <c r="S812" s="440"/>
      <c r="T812" s="441"/>
      <c r="U812" s="442"/>
      <c r="V812" s="38"/>
      <c r="W812" s="36"/>
      <c r="X812" s="36"/>
      <c r="Y812" s="150" t="str">
        <f>IFERROR(IF(VLOOKUP(A809,入力データ,24,FALSE)="","",VLOOKUP(A809,入力データ,24,FALSE)),"")</f>
        <v/>
      </c>
      <c r="Z812" s="63"/>
      <c r="AA812" s="37"/>
      <c r="AB812" s="369"/>
      <c r="AC812" s="378"/>
      <c r="AD812" s="380"/>
      <c r="AE812" s="380"/>
      <c r="AF812" s="382"/>
      <c r="AG812" s="384"/>
      <c r="AH812" s="386"/>
      <c r="AI812" s="388"/>
      <c r="AJ812" s="390"/>
      <c r="AK812" s="372"/>
      <c r="AL812" s="374"/>
    </row>
    <row r="813" spans="1:38" ht="15" customHeight="1" x14ac:dyDescent="0.15">
      <c r="A813" s="454"/>
      <c r="B813" s="490" t="str">
        <f>IF(OR(C809&lt;&gt;"",C811&lt;&gt;""),"○","")</f>
        <v/>
      </c>
      <c r="C813" s="391" t="str">
        <f>IFERROR(IF(VLOOKUP(A809,入力データ,4,FALSE)="","",VLOOKUP(A809,入力データ,4,FALSE)),"")</f>
        <v/>
      </c>
      <c r="D813" s="392"/>
      <c r="E813" s="395" t="str">
        <f>IFERROR(IF(VLOOKUP(A809,入力データ,15,FALSE)="","",IF(VLOOKUP(A809,入力データ,15,FALSE)&gt;43585,5,4)),"")</f>
        <v/>
      </c>
      <c r="F813" s="398" t="str">
        <f>IFERROR(IF(VLOOKUP(A809,入力データ,15,FALSE)="","",VLOOKUP(A809,入力データ,15,FALSE)),"")</f>
        <v/>
      </c>
      <c r="G813" s="401" t="str">
        <f>IFERROR(IF(VLOOKUP(A809,入力データ,15,FALSE)="","",VLOOKUP(A809,入力データ,15,FALSE)),"")</f>
        <v/>
      </c>
      <c r="H813" s="404" t="str">
        <f>IFERROR(IF(VLOOKUP(A809,入力データ,15,FALSE)&gt;0,1,""),"")</f>
        <v/>
      </c>
      <c r="I813" s="404" t="str">
        <f>IFERROR(IF(VLOOKUP(A809,入力データ,16,FALSE)="","",VLOOKUP(A809,入力データ,16,FALSE)),"")</f>
        <v/>
      </c>
      <c r="J813" s="405" t="str">
        <f>IFERROR(IF(VLOOKUP(A809,入力データ,17,FALSE)="","",
IF(VLOOKUP(A809,入力データ,17,FALSE)&gt;159,"G",
IF(VLOOKUP(A809,入力データ,17,FALSE)&gt;149,"F",
IF(VLOOKUP(A809,入力データ,17,FALSE)&gt;139,"E",
IF(VLOOKUP(A809,入力データ,17,FALSE)&gt;129,"D",
IF(VLOOKUP(A809,入力データ,17,FALSE)&gt;119,"C",
IF(VLOOKUP(A809,入力データ,17,FALSE)&gt;109,"B",
IF(VLOOKUP(A809,入力データ,17,FALSE)&gt;99,"A",
"")))))))),"")</f>
        <v/>
      </c>
      <c r="K813" s="408" t="str">
        <f>IFERROR(IF(VLOOKUP(A809,入力データ,17,FALSE)="","",
IF(VLOOKUP(A809,入力データ,17,FALSE)&gt;99,MOD(VLOOKUP(A809,入力データ,17,FALSE),10),VLOOKUP(A809,入力データ,17,FALSE))),"")</f>
        <v/>
      </c>
      <c r="L813" s="411" t="str">
        <f>IFERROR(IF(VLOOKUP(A809,入力データ,18,FALSE)="","",VLOOKUP(A809,入力データ,18,FALSE)),"")</f>
        <v/>
      </c>
      <c r="M813" s="493" t="str">
        <f>IFERROR(IF(VLOOKUP(A809,入力データ,19,FALSE)="","",IF(VLOOKUP(A809,入力データ,19,FALSE)&gt;43585,5,4)),"")</f>
        <v/>
      </c>
      <c r="N813" s="398" t="str">
        <f>IFERROR(IF(VLOOKUP(A809,入力データ,19,FALSE)="","",VLOOKUP(A809,入力データ,19,FALSE)),"")</f>
        <v/>
      </c>
      <c r="O813" s="401" t="str">
        <f>IFERROR(IF(VLOOKUP(A809,入力データ,19,FALSE)="","",VLOOKUP(A809,入力データ,19,FALSE)),"")</f>
        <v/>
      </c>
      <c r="P813" s="411" t="str">
        <f>IFERROR(IF(VLOOKUP(A809,入力データ,20,FALSE)="","",VLOOKUP(A809,入力データ,20,FALSE)),"")</f>
        <v/>
      </c>
      <c r="Q813" s="500"/>
      <c r="R813" s="503" t="str">
        <f>IFERROR(IF(OR(S813="ｲｸｷｭｳ",S813="ﾑｷｭｳ",AND(L813="",P813="")),"",VLOOKUP(A809,入力データ,31,FALSE)),"")</f>
        <v/>
      </c>
      <c r="S813" s="423" t="str">
        <f>IFERROR(
IF(VLOOKUP(A809,入力データ,33,FALSE)=1,"ﾑｷｭｳ ",
IF(VLOOKUP(A809,入力データ,33,FALSE)=3,"ｲｸｷｭｳ",
IF(VLOOKUP(A809,入力データ,33,FALSE)=4,VLOOKUP(A809,入力データ,32,FALSE),
IF(VLOOKUP(A809,入力データ,33,FALSE)=5,VLOOKUP(A809,入力データ,32,FALSE),
IF(AND(VLOOKUP(A809,入力データ,38,FALSE)&gt;0,VLOOKUP(A809,入力データ,38,FALSE)&lt;9),0,
IF(AND(L813="",P813=""),"",VLOOKUP(A809,入力データ,32,FALSE))))))),"")</f>
        <v/>
      </c>
      <c r="T813" s="424"/>
      <c r="U813" s="425"/>
      <c r="V813" s="36"/>
      <c r="W813" s="36"/>
      <c r="X813" s="36"/>
      <c r="Y813" s="63" t="str">
        <f>IFERROR(IF(VLOOKUP(A809,入力データ,25,FALSE)="","",VLOOKUP(A809,入力データ,25,FALSE)),"")</f>
        <v/>
      </c>
      <c r="Z813" s="63"/>
      <c r="AA813" s="37"/>
      <c r="AB813" s="369"/>
      <c r="AC813" s="377">
        <v>3</v>
      </c>
      <c r="AD813" s="379" t="str">
        <f>IFERROR(IF(VLOOKUP(A809,入力データ,33,FALSE)="","",VLOOKUP(A809,入力データ,33,FALSE)),"")</f>
        <v/>
      </c>
      <c r="AE813" s="379" t="str">
        <f>IF(AD813="","",IF(V816&gt;43585,5,4))</f>
        <v/>
      </c>
      <c r="AF813" s="381" t="str">
        <f>IF(AD813="","",V816)</f>
        <v/>
      </c>
      <c r="AG813" s="383" t="str">
        <f>IF(AE813="","",V816)</f>
        <v/>
      </c>
      <c r="AH813" s="385" t="str">
        <f>IF(AF813="","",V816)</f>
        <v/>
      </c>
      <c r="AI813" s="379">
        <v>7</v>
      </c>
      <c r="AJ813" s="430"/>
      <c r="AK813" s="372"/>
      <c r="AL813" s="374"/>
    </row>
    <row r="814" spans="1:38" ht="15" customHeight="1" x14ac:dyDescent="0.15">
      <c r="A814" s="454"/>
      <c r="B814" s="491"/>
      <c r="C814" s="393"/>
      <c r="D814" s="394"/>
      <c r="E814" s="396"/>
      <c r="F814" s="399"/>
      <c r="G814" s="402"/>
      <c r="H814" s="396"/>
      <c r="I814" s="396"/>
      <c r="J814" s="406"/>
      <c r="K814" s="409"/>
      <c r="L814" s="396"/>
      <c r="M814" s="494"/>
      <c r="N814" s="496"/>
      <c r="O814" s="498"/>
      <c r="P814" s="494"/>
      <c r="Q814" s="501"/>
      <c r="R814" s="504"/>
      <c r="S814" s="426"/>
      <c r="T814" s="426"/>
      <c r="U814" s="427"/>
      <c r="V814" s="1"/>
      <c r="W814" s="1"/>
      <c r="X814" s="1"/>
      <c r="Y814" s="63" t="str">
        <f>IFERROR(IF(VLOOKUP(A809,入力データ,26,FALSE)="","",VLOOKUP(A809,入力データ,26,FALSE)),"")</f>
        <v/>
      </c>
      <c r="Z814" s="1"/>
      <c r="AA814" s="1"/>
      <c r="AB814" s="369"/>
      <c r="AC814" s="378"/>
      <c r="AD814" s="380"/>
      <c r="AE814" s="380"/>
      <c r="AF814" s="382"/>
      <c r="AG814" s="384"/>
      <c r="AH814" s="386"/>
      <c r="AI814" s="380"/>
      <c r="AJ814" s="431"/>
      <c r="AK814" s="372"/>
      <c r="AL814" s="374"/>
    </row>
    <row r="815" spans="1:38" ht="15" customHeight="1" x14ac:dyDescent="0.15">
      <c r="A815" s="454"/>
      <c r="B815" s="491"/>
      <c r="C815" s="432" t="str">
        <f>IFERROR(IF(VLOOKUP(A809,入力データ,14,FALSE)="","",VLOOKUP(A809,入力データ,14,FALSE)),"")</f>
        <v/>
      </c>
      <c r="D815" s="409"/>
      <c r="E815" s="396"/>
      <c r="F815" s="399"/>
      <c r="G815" s="402"/>
      <c r="H815" s="396"/>
      <c r="I815" s="396"/>
      <c r="J815" s="406"/>
      <c r="K815" s="409"/>
      <c r="L815" s="396"/>
      <c r="M815" s="494"/>
      <c r="N815" s="496"/>
      <c r="O815" s="498"/>
      <c r="P815" s="494"/>
      <c r="Q815" s="501"/>
      <c r="R815" s="504"/>
      <c r="S815" s="426"/>
      <c r="T815" s="426"/>
      <c r="U815" s="427"/>
      <c r="V815" s="150"/>
      <c r="W815" s="150"/>
      <c r="X815" s="150"/>
      <c r="Y815" s="1"/>
      <c r="Z815" s="62"/>
      <c r="AA815" s="151"/>
      <c r="AB815" s="369"/>
      <c r="AC815" s="377">
        <v>4</v>
      </c>
      <c r="AD815" s="413" t="str">
        <f>IFERROR(IF(VLOOKUP(A809,入力データ,38,FALSE)="","",VLOOKUP(A809,入力データ,38,FALSE)),"")</f>
        <v/>
      </c>
      <c r="AE815" s="379" t="str">
        <f>IF(AD815="","",IF(V816&gt;43585,5,4))</f>
        <v/>
      </c>
      <c r="AF815" s="381" t="str">
        <f>IF(AE815="","",V816)</f>
        <v/>
      </c>
      <c r="AG815" s="383" t="str">
        <f>IF(AE815="","",V816)</f>
        <v/>
      </c>
      <c r="AH815" s="385" t="str">
        <f>IF(AE815="","",V816)</f>
        <v/>
      </c>
      <c r="AI815" s="379"/>
      <c r="AJ815" s="418"/>
      <c r="AK815" s="58"/>
      <c r="AL815" s="86"/>
    </row>
    <row r="816" spans="1:38" ht="15" customHeight="1" x14ac:dyDescent="0.15">
      <c r="A816" s="455"/>
      <c r="B816" s="492"/>
      <c r="C816" s="433"/>
      <c r="D816" s="410"/>
      <c r="E816" s="397"/>
      <c r="F816" s="400"/>
      <c r="G816" s="403"/>
      <c r="H816" s="397"/>
      <c r="I816" s="397"/>
      <c r="J816" s="407"/>
      <c r="K816" s="410"/>
      <c r="L816" s="397"/>
      <c r="M816" s="495"/>
      <c r="N816" s="497"/>
      <c r="O816" s="499"/>
      <c r="P816" s="495"/>
      <c r="Q816" s="502"/>
      <c r="R816" s="505"/>
      <c r="S816" s="428"/>
      <c r="T816" s="428"/>
      <c r="U816" s="429"/>
      <c r="V816" s="420" t="str">
        <f>IFERROR(IF(VLOOKUP(A809,入力データ,27,FALSE)="","",VLOOKUP(A809,入力データ,27,FALSE)),"")</f>
        <v/>
      </c>
      <c r="W816" s="421"/>
      <c r="X816" s="421"/>
      <c r="Y816" s="421"/>
      <c r="Z816" s="421"/>
      <c r="AA816" s="422"/>
      <c r="AB816" s="370"/>
      <c r="AC816" s="412"/>
      <c r="AD816" s="414"/>
      <c r="AE816" s="414"/>
      <c r="AF816" s="415"/>
      <c r="AG816" s="416"/>
      <c r="AH816" s="417"/>
      <c r="AI816" s="414"/>
      <c r="AJ816" s="419"/>
      <c r="AK816" s="60"/>
      <c r="AL816" s="61"/>
    </row>
    <row r="817" spans="1:38" ht="15" customHeight="1" x14ac:dyDescent="0.15">
      <c r="A817" s="453">
        <v>101</v>
      </c>
      <c r="B817" s="456"/>
      <c r="C817" s="459" t="str">
        <f>IFERROR(IF(VLOOKUP(A817,入力データ,2,FALSE)="","",VLOOKUP(A817,入力データ,2,FALSE)),"")</f>
        <v/>
      </c>
      <c r="D817" s="461" t="str">
        <f>IFERROR(
IF(OR(VLOOKUP(A817,入力データ,34,FALSE)=1,
VLOOKUP(A817,入力データ,34,FALSE)=3,
VLOOKUP(A817,入力データ,34,FALSE)=4,
VLOOKUP(A817,入力データ,34,FALSE)=5),
IF(VLOOKUP(A817,入力データ,13,FALSE)="","",VLOOKUP(A817,入力データ,13,FALSE)),
IF(VLOOKUP(A817,入力データ,3,FALSE)="","",VLOOKUP(A817,入力データ,3,FALSE))),"")</f>
        <v/>
      </c>
      <c r="E817" s="464" t="str">
        <f>IFERROR(IF(VLOOKUP(A817,入力データ,5,FALSE)="","",IF(VLOOKUP(A817,入力データ,5,FALSE)&gt;43585,5,4)),"")</f>
        <v/>
      </c>
      <c r="F817" s="467" t="str">
        <f>IFERROR(IF(VLOOKUP(A817,入力データ,5,FALSE)="","",VLOOKUP(A817,入力データ,5,FALSE)),"")</f>
        <v/>
      </c>
      <c r="G817" s="470" t="str">
        <f>IFERROR(IF(VLOOKUP(A817,入力データ,5,FALSE)="","",VLOOKUP(A817,入力データ,5,FALSE)),"")</f>
        <v/>
      </c>
      <c r="H817" s="473" t="str">
        <f>IFERROR(IF(VLOOKUP(A817,入力データ,5,FALSE)&gt;0,1,""),"")</f>
        <v/>
      </c>
      <c r="I817" s="473" t="str">
        <f>IFERROR(IF(VLOOKUP(A817,入力データ,6,FALSE)="","",VLOOKUP(A817,入力データ,6,FALSE)),"")</f>
        <v/>
      </c>
      <c r="J817" s="475" t="str">
        <f>IFERROR(IF(VLOOKUP(A817,入力データ,7,FALSE)="","",
IF(VLOOKUP(A817,入力データ,7,FALSE)&gt;159,"G",
IF(VLOOKUP(A817,入力データ,7,FALSE)&gt;149,"F",
IF(VLOOKUP(A817,入力データ,7,FALSE)&gt;139,"E",
IF(VLOOKUP(A817,入力データ,7,FALSE)&gt;129,"D",
IF(VLOOKUP(A817,入力データ,7,FALSE)&gt;119,"C",
IF(VLOOKUP(A817,入力データ,7,FALSE)&gt;109,"B",
IF(VLOOKUP(A817,入力データ,7,FALSE)&gt;99,"A",
"")))))))),"")</f>
        <v/>
      </c>
      <c r="K817" s="478" t="str">
        <f>IFERROR(IF(VLOOKUP(A817,入力データ,7,FALSE)="","",
IF(VLOOKUP(A817,入力データ,7,FALSE)&gt;99,MOD(VLOOKUP(A817,入力データ,7,FALSE),10),VLOOKUP(A817,入力データ,7,FALSE))),"")</f>
        <v/>
      </c>
      <c r="L817" s="481" t="str">
        <f>IFERROR(IF(VLOOKUP(A817,入力データ,8,FALSE)="","",VLOOKUP(A817,入力データ,8,FALSE)),"")</f>
        <v/>
      </c>
      <c r="M817" s="483" t="str">
        <f>IFERROR(IF(VLOOKUP(A817,入力データ,9,FALSE)="","",IF(VLOOKUP(A817,入力データ,9,FALSE)&gt;43585,5,4)),"")</f>
        <v/>
      </c>
      <c r="N817" s="485" t="str">
        <f>IFERROR(IF(VLOOKUP(A817,入力データ,9,FALSE)="","",VLOOKUP(A817,入力データ,9,FALSE)),"")</f>
        <v/>
      </c>
      <c r="O817" s="470" t="str">
        <f>IFERROR(IF(VLOOKUP(A817,入力データ,9,FALSE)="","",VLOOKUP(A817,入力データ,9,FALSE)),"")</f>
        <v/>
      </c>
      <c r="P817" s="481" t="str">
        <f>IFERROR(IF(VLOOKUP(A817,入力データ,10,FALSE)="","",VLOOKUP(A817,入力データ,10,FALSE)),"")</f>
        <v/>
      </c>
      <c r="Q817" s="434"/>
      <c r="R817" s="487" t="str">
        <f>IFERROR(IF(VLOOKUP(A817,入力データ,8,FALSE)="","",VLOOKUP(A817,入力データ,8,FALSE)+VALUE(VLOOKUP(A817,入力データ,10,FALSE))),"")</f>
        <v/>
      </c>
      <c r="S817" s="434" t="str">
        <f>IF(R817="","",IF(VLOOKUP(A817,入力データ,11,FALSE)="育児休業","ｲｸｷｭｳ",IF(VLOOKUP(A817,入力データ,11,FALSE)="傷病休職","ﾑｷｭｳ",ROUNDDOWN(R817*10/1000,0))))</f>
        <v/>
      </c>
      <c r="T817" s="435"/>
      <c r="U817" s="436"/>
      <c r="V817" s="152"/>
      <c r="W817" s="149"/>
      <c r="X817" s="149"/>
      <c r="Y817" s="149" t="str">
        <f>IFERROR(IF(VLOOKUP(A817,入力データ,21,FALSE)="","",VLOOKUP(A817,入力データ,21,FALSE)),"")</f>
        <v/>
      </c>
      <c r="Z817" s="40"/>
      <c r="AA817" s="67"/>
      <c r="AB817" s="368" t="str">
        <f>IFERROR(IF(VLOOKUP(A817,入力データ,28,FALSE)&amp;"　"&amp;VLOOKUP(A817,入力データ,29,FALSE)="　","",VLOOKUP(A817,入力データ,28,FALSE)&amp;"　"&amp;VLOOKUP(A817,入力データ,29,FALSE)),"")</f>
        <v/>
      </c>
      <c r="AC817" s="443">
        <v>1</v>
      </c>
      <c r="AD817" s="444" t="str">
        <f>IFERROR(IF(VLOOKUP(A817,入力データ,34,FALSE)="","",VLOOKUP(A817,入力データ,34,FALSE)),"")</f>
        <v/>
      </c>
      <c r="AE817" s="444" t="str">
        <f>IF(AD817="","",IF(V824&gt;43585,5,4))</f>
        <v/>
      </c>
      <c r="AF817" s="445" t="str">
        <f>IF(AD817="","",V824)</f>
        <v/>
      </c>
      <c r="AG817" s="447" t="str">
        <f>IF(AD817="","",V824)</f>
        <v/>
      </c>
      <c r="AH817" s="449" t="str">
        <f>IF(AD817="","",V824)</f>
        <v/>
      </c>
      <c r="AI817" s="444">
        <v>5</v>
      </c>
      <c r="AJ817" s="451" t="str">
        <f>IFERROR(IF(OR(VLOOKUP(A817,入力データ,34,FALSE)=1,VLOOKUP(A817,入力データ,34,FALSE)=3,VLOOKUP(A817,入力データ,34,FALSE)=4,VLOOKUP(A817,入力データ,34,FALSE)=5),3,
IF(VLOOKUP(A817,入力データ,35,FALSE)="","",3)),"")</f>
        <v/>
      </c>
      <c r="AK817" s="371"/>
      <c r="AL817" s="373"/>
    </row>
    <row r="818" spans="1:38" ht="15" customHeight="1" x14ac:dyDescent="0.15">
      <c r="A818" s="454"/>
      <c r="B818" s="457"/>
      <c r="C818" s="460"/>
      <c r="D818" s="462"/>
      <c r="E818" s="465"/>
      <c r="F818" s="468"/>
      <c r="G818" s="471"/>
      <c r="H818" s="474"/>
      <c r="I818" s="474"/>
      <c r="J818" s="476"/>
      <c r="K818" s="479"/>
      <c r="L818" s="482"/>
      <c r="M818" s="484"/>
      <c r="N818" s="486"/>
      <c r="O818" s="471"/>
      <c r="P818" s="482"/>
      <c r="Q818" s="437"/>
      <c r="R818" s="488"/>
      <c r="S818" s="437"/>
      <c r="T818" s="438"/>
      <c r="U818" s="439"/>
      <c r="V818" s="41"/>
      <c r="W818" s="150"/>
      <c r="X818" s="150"/>
      <c r="Y818" s="150" t="str">
        <f>IFERROR(IF(VLOOKUP(A817,入力データ,22,FALSE)="","",VLOOKUP(A817,入力データ,22,FALSE)),"")</f>
        <v/>
      </c>
      <c r="Z818" s="150"/>
      <c r="AA818" s="151"/>
      <c r="AB818" s="369"/>
      <c r="AC818" s="378"/>
      <c r="AD818" s="380"/>
      <c r="AE818" s="380"/>
      <c r="AF818" s="446"/>
      <c r="AG818" s="448"/>
      <c r="AH818" s="450"/>
      <c r="AI818" s="380"/>
      <c r="AJ818" s="452"/>
      <c r="AK818" s="372"/>
      <c r="AL818" s="374"/>
    </row>
    <row r="819" spans="1:38" ht="15" customHeight="1" x14ac:dyDescent="0.15">
      <c r="A819" s="454"/>
      <c r="B819" s="457"/>
      <c r="C819" s="375" t="str">
        <f>IFERROR(IF(VLOOKUP(A817,入力データ,12,FALSE)="","",VLOOKUP(A817,入力データ,12,FALSE)),"")</f>
        <v/>
      </c>
      <c r="D819" s="462"/>
      <c r="E819" s="465"/>
      <c r="F819" s="468"/>
      <c r="G819" s="471"/>
      <c r="H819" s="474"/>
      <c r="I819" s="474"/>
      <c r="J819" s="476"/>
      <c r="K819" s="479"/>
      <c r="L819" s="482"/>
      <c r="M819" s="484"/>
      <c r="N819" s="486"/>
      <c r="O819" s="471"/>
      <c r="P819" s="482"/>
      <c r="Q819" s="437"/>
      <c r="R819" s="488"/>
      <c r="S819" s="437"/>
      <c r="T819" s="438"/>
      <c r="U819" s="439"/>
      <c r="V819" s="41"/>
      <c r="W819" s="150"/>
      <c r="X819" s="150"/>
      <c r="Y819" s="150" t="str">
        <f>IFERROR(IF(VLOOKUP(A817,入力データ,23,FALSE)="","",VLOOKUP(A817,入力データ,23,FALSE)),"")</f>
        <v/>
      </c>
      <c r="Z819" s="150"/>
      <c r="AA819" s="151"/>
      <c r="AB819" s="369"/>
      <c r="AC819" s="377">
        <v>2</v>
      </c>
      <c r="AD819" s="379" t="str">
        <f>IFERROR(IF(VLOOKUP(A817,入力データ,37,FALSE)="","",VLOOKUP(A817,入力データ,37,FALSE)),"")</f>
        <v/>
      </c>
      <c r="AE819" s="379" t="str">
        <f>IF(AD819="","",IF(V824&gt;43585,5,4))</f>
        <v/>
      </c>
      <c r="AF819" s="381" t="str">
        <f>IF(AD819="","",V824)</f>
        <v/>
      </c>
      <c r="AG819" s="383" t="str">
        <f>IF(AE819="","",V824)</f>
        <v/>
      </c>
      <c r="AH819" s="385" t="str">
        <f>IF(AF819="","",V824)</f>
        <v/>
      </c>
      <c r="AI819" s="387">
        <v>6</v>
      </c>
      <c r="AJ819" s="389" t="str">
        <f>IFERROR(IF(VLOOKUP(A817,入力データ,36,FALSE)="","",3),"")</f>
        <v/>
      </c>
      <c r="AK819" s="372"/>
      <c r="AL819" s="374"/>
    </row>
    <row r="820" spans="1:38" ht="15" customHeight="1" x14ac:dyDescent="0.15">
      <c r="A820" s="454"/>
      <c r="B820" s="458"/>
      <c r="C820" s="376"/>
      <c r="D820" s="463"/>
      <c r="E820" s="466"/>
      <c r="F820" s="469"/>
      <c r="G820" s="472"/>
      <c r="H820" s="466"/>
      <c r="I820" s="466"/>
      <c r="J820" s="477"/>
      <c r="K820" s="480"/>
      <c r="L820" s="466"/>
      <c r="M820" s="466"/>
      <c r="N820" s="469"/>
      <c r="O820" s="472"/>
      <c r="P820" s="466"/>
      <c r="Q820" s="477"/>
      <c r="R820" s="489"/>
      <c r="S820" s="440"/>
      <c r="T820" s="441"/>
      <c r="U820" s="442"/>
      <c r="V820" s="38"/>
      <c r="W820" s="36"/>
      <c r="X820" s="36"/>
      <c r="Y820" s="150" t="str">
        <f>IFERROR(IF(VLOOKUP(A817,入力データ,24,FALSE)="","",VLOOKUP(A817,入力データ,24,FALSE)),"")</f>
        <v/>
      </c>
      <c r="Z820" s="63"/>
      <c r="AA820" s="37"/>
      <c r="AB820" s="369"/>
      <c r="AC820" s="378"/>
      <c r="AD820" s="380"/>
      <c r="AE820" s="380"/>
      <c r="AF820" s="382"/>
      <c r="AG820" s="384"/>
      <c r="AH820" s="386"/>
      <c r="AI820" s="388"/>
      <c r="AJ820" s="390"/>
      <c r="AK820" s="372"/>
      <c r="AL820" s="374"/>
    </row>
    <row r="821" spans="1:38" ht="15" customHeight="1" x14ac:dyDescent="0.15">
      <c r="A821" s="454"/>
      <c r="B821" s="490" t="str">
        <f>IF(OR(C817&lt;&gt;"",C819&lt;&gt;""),"○","")</f>
        <v/>
      </c>
      <c r="C821" s="391" t="str">
        <f>IFERROR(IF(VLOOKUP(A817,入力データ,4,FALSE)="","",VLOOKUP(A817,入力データ,4,FALSE)),"")</f>
        <v/>
      </c>
      <c r="D821" s="392"/>
      <c r="E821" s="395" t="str">
        <f>IFERROR(IF(VLOOKUP(A817,入力データ,15,FALSE)="","",IF(VLOOKUP(A817,入力データ,15,FALSE)&gt;43585,5,4)),"")</f>
        <v/>
      </c>
      <c r="F821" s="398" t="str">
        <f>IFERROR(IF(VLOOKUP(A817,入力データ,15,FALSE)="","",VLOOKUP(A817,入力データ,15,FALSE)),"")</f>
        <v/>
      </c>
      <c r="G821" s="401" t="str">
        <f>IFERROR(IF(VLOOKUP(A817,入力データ,15,FALSE)="","",VLOOKUP(A817,入力データ,15,FALSE)),"")</f>
        <v/>
      </c>
      <c r="H821" s="404" t="str">
        <f>IFERROR(IF(VLOOKUP(A817,入力データ,15,FALSE)&gt;0,1,""),"")</f>
        <v/>
      </c>
      <c r="I821" s="404" t="str">
        <f>IFERROR(IF(VLOOKUP(A817,入力データ,16,FALSE)="","",VLOOKUP(A817,入力データ,16,FALSE)),"")</f>
        <v/>
      </c>
      <c r="J821" s="405" t="str">
        <f>IFERROR(IF(VLOOKUP(A817,入力データ,17,FALSE)="","",
IF(VLOOKUP(A817,入力データ,17,FALSE)&gt;159,"G",
IF(VLOOKUP(A817,入力データ,17,FALSE)&gt;149,"F",
IF(VLOOKUP(A817,入力データ,17,FALSE)&gt;139,"E",
IF(VLOOKUP(A817,入力データ,17,FALSE)&gt;129,"D",
IF(VLOOKUP(A817,入力データ,17,FALSE)&gt;119,"C",
IF(VLOOKUP(A817,入力データ,17,FALSE)&gt;109,"B",
IF(VLOOKUP(A817,入力データ,17,FALSE)&gt;99,"A",
"")))))))),"")</f>
        <v/>
      </c>
      <c r="K821" s="408" t="str">
        <f>IFERROR(IF(VLOOKUP(A817,入力データ,17,FALSE)="","",
IF(VLOOKUP(A817,入力データ,17,FALSE)&gt;99,MOD(VLOOKUP(A817,入力データ,17,FALSE),10),VLOOKUP(A817,入力データ,17,FALSE))),"")</f>
        <v/>
      </c>
      <c r="L821" s="411" t="str">
        <f>IFERROR(IF(VLOOKUP(A817,入力データ,18,FALSE)="","",VLOOKUP(A817,入力データ,18,FALSE)),"")</f>
        <v/>
      </c>
      <c r="M821" s="493" t="str">
        <f>IFERROR(IF(VLOOKUP(A817,入力データ,19,FALSE)="","",IF(VLOOKUP(A817,入力データ,19,FALSE)&gt;43585,5,4)),"")</f>
        <v/>
      </c>
      <c r="N821" s="398" t="str">
        <f>IFERROR(IF(VLOOKUP(A817,入力データ,19,FALSE)="","",VLOOKUP(A817,入力データ,19,FALSE)),"")</f>
        <v/>
      </c>
      <c r="O821" s="401" t="str">
        <f>IFERROR(IF(VLOOKUP(A817,入力データ,19,FALSE)="","",VLOOKUP(A817,入力データ,19,FALSE)),"")</f>
        <v/>
      </c>
      <c r="P821" s="411" t="str">
        <f>IFERROR(IF(VLOOKUP(A817,入力データ,20,FALSE)="","",VLOOKUP(A817,入力データ,20,FALSE)),"")</f>
        <v/>
      </c>
      <c r="Q821" s="500"/>
      <c r="R821" s="503" t="str">
        <f>IFERROR(IF(OR(S821="ｲｸｷｭｳ",S821="ﾑｷｭｳ",AND(L821="",P821="")),"",VLOOKUP(A817,入力データ,31,FALSE)),"")</f>
        <v/>
      </c>
      <c r="S821" s="423" t="str">
        <f>IFERROR(
IF(VLOOKUP(A817,入力データ,33,FALSE)=1,"ﾑｷｭｳ ",
IF(VLOOKUP(A817,入力データ,33,FALSE)=3,"ｲｸｷｭｳ",
IF(VLOOKUP(A817,入力データ,33,FALSE)=4,VLOOKUP(A817,入力データ,32,FALSE),
IF(VLOOKUP(A817,入力データ,33,FALSE)=5,VLOOKUP(A817,入力データ,32,FALSE),
IF(AND(VLOOKUP(A817,入力データ,38,FALSE)&gt;0,VLOOKUP(A817,入力データ,38,FALSE)&lt;9),0,
IF(AND(L821="",P821=""),"",VLOOKUP(A817,入力データ,32,FALSE))))))),"")</f>
        <v/>
      </c>
      <c r="T821" s="424"/>
      <c r="U821" s="425"/>
      <c r="V821" s="36"/>
      <c r="W821" s="36"/>
      <c r="X821" s="36"/>
      <c r="Y821" s="63" t="str">
        <f>IFERROR(IF(VLOOKUP(A817,入力データ,25,FALSE)="","",VLOOKUP(A817,入力データ,25,FALSE)),"")</f>
        <v/>
      </c>
      <c r="Z821" s="63"/>
      <c r="AA821" s="37"/>
      <c r="AB821" s="369"/>
      <c r="AC821" s="377">
        <v>3</v>
      </c>
      <c r="AD821" s="379" t="str">
        <f>IFERROR(IF(VLOOKUP(A817,入力データ,33,FALSE)="","",VLOOKUP(A817,入力データ,33,FALSE)),"")</f>
        <v/>
      </c>
      <c r="AE821" s="379" t="str">
        <f>IF(AD821="","",IF(V824&gt;43585,5,4))</f>
        <v/>
      </c>
      <c r="AF821" s="381" t="str">
        <f>IF(AD821="","",V824)</f>
        <v/>
      </c>
      <c r="AG821" s="383" t="str">
        <f>IF(AE821="","",V824)</f>
        <v/>
      </c>
      <c r="AH821" s="385" t="str">
        <f>IF(AF821="","",V824)</f>
        <v/>
      </c>
      <c r="AI821" s="379">
        <v>7</v>
      </c>
      <c r="AJ821" s="430"/>
      <c r="AK821" s="372"/>
      <c r="AL821" s="374"/>
    </row>
    <row r="822" spans="1:38" ht="15" customHeight="1" x14ac:dyDescent="0.15">
      <c r="A822" s="454"/>
      <c r="B822" s="491"/>
      <c r="C822" s="393"/>
      <c r="D822" s="394"/>
      <c r="E822" s="396"/>
      <c r="F822" s="399"/>
      <c r="G822" s="402"/>
      <c r="H822" s="396"/>
      <c r="I822" s="396"/>
      <c r="J822" s="406"/>
      <c r="K822" s="409"/>
      <c r="L822" s="396"/>
      <c r="M822" s="494"/>
      <c r="N822" s="496"/>
      <c r="O822" s="498"/>
      <c r="P822" s="494"/>
      <c r="Q822" s="501"/>
      <c r="R822" s="504"/>
      <c r="S822" s="426"/>
      <c r="T822" s="426"/>
      <c r="U822" s="427"/>
      <c r="V822" s="1"/>
      <c r="W822" s="1"/>
      <c r="X822" s="1"/>
      <c r="Y822" s="63" t="str">
        <f>IFERROR(IF(VLOOKUP(A817,入力データ,26,FALSE)="","",VLOOKUP(A817,入力データ,26,FALSE)),"")</f>
        <v/>
      </c>
      <c r="Z822" s="1"/>
      <c r="AA822" s="1"/>
      <c r="AB822" s="369"/>
      <c r="AC822" s="378"/>
      <c r="AD822" s="380"/>
      <c r="AE822" s="380"/>
      <c r="AF822" s="382"/>
      <c r="AG822" s="384"/>
      <c r="AH822" s="386"/>
      <c r="AI822" s="380"/>
      <c r="AJ822" s="431"/>
      <c r="AK822" s="372"/>
      <c r="AL822" s="374"/>
    </row>
    <row r="823" spans="1:38" ht="15" customHeight="1" x14ac:dyDescent="0.15">
      <c r="A823" s="454"/>
      <c r="B823" s="491"/>
      <c r="C823" s="432" t="str">
        <f>IFERROR(IF(VLOOKUP(A817,入力データ,14,FALSE)="","",VLOOKUP(A817,入力データ,14,FALSE)),"")</f>
        <v/>
      </c>
      <c r="D823" s="409"/>
      <c r="E823" s="396"/>
      <c r="F823" s="399"/>
      <c r="G823" s="402"/>
      <c r="H823" s="396"/>
      <c r="I823" s="396"/>
      <c r="J823" s="406"/>
      <c r="K823" s="409"/>
      <c r="L823" s="396"/>
      <c r="M823" s="494"/>
      <c r="N823" s="496"/>
      <c r="O823" s="498"/>
      <c r="P823" s="494"/>
      <c r="Q823" s="501"/>
      <c r="R823" s="504"/>
      <c r="S823" s="426"/>
      <c r="T823" s="426"/>
      <c r="U823" s="427"/>
      <c r="V823" s="150"/>
      <c r="W823" s="150"/>
      <c r="X823" s="150"/>
      <c r="Y823" s="1"/>
      <c r="Z823" s="62"/>
      <c r="AA823" s="151"/>
      <c r="AB823" s="369"/>
      <c r="AC823" s="377">
        <v>4</v>
      </c>
      <c r="AD823" s="413" t="str">
        <f>IFERROR(IF(VLOOKUP(A817,入力データ,38,FALSE)="","",VLOOKUP(A817,入力データ,38,FALSE)),"")</f>
        <v/>
      </c>
      <c r="AE823" s="379" t="str">
        <f>IF(AD823="","",IF(V824&gt;43585,5,4))</f>
        <v/>
      </c>
      <c r="AF823" s="381" t="str">
        <f>IF(AE823="","",V824)</f>
        <v/>
      </c>
      <c r="AG823" s="383" t="str">
        <f>IF(AE823="","",V824)</f>
        <v/>
      </c>
      <c r="AH823" s="385" t="str">
        <f>IF(AE823="","",V824)</f>
        <v/>
      </c>
      <c r="AI823" s="379"/>
      <c r="AJ823" s="418"/>
      <c r="AK823" s="58"/>
      <c r="AL823" s="86"/>
    </row>
    <row r="824" spans="1:38" ht="15" customHeight="1" x14ac:dyDescent="0.15">
      <c r="A824" s="455"/>
      <c r="B824" s="492"/>
      <c r="C824" s="433"/>
      <c r="D824" s="410"/>
      <c r="E824" s="397"/>
      <c r="F824" s="400"/>
      <c r="G824" s="403"/>
      <c r="H824" s="397"/>
      <c r="I824" s="397"/>
      <c r="J824" s="407"/>
      <c r="K824" s="410"/>
      <c r="L824" s="397"/>
      <c r="M824" s="495"/>
      <c r="N824" s="497"/>
      <c r="O824" s="499"/>
      <c r="P824" s="495"/>
      <c r="Q824" s="502"/>
      <c r="R824" s="505"/>
      <c r="S824" s="428"/>
      <c r="T824" s="428"/>
      <c r="U824" s="429"/>
      <c r="V824" s="420" t="str">
        <f>IFERROR(IF(VLOOKUP(A817,入力データ,27,FALSE)="","",VLOOKUP(A817,入力データ,27,FALSE)),"")</f>
        <v/>
      </c>
      <c r="W824" s="421"/>
      <c r="X824" s="421"/>
      <c r="Y824" s="421"/>
      <c r="Z824" s="421"/>
      <c r="AA824" s="422"/>
      <c r="AB824" s="370"/>
      <c r="AC824" s="412"/>
      <c r="AD824" s="414"/>
      <c r="AE824" s="414"/>
      <c r="AF824" s="415"/>
      <c r="AG824" s="416"/>
      <c r="AH824" s="417"/>
      <c r="AI824" s="414"/>
      <c r="AJ824" s="419"/>
      <c r="AK824" s="60"/>
      <c r="AL824" s="61"/>
    </row>
    <row r="825" spans="1:38" ht="15" customHeight="1" x14ac:dyDescent="0.15">
      <c r="A825" s="453">
        <v>102</v>
      </c>
      <c r="B825" s="456"/>
      <c r="C825" s="459" t="str">
        <f>IFERROR(IF(VLOOKUP(A825,入力データ,2,FALSE)="","",VLOOKUP(A825,入力データ,2,FALSE)),"")</f>
        <v/>
      </c>
      <c r="D825" s="461" t="str">
        <f>IFERROR(
IF(OR(VLOOKUP(A825,入力データ,34,FALSE)=1,
VLOOKUP(A825,入力データ,34,FALSE)=3,
VLOOKUP(A825,入力データ,34,FALSE)=4,
VLOOKUP(A825,入力データ,34,FALSE)=5),
IF(VLOOKUP(A825,入力データ,13,FALSE)="","",VLOOKUP(A825,入力データ,13,FALSE)),
IF(VLOOKUP(A825,入力データ,3,FALSE)="","",VLOOKUP(A825,入力データ,3,FALSE))),"")</f>
        <v/>
      </c>
      <c r="E825" s="464" t="str">
        <f>IFERROR(IF(VLOOKUP(A825,入力データ,5,FALSE)="","",IF(VLOOKUP(A825,入力データ,5,FALSE)&gt;43585,5,4)),"")</f>
        <v/>
      </c>
      <c r="F825" s="467" t="str">
        <f>IFERROR(IF(VLOOKUP(A825,入力データ,5,FALSE)="","",VLOOKUP(A825,入力データ,5,FALSE)),"")</f>
        <v/>
      </c>
      <c r="G825" s="470" t="str">
        <f>IFERROR(IF(VLOOKUP(A825,入力データ,5,FALSE)="","",VLOOKUP(A825,入力データ,5,FALSE)),"")</f>
        <v/>
      </c>
      <c r="H825" s="473" t="str">
        <f>IFERROR(IF(VLOOKUP(A825,入力データ,5,FALSE)&gt;0,1,""),"")</f>
        <v/>
      </c>
      <c r="I825" s="473" t="str">
        <f>IFERROR(IF(VLOOKUP(A825,入力データ,6,FALSE)="","",VLOOKUP(A825,入力データ,6,FALSE)),"")</f>
        <v/>
      </c>
      <c r="J825" s="475" t="str">
        <f>IFERROR(IF(VLOOKUP(A825,入力データ,7,FALSE)="","",
IF(VLOOKUP(A825,入力データ,7,FALSE)&gt;159,"G",
IF(VLOOKUP(A825,入力データ,7,FALSE)&gt;149,"F",
IF(VLOOKUP(A825,入力データ,7,FALSE)&gt;139,"E",
IF(VLOOKUP(A825,入力データ,7,FALSE)&gt;129,"D",
IF(VLOOKUP(A825,入力データ,7,FALSE)&gt;119,"C",
IF(VLOOKUP(A825,入力データ,7,FALSE)&gt;109,"B",
IF(VLOOKUP(A825,入力データ,7,FALSE)&gt;99,"A",
"")))))))),"")</f>
        <v/>
      </c>
      <c r="K825" s="478" t="str">
        <f>IFERROR(IF(VLOOKUP(A825,入力データ,7,FALSE)="","",
IF(VLOOKUP(A825,入力データ,7,FALSE)&gt;99,MOD(VLOOKUP(A825,入力データ,7,FALSE),10),VLOOKUP(A825,入力データ,7,FALSE))),"")</f>
        <v/>
      </c>
      <c r="L825" s="481" t="str">
        <f>IFERROR(IF(VLOOKUP(A825,入力データ,8,FALSE)="","",VLOOKUP(A825,入力データ,8,FALSE)),"")</f>
        <v/>
      </c>
      <c r="M825" s="483" t="str">
        <f>IFERROR(IF(VLOOKUP(A825,入力データ,9,FALSE)="","",IF(VLOOKUP(A825,入力データ,9,FALSE)&gt;43585,5,4)),"")</f>
        <v/>
      </c>
      <c r="N825" s="485" t="str">
        <f>IFERROR(IF(VLOOKUP(A825,入力データ,9,FALSE)="","",VLOOKUP(A825,入力データ,9,FALSE)),"")</f>
        <v/>
      </c>
      <c r="O825" s="470" t="str">
        <f>IFERROR(IF(VLOOKUP(A825,入力データ,9,FALSE)="","",VLOOKUP(A825,入力データ,9,FALSE)),"")</f>
        <v/>
      </c>
      <c r="P825" s="481" t="str">
        <f>IFERROR(IF(VLOOKUP(A825,入力データ,10,FALSE)="","",VLOOKUP(A825,入力データ,10,FALSE)),"")</f>
        <v/>
      </c>
      <c r="Q825" s="434"/>
      <c r="R825" s="487" t="str">
        <f>IFERROR(IF(VLOOKUP(A825,入力データ,8,FALSE)="","",VLOOKUP(A825,入力データ,8,FALSE)+VALUE(VLOOKUP(A825,入力データ,10,FALSE))),"")</f>
        <v/>
      </c>
      <c r="S825" s="434" t="str">
        <f>IF(R825="","",IF(VLOOKUP(A825,入力データ,11,FALSE)="育児休業","ｲｸｷｭｳ",IF(VLOOKUP(A825,入力データ,11,FALSE)="傷病休職","ﾑｷｭｳ",ROUNDDOWN(R825*10/1000,0))))</f>
        <v/>
      </c>
      <c r="T825" s="435"/>
      <c r="U825" s="436"/>
      <c r="V825" s="152"/>
      <c r="W825" s="149"/>
      <c r="X825" s="149"/>
      <c r="Y825" s="149" t="str">
        <f>IFERROR(IF(VLOOKUP(A825,入力データ,21,FALSE)="","",VLOOKUP(A825,入力データ,21,FALSE)),"")</f>
        <v/>
      </c>
      <c r="Z825" s="40"/>
      <c r="AA825" s="67"/>
      <c r="AB825" s="368" t="str">
        <f>IFERROR(IF(VLOOKUP(A825,入力データ,28,FALSE)&amp;"　"&amp;VLOOKUP(A825,入力データ,29,FALSE)="　","",VLOOKUP(A825,入力データ,28,FALSE)&amp;"　"&amp;VLOOKUP(A825,入力データ,29,FALSE)),"")</f>
        <v/>
      </c>
      <c r="AC825" s="443">
        <v>1</v>
      </c>
      <c r="AD825" s="444" t="str">
        <f>IFERROR(IF(VLOOKUP(A825,入力データ,34,FALSE)="","",VLOOKUP(A825,入力データ,34,FALSE)),"")</f>
        <v/>
      </c>
      <c r="AE825" s="444" t="str">
        <f>IF(AD825="","",IF(V832&gt;43585,5,4))</f>
        <v/>
      </c>
      <c r="AF825" s="445" t="str">
        <f>IF(AD825="","",V832)</f>
        <v/>
      </c>
      <c r="AG825" s="447" t="str">
        <f>IF(AD825="","",V832)</f>
        <v/>
      </c>
      <c r="AH825" s="449" t="str">
        <f>IF(AD825="","",V832)</f>
        <v/>
      </c>
      <c r="AI825" s="444">
        <v>5</v>
      </c>
      <c r="AJ825" s="451" t="str">
        <f>IFERROR(IF(OR(VLOOKUP(A825,入力データ,34,FALSE)=1,VLOOKUP(A825,入力データ,34,FALSE)=3,VLOOKUP(A825,入力データ,34,FALSE)=4,VLOOKUP(A825,入力データ,34,FALSE)=5),3,
IF(VLOOKUP(A825,入力データ,35,FALSE)="","",3)),"")</f>
        <v/>
      </c>
      <c r="AK825" s="371"/>
      <c r="AL825" s="373"/>
    </row>
    <row r="826" spans="1:38" ht="15" customHeight="1" x14ac:dyDescent="0.15">
      <c r="A826" s="454"/>
      <c r="B826" s="457"/>
      <c r="C826" s="460"/>
      <c r="D826" s="462"/>
      <c r="E826" s="465"/>
      <c r="F826" s="468"/>
      <c r="G826" s="471"/>
      <c r="H826" s="474"/>
      <c r="I826" s="474"/>
      <c r="J826" s="476"/>
      <c r="K826" s="479"/>
      <c r="L826" s="482"/>
      <c r="M826" s="484"/>
      <c r="N826" s="486"/>
      <c r="O826" s="471"/>
      <c r="P826" s="482"/>
      <c r="Q826" s="437"/>
      <c r="R826" s="488"/>
      <c r="S826" s="437"/>
      <c r="T826" s="438"/>
      <c r="U826" s="439"/>
      <c r="V826" s="41"/>
      <c r="W826" s="150"/>
      <c r="X826" s="150"/>
      <c r="Y826" s="150" t="str">
        <f>IFERROR(IF(VLOOKUP(A825,入力データ,22,FALSE)="","",VLOOKUP(A825,入力データ,22,FALSE)),"")</f>
        <v/>
      </c>
      <c r="Z826" s="150"/>
      <c r="AA826" s="151"/>
      <c r="AB826" s="369"/>
      <c r="AC826" s="378"/>
      <c r="AD826" s="380"/>
      <c r="AE826" s="380"/>
      <c r="AF826" s="446"/>
      <c r="AG826" s="448"/>
      <c r="AH826" s="450"/>
      <c r="AI826" s="380"/>
      <c r="AJ826" s="452"/>
      <c r="AK826" s="372"/>
      <c r="AL826" s="374"/>
    </row>
    <row r="827" spans="1:38" ht="15" customHeight="1" x14ac:dyDescent="0.15">
      <c r="A827" s="454"/>
      <c r="B827" s="457"/>
      <c r="C827" s="375" t="str">
        <f>IFERROR(IF(VLOOKUP(A825,入力データ,12,FALSE)="","",VLOOKUP(A825,入力データ,12,FALSE)),"")</f>
        <v/>
      </c>
      <c r="D827" s="462"/>
      <c r="E827" s="465"/>
      <c r="F827" s="468"/>
      <c r="G827" s="471"/>
      <c r="H827" s="474"/>
      <c r="I827" s="474"/>
      <c r="J827" s="476"/>
      <c r="K827" s="479"/>
      <c r="L827" s="482"/>
      <c r="M827" s="484"/>
      <c r="N827" s="486"/>
      <c r="O827" s="471"/>
      <c r="P827" s="482"/>
      <c r="Q827" s="437"/>
      <c r="R827" s="488"/>
      <c r="S827" s="437"/>
      <c r="T827" s="438"/>
      <c r="U827" s="439"/>
      <c r="V827" s="41"/>
      <c r="W827" s="150"/>
      <c r="X827" s="150"/>
      <c r="Y827" s="150" t="str">
        <f>IFERROR(IF(VLOOKUP(A825,入力データ,23,FALSE)="","",VLOOKUP(A825,入力データ,23,FALSE)),"")</f>
        <v/>
      </c>
      <c r="Z827" s="150"/>
      <c r="AA827" s="151"/>
      <c r="AB827" s="369"/>
      <c r="AC827" s="377">
        <v>2</v>
      </c>
      <c r="AD827" s="379" t="str">
        <f>IFERROR(IF(VLOOKUP(A825,入力データ,37,FALSE)="","",VLOOKUP(A825,入力データ,37,FALSE)),"")</f>
        <v/>
      </c>
      <c r="AE827" s="379" t="str">
        <f>IF(AD827="","",IF(V832&gt;43585,5,4))</f>
        <v/>
      </c>
      <c r="AF827" s="381" t="str">
        <f>IF(AD827="","",V832)</f>
        <v/>
      </c>
      <c r="AG827" s="383" t="str">
        <f>IF(AE827="","",V832)</f>
        <v/>
      </c>
      <c r="AH827" s="385" t="str">
        <f>IF(AF827="","",V832)</f>
        <v/>
      </c>
      <c r="AI827" s="387">
        <v>6</v>
      </c>
      <c r="AJ827" s="389" t="str">
        <f>IFERROR(IF(VLOOKUP(A825,入力データ,36,FALSE)="","",3),"")</f>
        <v/>
      </c>
      <c r="AK827" s="372"/>
      <c r="AL827" s="374"/>
    </row>
    <row r="828" spans="1:38" ht="15" customHeight="1" x14ac:dyDescent="0.15">
      <c r="A828" s="454"/>
      <c r="B828" s="458"/>
      <c r="C828" s="376"/>
      <c r="D828" s="463"/>
      <c r="E828" s="466"/>
      <c r="F828" s="469"/>
      <c r="G828" s="472"/>
      <c r="H828" s="466"/>
      <c r="I828" s="466"/>
      <c r="J828" s="477"/>
      <c r="K828" s="480"/>
      <c r="L828" s="466"/>
      <c r="M828" s="466"/>
      <c r="N828" s="469"/>
      <c r="O828" s="472"/>
      <c r="P828" s="466"/>
      <c r="Q828" s="477"/>
      <c r="R828" s="489"/>
      <c r="S828" s="440"/>
      <c r="T828" s="441"/>
      <c r="U828" s="442"/>
      <c r="V828" s="38"/>
      <c r="W828" s="36"/>
      <c r="X828" s="36"/>
      <c r="Y828" s="150" t="str">
        <f>IFERROR(IF(VLOOKUP(A825,入力データ,24,FALSE)="","",VLOOKUP(A825,入力データ,24,FALSE)),"")</f>
        <v/>
      </c>
      <c r="Z828" s="63"/>
      <c r="AA828" s="37"/>
      <c r="AB828" s="369"/>
      <c r="AC828" s="378"/>
      <c r="AD828" s="380"/>
      <c r="AE828" s="380"/>
      <c r="AF828" s="382"/>
      <c r="AG828" s="384"/>
      <c r="AH828" s="386"/>
      <c r="AI828" s="388"/>
      <c r="AJ828" s="390"/>
      <c r="AK828" s="372"/>
      <c r="AL828" s="374"/>
    </row>
    <row r="829" spans="1:38" ht="15" customHeight="1" x14ac:dyDescent="0.15">
      <c r="A829" s="454"/>
      <c r="B829" s="490" t="str">
        <f>IF(OR(C825&lt;&gt;"",C827&lt;&gt;""),"○","")</f>
        <v/>
      </c>
      <c r="C829" s="391" t="str">
        <f>IFERROR(IF(VLOOKUP(A825,入力データ,4,FALSE)="","",VLOOKUP(A825,入力データ,4,FALSE)),"")</f>
        <v/>
      </c>
      <c r="D829" s="392"/>
      <c r="E829" s="395" t="str">
        <f>IFERROR(IF(VLOOKUP(A825,入力データ,15,FALSE)="","",IF(VLOOKUP(A825,入力データ,15,FALSE)&gt;43585,5,4)),"")</f>
        <v/>
      </c>
      <c r="F829" s="398" t="str">
        <f>IFERROR(IF(VLOOKUP(A825,入力データ,15,FALSE)="","",VLOOKUP(A825,入力データ,15,FALSE)),"")</f>
        <v/>
      </c>
      <c r="G829" s="401" t="str">
        <f>IFERROR(IF(VLOOKUP(A825,入力データ,15,FALSE)="","",VLOOKUP(A825,入力データ,15,FALSE)),"")</f>
        <v/>
      </c>
      <c r="H829" s="404" t="str">
        <f>IFERROR(IF(VLOOKUP(A825,入力データ,15,FALSE)&gt;0,1,""),"")</f>
        <v/>
      </c>
      <c r="I829" s="404" t="str">
        <f>IFERROR(IF(VLOOKUP(A825,入力データ,16,FALSE)="","",VLOOKUP(A825,入力データ,16,FALSE)),"")</f>
        <v/>
      </c>
      <c r="J829" s="405" t="str">
        <f>IFERROR(IF(VLOOKUP(A825,入力データ,17,FALSE)="","",
IF(VLOOKUP(A825,入力データ,17,FALSE)&gt;159,"G",
IF(VLOOKUP(A825,入力データ,17,FALSE)&gt;149,"F",
IF(VLOOKUP(A825,入力データ,17,FALSE)&gt;139,"E",
IF(VLOOKUP(A825,入力データ,17,FALSE)&gt;129,"D",
IF(VLOOKUP(A825,入力データ,17,FALSE)&gt;119,"C",
IF(VLOOKUP(A825,入力データ,17,FALSE)&gt;109,"B",
IF(VLOOKUP(A825,入力データ,17,FALSE)&gt;99,"A",
"")))))))),"")</f>
        <v/>
      </c>
      <c r="K829" s="408" t="str">
        <f>IFERROR(IF(VLOOKUP(A825,入力データ,17,FALSE)="","",
IF(VLOOKUP(A825,入力データ,17,FALSE)&gt;99,MOD(VLOOKUP(A825,入力データ,17,FALSE),10),VLOOKUP(A825,入力データ,17,FALSE))),"")</f>
        <v/>
      </c>
      <c r="L829" s="411" t="str">
        <f>IFERROR(IF(VLOOKUP(A825,入力データ,18,FALSE)="","",VLOOKUP(A825,入力データ,18,FALSE)),"")</f>
        <v/>
      </c>
      <c r="M829" s="493" t="str">
        <f>IFERROR(IF(VLOOKUP(A825,入力データ,19,FALSE)="","",IF(VLOOKUP(A825,入力データ,19,FALSE)&gt;43585,5,4)),"")</f>
        <v/>
      </c>
      <c r="N829" s="398" t="str">
        <f>IFERROR(IF(VLOOKUP(A825,入力データ,19,FALSE)="","",VLOOKUP(A825,入力データ,19,FALSE)),"")</f>
        <v/>
      </c>
      <c r="O829" s="401" t="str">
        <f>IFERROR(IF(VLOOKUP(A825,入力データ,19,FALSE)="","",VLOOKUP(A825,入力データ,19,FALSE)),"")</f>
        <v/>
      </c>
      <c r="P829" s="411" t="str">
        <f>IFERROR(IF(VLOOKUP(A825,入力データ,20,FALSE)="","",VLOOKUP(A825,入力データ,20,FALSE)),"")</f>
        <v/>
      </c>
      <c r="Q829" s="500"/>
      <c r="R829" s="503" t="str">
        <f>IFERROR(IF(OR(S829="ｲｸｷｭｳ",S829="ﾑｷｭｳ",AND(L829="",P829="")),"",VLOOKUP(A825,入力データ,31,FALSE)),"")</f>
        <v/>
      </c>
      <c r="S829" s="423" t="str">
        <f>IFERROR(
IF(VLOOKUP(A825,入力データ,33,FALSE)=1,"ﾑｷｭｳ ",
IF(VLOOKUP(A825,入力データ,33,FALSE)=3,"ｲｸｷｭｳ",
IF(VLOOKUP(A825,入力データ,33,FALSE)=4,VLOOKUP(A825,入力データ,32,FALSE),
IF(VLOOKUP(A825,入力データ,33,FALSE)=5,VLOOKUP(A825,入力データ,32,FALSE),
IF(AND(VLOOKUP(A825,入力データ,38,FALSE)&gt;0,VLOOKUP(A825,入力データ,38,FALSE)&lt;9),0,
IF(AND(L829="",P829=""),"",VLOOKUP(A825,入力データ,32,FALSE))))))),"")</f>
        <v/>
      </c>
      <c r="T829" s="424"/>
      <c r="U829" s="425"/>
      <c r="V829" s="36"/>
      <c r="W829" s="36"/>
      <c r="X829" s="36"/>
      <c r="Y829" s="63" t="str">
        <f>IFERROR(IF(VLOOKUP(A825,入力データ,25,FALSE)="","",VLOOKUP(A825,入力データ,25,FALSE)),"")</f>
        <v/>
      </c>
      <c r="Z829" s="63"/>
      <c r="AA829" s="37"/>
      <c r="AB829" s="369"/>
      <c r="AC829" s="377">
        <v>3</v>
      </c>
      <c r="AD829" s="379" t="str">
        <f>IFERROR(IF(VLOOKUP(A825,入力データ,33,FALSE)="","",VLOOKUP(A825,入力データ,33,FALSE)),"")</f>
        <v/>
      </c>
      <c r="AE829" s="379" t="str">
        <f>IF(AD829="","",IF(V832&gt;43585,5,4))</f>
        <v/>
      </c>
      <c r="AF829" s="381" t="str">
        <f>IF(AD829="","",V832)</f>
        <v/>
      </c>
      <c r="AG829" s="383" t="str">
        <f>IF(AE829="","",V832)</f>
        <v/>
      </c>
      <c r="AH829" s="385" t="str">
        <f>IF(AF829="","",V832)</f>
        <v/>
      </c>
      <c r="AI829" s="379">
        <v>7</v>
      </c>
      <c r="AJ829" s="430"/>
      <c r="AK829" s="372"/>
      <c r="AL829" s="374"/>
    </row>
    <row r="830" spans="1:38" ht="15" customHeight="1" x14ac:dyDescent="0.15">
      <c r="A830" s="454"/>
      <c r="B830" s="491"/>
      <c r="C830" s="393"/>
      <c r="D830" s="394"/>
      <c r="E830" s="396"/>
      <c r="F830" s="399"/>
      <c r="G830" s="402"/>
      <c r="H830" s="396"/>
      <c r="I830" s="396"/>
      <c r="J830" s="406"/>
      <c r="K830" s="409"/>
      <c r="L830" s="396"/>
      <c r="M830" s="494"/>
      <c r="N830" s="496"/>
      <c r="O830" s="498"/>
      <c r="P830" s="494"/>
      <c r="Q830" s="501"/>
      <c r="R830" s="504"/>
      <c r="S830" s="426"/>
      <c r="T830" s="426"/>
      <c r="U830" s="427"/>
      <c r="V830" s="1"/>
      <c r="W830" s="1"/>
      <c r="X830" s="1"/>
      <c r="Y830" s="63" t="str">
        <f>IFERROR(IF(VLOOKUP(A825,入力データ,26,FALSE)="","",VLOOKUP(A825,入力データ,26,FALSE)),"")</f>
        <v/>
      </c>
      <c r="Z830" s="1"/>
      <c r="AA830" s="1"/>
      <c r="AB830" s="369"/>
      <c r="AC830" s="378"/>
      <c r="AD830" s="380"/>
      <c r="AE830" s="380"/>
      <c r="AF830" s="382"/>
      <c r="AG830" s="384"/>
      <c r="AH830" s="386"/>
      <c r="AI830" s="380"/>
      <c r="AJ830" s="431"/>
      <c r="AK830" s="372"/>
      <c r="AL830" s="374"/>
    </row>
    <row r="831" spans="1:38" ht="15" customHeight="1" x14ac:dyDescent="0.15">
      <c r="A831" s="454"/>
      <c r="B831" s="491"/>
      <c r="C831" s="432" t="str">
        <f>IFERROR(IF(VLOOKUP(A825,入力データ,14,FALSE)="","",VLOOKUP(A825,入力データ,14,FALSE)),"")</f>
        <v/>
      </c>
      <c r="D831" s="409"/>
      <c r="E831" s="396"/>
      <c r="F831" s="399"/>
      <c r="G831" s="402"/>
      <c r="H831" s="396"/>
      <c r="I831" s="396"/>
      <c r="J831" s="406"/>
      <c r="K831" s="409"/>
      <c r="L831" s="396"/>
      <c r="M831" s="494"/>
      <c r="N831" s="496"/>
      <c r="O831" s="498"/>
      <c r="P831" s="494"/>
      <c r="Q831" s="501"/>
      <c r="R831" s="504"/>
      <c r="S831" s="426"/>
      <c r="T831" s="426"/>
      <c r="U831" s="427"/>
      <c r="V831" s="150"/>
      <c r="W831" s="150"/>
      <c r="X831" s="150"/>
      <c r="Y831" s="1"/>
      <c r="Z831" s="62"/>
      <c r="AA831" s="151"/>
      <c r="AB831" s="369"/>
      <c r="AC831" s="377">
        <v>4</v>
      </c>
      <c r="AD831" s="413" t="str">
        <f>IFERROR(IF(VLOOKUP(A825,入力データ,38,FALSE)="","",VLOOKUP(A825,入力データ,38,FALSE)),"")</f>
        <v/>
      </c>
      <c r="AE831" s="379" t="str">
        <f>IF(AD831="","",IF(V832&gt;43585,5,4))</f>
        <v/>
      </c>
      <c r="AF831" s="381" t="str">
        <f>IF(AE831="","",V832)</f>
        <v/>
      </c>
      <c r="AG831" s="383" t="str">
        <f>IF(AE831="","",V832)</f>
        <v/>
      </c>
      <c r="AH831" s="385" t="str">
        <f>IF(AE831="","",V832)</f>
        <v/>
      </c>
      <c r="AI831" s="379"/>
      <c r="AJ831" s="418"/>
      <c r="AK831" s="58"/>
      <c r="AL831" s="86"/>
    </row>
    <row r="832" spans="1:38" ht="15" customHeight="1" x14ac:dyDescent="0.15">
      <c r="A832" s="455"/>
      <c r="B832" s="492"/>
      <c r="C832" s="433"/>
      <c r="D832" s="410"/>
      <c r="E832" s="397"/>
      <c r="F832" s="400"/>
      <c r="G832" s="403"/>
      <c r="H832" s="397"/>
      <c r="I832" s="397"/>
      <c r="J832" s="407"/>
      <c r="K832" s="410"/>
      <c r="L832" s="397"/>
      <c r="M832" s="495"/>
      <c r="N832" s="497"/>
      <c r="O832" s="499"/>
      <c r="P832" s="495"/>
      <c r="Q832" s="502"/>
      <c r="R832" s="505"/>
      <c r="S832" s="428"/>
      <c r="T832" s="428"/>
      <c r="U832" s="429"/>
      <c r="V832" s="420" t="str">
        <f>IFERROR(IF(VLOOKUP(A825,入力データ,27,FALSE)="","",VLOOKUP(A825,入力データ,27,FALSE)),"")</f>
        <v/>
      </c>
      <c r="W832" s="421"/>
      <c r="X832" s="421"/>
      <c r="Y832" s="421"/>
      <c r="Z832" s="421"/>
      <c r="AA832" s="422"/>
      <c r="AB832" s="370"/>
      <c r="AC832" s="412"/>
      <c r="AD832" s="414"/>
      <c r="AE832" s="414"/>
      <c r="AF832" s="415"/>
      <c r="AG832" s="416"/>
      <c r="AH832" s="417"/>
      <c r="AI832" s="414"/>
      <c r="AJ832" s="419"/>
      <c r="AK832" s="60"/>
      <c r="AL832" s="61"/>
    </row>
    <row r="833" spans="1:38" ht="15" customHeight="1" x14ac:dyDescent="0.15">
      <c r="A833" s="453">
        <v>103</v>
      </c>
      <c r="B833" s="456"/>
      <c r="C833" s="459" t="str">
        <f>IFERROR(IF(VLOOKUP(A833,入力データ,2,FALSE)="","",VLOOKUP(A833,入力データ,2,FALSE)),"")</f>
        <v/>
      </c>
      <c r="D833" s="461" t="str">
        <f>IFERROR(
IF(OR(VLOOKUP(A833,入力データ,34,FALSE)=1,
VLOOKUP(A833,入力データ,34,FALSE)=3,
VLOOKUP(A833,入力データ,34,FALSE)=4,
VLOOKUP(A833,入力データ,34,FALSE)=5),
IF(VLOOKUP(A833,入力データ,13,FALSE)="","",VLOOKUP(A833,入力データ,13,FALSE)),
IF(VLOOKUP(A833,入力データ,3,FALSE)="","",VLOOKUP(A833,入力データ,3,FALSE))),"")</f>
        <v/>
      </c>
      <c r="E833" s="464" t="str">
        <f>IFERROR(IF(VLOOKUP(A833,入力データ,5,FALSE)="","",IF(VLOOKUP(A833,入力データ,5,FALSE)&gt;43585,5,4)),"")</f>
        <v/>
      </c>
      <c r="F833" s="467" t="str">
        <f>IFERROR(IF(VLOOKUP(A833,入力データ,5,FALSE)="","",VLOOKUP(A833,入力データ,5,FALSE)),"")</f>
        <v/>
      </c>
      <c r="G833" s="470" t="str">
        <f>IFERROR(IF(VLOOKUP(A833,入力データ,5,FALSE)="","",VLOOKUP(A833,入力データ,5,FALSE)),"")</f>
        <v/>
      </c>
      <c r="H833" s="473" t="str">
        <f>IFERROR(IF(VLOOKUP(A833,入力データ,5,FALSE)&gt;0,1,""),"")</f>
        <v/>
      </c>
      <c r="I833" s="473" t="str">
        <f>IFERROR(IF(VLOOKUP(A833,入力データ,6,FALSE)="","",VLOOKUP(A833,入力データ,6,FALSE)),"")</f>
        <v/>
      </c>
      <c r="J833" s="475" t="str">
        <f>IFERROR(IF(VLOOKUP(A833,入力データ,7,FALSE)="","",
IF(VLOOKUP(A833,入力データ,7,FALSE)&gt;159,"G",
IF(VLOOKUP(A833,入力データ,7,FALSE)&gt;149,"F",
IF(VLOOKUP(A833,入力データ,7,FALSE)&gt;139,"E",
IF(VLOOKUP(A833,入力データ,7,FALSE)&gt;129,"D",
IF(VLOOKUP(A833,入力データ,7,FALSE)&gt;119,"C",
IF(VLOOKUP(A833,入力データ,7,FALSE)&gt;109,"B",
IF(VLOOKUP(A833,入力データ,7,FALSE)&gt;99,"A",
"")))))))),"")</f>
        <v/>
      </c>
      <c r="K833" s="478" t="str">
        <f>IFERROR(IF(VLOOKUP(A833,入力データ,7,FALSE)="","",
IF(VLOOKUP(A833,入力データ,7,FALSE)&gt;99,MOD(VLOOKUP(A833,入力データ,7,FALSE),10),VLOOKUP(A833,入力データ,7,FALSE))),"")</f>
        <v/>
      </c>
      <c r="L833" s="481" t="str">
        <f>IFERROR(IF(VLOOKUP(A833,入力データ,8,FALSE)="","",VLOOKUP(A833,入力データ,8,FALSE)),"")</f>
        <v/>
      </c>
      <c r="M833" s="483" t="str">
        <f>IFERROR(IF(VLOOKUP(A833,入力データ,9,FALSE)="","",IF(VLOOKUP(A833,入力データ,9,FALSE)&gt;43585,5,4)),"")</f>
        <v/>
      </c>
      <c r="N833" s="485" t="str">
        <f>IFERROR(IF(VLOOKUP(A833,入力データ,9,FALSE)="","",VLOOKUP(A833,入力データ,9,FALSE)),"")</f>
        <v/>
      </c>
      <c r="O833" s="470" t="str">
        <f>IFERROR(IF(VLOOKUP(A833,入力データ,9,FALSE)="","",VLOOKUP(A833,入力データ,9,FALSE)),"")</f>
        <v/>
      </c>
      <c r="P833" s="481" t="str">
        <f>IFERROR(IF(VLOOKUP(A833,入力データ,10,FALSE)="","",VLOOKUP(A833,入力データ,10,FALSE)),"")</f>
        <v/>
      </c>
      <c r="Q833" s="434"/>
      <c r="R833" s="487" t="str">
        <f>IFERROR(IF(VLOOKUP(A833,入力データ,8,FALSE)="","",VLOOKUP(A833,入力データ,8,FALSE)+VALUE(VLOOKUP(A833,入力データ,10,FALSE))),"")</f>
        <v/>
      </c>
      <c r="S833" s="434" t="str">
        <f>IF(R833="","",IF(VLOOKUP(A833,入力データ,11,FALSE)="育児休業","ｲｸｷｭｳ",IF(VLOOKUP(A833,入力データ,11,FALSE)="傷病休職","ﾑｷｭｳ",ROUNDDOWN(R833*10/1000,0))))</f>
        <v/>
      </c>
      <c r="T833" s="435"/>
      <c r="U833" s="436"/>
      <c r="V833" s="152"/>
      <c r="W833" s="149"/>
      <c r="X833" s="149"/>
      <c r="Y833" s="149" t="str">
        <f>IFERROR(IF(VLOOKUP(A833,入力データ,21,FALSE)="","",VLOOKUP(A833,入力データ,21,FALSE)),"")</f>
        <v/>
      </c>
      <c r="Z833" s="40"/>
      <c r="AA833" s="67"/>
      <c r="AB833" s="368" t="str">
        <f>IFERROR(IF(VLOOKUP(A833,入力データ,28,FALSE)&amp;"　"&amp;VLOOKUP(A833,入力データ,29,FALSE)="　","",VLOOKUP(A833,入力データ,28,FALSE)&amp;"　"&amp;VLOOKUP(A833,入力データ,29,FALSE)),"")</f>
        <v/>
      </c>
      <c r="AC833" s="443">
        <v>1</v>
      </c>
      <c r="AD833" s="444" t="str">
        <f>IFERROR(IF(VLOOKUP(A833,入力データ,34,FALSE)="","",VLOOKUP(A833,入力データ,34,FALSE)),"")</f>
        <v/>
      </c>
      <c r="AE833" s="444" t="str">
        <f>IF(AD833="","",IF(V840&gt;43585,5,4))</f>
        <v/>
      </c>
      <c r="AF833" s="445" t="str">
        <f>IF(AD833="","",V840)</f>
        <v/>
      </c>
      <c r="AG833" s="447" t="str">
        <f>IF(AD833="","",V840)</f>
        <v/>
      </c>
      <c r="AH833" s="449" t="str">
        <f>IF(AD833="","",V840)</f>
        <v/>
      </c>
      <c r="AI833" s="444">
        <v>5</v>
      </c>
      <c r="AJ833" s="451" t="str">
        <f>IFERROR(IF(OR(VLOOKUP(A833,入力データ,34,FALSE)=1,VLOOKUP(A833,入力データ,34,FALSE)=3,VLOOKUP(A833,入力データ,34,FALSE)=4,VLOOKUP(A833,入力データ,34,FALSE)=5),3,
IF(VLOOKUP(A833,入力データ,35,FALSE)="","",3)),"")</f>
        <v/>
      </c>
      <c r="AK833" s="371"/>
      <c r="AL833" s="373"/>
    </row>
    <row r="834" spans="1:38" ht="15" customHeight="1" x14ac:dyDescent="0.15">
      <c r="A834" s="454"/>
      <c r="B834" s="457"/>
      <c r="C834" s="460"/>
      <c r="D834" s="462"/>
      <c r="E834" s="465"/>
      <c r="F834" s="468"/>
      <c r="G834" s="471"/>
      <c r="H834" s="474"/>
      <c r="I834" s="474"/>
      <c r="J834" s="476"/>
      <c r="K834" s="479"/>
      <c r="L834" s="482"/>
      <c r="M834" s="484"/>
      <c r="N834" s="486"/>
      <c r="O834" s="471"/>
      <c r="P834" s="482"/>
      <c r="Q834" s="437"/>
      <c r="R834" s="488"/>
      <c r="S834" s="437"/>
      <c r="T834" s="438"/>
      <c r="U834" s="439"/>
      <c r="V834" s="41"/>
      <c r="W834" s="150"/>
      <c r="X834" s="150"/>
      <c r="Y834" s="150" t="str">
        <f>IFERROR(IF(VLOOKUP(A833,入力データ,22,FALSE)="","",VLOOKUP(A833,入力データ,22,FALSE)),"")</f>
        <v/>
      </c>
      <c r="Z834" s="150"/>
      <c r="AA834" s="151"/>
      <c r="AB834" s="369"/>
      <c r="AC834" s="378"/>
      <c r="AD834" s="380"/>
      <c r="AE834" s="380"/>
      <c r="AF834" s="446"/>
      <c r="AG834" s="448"/>
      <c r="AH834" s="450"/>
      <c r="AI834" s="380"/>
      <c r="AJ834" s="452"/>
      <c r="AK834" s="372"/>
      <c r="AL834" s="374"/>
    </row>
    <row r="835" spans="1:38" ht="15" customHeight="1" x14ac:dyDescent="0.15">
      <c r="A835" s="454"/>
      <c r="B835" s="457"/>
      <c r="C835" s="375" t="str">
        <f>IFERROR(IF(VLOOKUP(A833,入力データ,12,FALSE)="","",VLOOKUP(A833,入力データ,12,FALSE)),"")</f>
        <v/>
      </c>
      <c r="D835" s="462"/>
      <c r="E835" s="465"/>
      <c r="F835" s="468"/>
      <c r="G835" s="471"/>
      <c r="H835" s="474"/>
      <c r="I835" s="474"/>
      <c r="J835" s="476"/>
      <c r="K835" s="479"/>
      <c r="L835" s="482"/>
      <c r="M835" s="484"/>
      <c r="N835" s="486"/>
      <c r="O835" s="471"/>
      <c r="P835" s="482"/>
      <c r="Q835" s="437"/>
      <c r="R835" s="488"/>
      <c r="S835" s="437"/>
      <c r="T835" s="438"/>
      <c r="U835" s="439"/>
      <c r="V835" s="41"/>
      <c r="W835" s="150"/>
      <c r="X835" s="150"/>
      <c r="Y835" s="150" t="str">
        <f>IFERROR(IF(VLOOKUP(A833,入力データ,23,FALSE)="","",VLOOKUP(A833,入力データ,23,FALSE)),"")</f>
        <v/>
      </c>
      <c r="Z835" s="150"/>
      <c r="AA835" s="151"/>
      <c r="AB835" s="369"/>
      <c r="AC835" s="377">
        <v>2</v>
      </c>
      <c r="AD835" s="379" t="str">
        <f>IFERROR(IF(VLOOKUP(A833,入力データ,37,FALSE)="","",VLOOKUP(A833,入力データ,37,FALSE)),"")</f>
        <v/>
      </c>
      <c r="AE835" s="379" t="str">
        <f>IF(AD835="","",IF(V840&gt;43585,5,4))</f>
        <v/>
      </c>
      <c r="AF835" s="381" t="str">
        <f>IF(AD835="","",V840)</f>
        <v/>
      </c>
      <c r="AG835" s="383" t="str">
        <f>IF(AE835="","",V840)</f>
        <v/>
      </c>
      <c r="AH835" s="385" t="str">
        <f>IF(AF835="","",V840)</f>
        <v/>
      </c>
      <c r="AI835" s="387">
        <v>6</v>
      </c>
      <c r="AJ835" s="389" t="str">
        <f>IFERROR(IF(VLOOKUP(A833,入力データ,36,FALSE)="","",3),"")</f>
        <v/>
      </c>
      <c r="AK835" s="372"/>
      <c r="AL835" s="374"/>
    </row>
    <row r="836" spans="1:38" ht="15" customHeight="1" x14ac:dyDescent="0.15">
      <c r="A836" s="454"/>
      <c r="B836" s="458"/>
      <c r="C836" s="376"/>
      <c r="D836" s="463"/>
      <c r="E836" s="466"/>
      <c r="F836" s="469"/>
      <c r="G836" s="472"/>
      <c r="H836" s="466"/>
      <c r="I836" s="466"/>
      <c r="J836" s="477"/>
      <c r="K836" s="480"/>
      <c r="L836" s="466"/>
      <c r="M836" s="466"/>
      <c r="N836" s="469"/>
      <c r="O836" s="472"/>
      <c r="P836" s="466"/>
      <c r="Q836" s="477"/>
      <c r="R836" s="489"/>
      <c r="S836" s="440"/>
      <c r="T836" s="441"/>
      <c r="U836" s="442"/>
      <c r="V836" s="38"/>
      <c r="W836" s="36"/>
      <c r="X836" s="36"/>
      <c r="Y836" s="150" t="str">
        <f>IFERROR(IF(VLOOKUP(A833,入力データ,24,FALSE)="","",VLOOKUP(A833,入力データ,24,FALSE)),"")</f>
        <v/>
      </c>
      <c r="Z836" s="63"/>
      <c r="AA836" s="37"/>
      <c r="AB836" s="369"/>
      <c r="AC836" s="378"/>
      <c r="AD836" s="380"/>
      <c r="AE836" s="380"/>
      <c r="AF836" s="382"/>
      <c r="AG836" s="384"/>
      <c r="AH836" s="386"/>
      <c r="AI836" s="388"/>
      <c r="AJ836" s="390"/>
      <c r="AK836" s="372"/>
      <c r="AL836" s="374"/>
    </row>
    <row r="837" spans="1:38" ht="15" customHeight="1" x14ac:dyDescent="0.15">
      <c r="A837" s="454"/>
      <c r="B837" s="490" t="str">
        <f>IF(OR(C833&lt;&gt;"",C835&lt;&gt;""),"○","")</f>
        <v/>
      </c>
      <c r="C837" s="391" t="str">
        <f>IFERROR(IF(VLOOKUP(A833,入力データ,4,FALSE)="","",VLOOKUP(A833,入力データ,4,FALSE)),"")</f>
        <v/>
      </c>
      <c r="D837" s="392"/>
      <c r="E837" s="395" t="str">
        <f>IFERROR(IF(VLOOKUP(A833,入力データ,15,FALSE)="","",IF(VLOOKUP(A833,入力データ,15,FALSE)&gt;43585,5,4)),"")</f>
        <v/>
      </c>
      <c r="F837" s="398" t="str">
        <f>IFERROR(IF(VLOOKUP(A833,入力データ,15,FALSE)="","",VLOOKUP(A833,入力データ,15,FALSE)),"")</f>
        <v/>
      </c>
      <c r="G837" s="401" t="str">
        <f>IFERROR(IF(VLOOKUP(A833,入力データ,15,FALSE)="","",VLOOKUP(A833,入力データ,15,FALSE)),"")</f>
        <v/>
      </c>
      <c r="H837" s="404" t="str">
        <f>IFERROR(IF(VLOOKUP(A833,入力データ,15,FALSE)&gt;0,1,""),"")</f>
        <v/>
      </c>
      <c r="I837" s="404" t="str">
        <f>IFERROR(IF(VLOOKUP(A833,入力データ,16,FALSE)="","",VLOOKUP(A833,入力データ,16,FALSE)),"")</f>
        <v/>
      </c>
      <c r="J837" s="405" t="str">
        <f>IFERROR(IF(VLOOKUP(A833,入力データ,17,FALSE)="","",
IF(VLOOKUP(A833,入力データ,17,FALSE)&gt;159,"G",
IF(VLOOKUP(A833,入力データ,17,FALSE)&gt;149,"F",
IF(VLOOKUP(A833,入力データ,17,FALSE)&gt;139,"E",
IF(VLOOKUP(A833,入力データ,17,FALSE)&gt;129,"D",
IF(VLOOKUP(A833,入力データ,17,FALSE)&gt;119,"C",
IF(VLOOKUP(A833,入力データ,17,FALSE)&gt;109,"B",
IF(VLOOKUP(A833,入力データ,17,FALSE)&gt;99,"A",
"")))))))),"")</f>
        <v/>
      </c>
      <c r="K837" s="408" t="str">
        <f>IFERROR(IF(VLOOKUP(A833,入力データ,17,FALSE)="","",
IF(VLOOKUP(A833,入力データ,17,FALSE)&gt;99,MOD(VLOOKUP(A833,入力データ,17,FALSE),10),VLOOKUP(A833,入力データ,17,FALSE))),"")</f>
        <v/>
      </c>
      <c r="L837" s="411" t="str">
        <f>IFERROR(IF(VLOOKUP(A833,入力データ,18,FALSE)="","",VLOOKUP(A833,入力データ,18,FALSE)),"")</f>
        <v/>
      </c>
      <c r="M837" s="493" t="str">
        <f>IFERROR(IF(VLOOKUP(A833,入力データ,19,FALSE)="","",IF(VLOOKUP(A833,入力データ,19,FALSE)&gt;43585,5,4)),"")</f>
        <v/>
      </c>
      <c r="N837" s="398" t="str">
        <f>IFERROR(IF(VLOOKUP(A833,入力データ,19,FALSE)="","",VLOOKUP(A833,入力データ,19,FALSE)),"")</f>
        <v/>
      </c>
      <c r="O837" s="401" t="str">
        <f>IFERROR(IF(VLOOKUP(A833,入力データ,19,FALSE)="","",VLOOKUP(A833,入力データ,19,FALSE)),"")</f>
        <v/>
      </c>
      <c r="P837" s="411" t="str">
        <f>IFERROR(IF(VLOOKUP(A833,入力データ,20,FALSE)="","",VLOOKUP(A833,入力データ,20,FALSE)),"")</f>
        <v/>
      </c>
      <c r="Q837" s="500"/>
      <c r="R837" s="503" t="str">
        <f>IFERROR(IF(OR(S837="ｲｸｷｭｳ",S837="ﾑｷｭｳ",AND(L837="",P837="")),"",VLOOKUP(A833,入力データ,31,FALSE)),"")</f>
        <v/>
      </c>
      <c r="S837" s="423" t="str">
        <f>IFERROR(
IF(VLOOKUP(A833,入力データ,33,FALSE)=1,"ﾑｷｭｳ ",
IF(VLOOKUP(A833,入力データ,33,FALSE)=3,"ｲｸｷｭｳ",
IF(VLOOKUP(A833,入力データ,33,FALSE)=4,VLOOKUP(A833,入力データ,32,FALSE),
IF(VLOOKUP(A833,入力データ,33,FALSE)=5,VLOOKUP(A833,入力データ,32,FALSE),
IF(AND(VLOOKUP(A833,入力データ,38,FALSE)&gt;0,VLOOKUP(A833,入力データ,38,FALSE)&lt;9),0,
IF(AND(L837="",P837=""),"",VLOOKUP(A833,入力データ,32,FALSE))))))),"")</f>
        <v/>
      </c>
      <c r="T837" s="424"/>
      <c r="U837" s="425"/>
      <c r="V837" s="36"/>
      <c r="W837" s="36"/>
      <c r="X837" s="36"/>
      <c r="Y837" s="63" t="str">
        <f>IFERROR(IF(VLOOKUP(A833,入力データ,25,FALSE)="","",VLOOKUP(A833,入力データ,25,FALSE)),"")</f>
        <v/>
      </c>
      <c r="Z837" s="63"/>
      <c r="AA837" s="37"/>
      <c r="AB837" s="369"/>
      <c r="AC837" s="377">
        <v>3</v>
      </c>
      <c r="AD837" s="379" t="str">
        <f>IFERROR(IF(VLOOKUP(A833,入力データ,33,FALSE)="","",VLOOKUP(A833,入力データ,33,FALSE)),"")</f>
        <v/>
      </c>
      <c r="AE837" s="379" t="str">
        <f>IF(AD837="","",IF(V840&gt;43585,5,4))</f>
        <v/>
      </c>
      <c r="AF837" s="381" t="str">
        <f>IF(AD837="","",V840)</f>
        <v/>
      </c>
      <c r="AG837" s="383" t="str">
        <f>IF(AE837="","",V840)</f>
        <v/>
      </c>
      <c r="AH837" s="385" t="str">
        <f>IF(AF837="","",V840)</f>
        <v/>
      </c>
      <c r="AI837" s="379">
        <v>7</v>
      </c>
      <c r="AJ837" s="430"/>
      <c r="AK837" s="372"/>
      <c r="AL837" s="374"/>
    </row>
    <row r="838" spans="1:38" ht="15" customHeight="1" x14ac:dyDescent="0.15">
      <c r="A838" s="454"/>
      <c r="B838" s="491"/>
      <c r="C838" s="393"/>
      <c r="D838" s="394"/>
      <c r="E838" s="396"/>
      <c r="F838" s="399"/>
      <c r="G838" s="402"/>
      <c r="H838" s="396"/>
      <c r="I838" s="396"/>
      <c r="J838" s="406"/>
      <c r="K838" s="409"/>
      <c r="L838" s="396"/>
      <c r="M838" s="494"/>
      <c r="N838" s="496"/>
      <c r="O838" s="498"/>
      <c r="P838" s="494"/>
      <c r="Q838" s="501"/>
      <c r="R838" s="504"/>
      <c r="S838" s="426"/>
      <c r="T838" s="426"/>
      <c r="U838" s="427"/>
      <c r="V838" s="1"/>
      <c r="W838" s="1"/>
      <c r="X838" s="1"/>
      <c r="Y838" s="63" t="str">
        <f>IFERROR(IF(VLOOKUP(A833,入力データ,26,FALSE)="","",VLOOKUP(A833,入力データ,26,FALSE)),"")</f>
        <v/>
      </c>
      <c r="Z838" s="1"/>
      <c r="AA838" s="1"/>
      <c r="AB838" s="369"/>
      <c r="AC838" s="378"/>
      <c r="AD838" s="380"/>
      <c r="AE838" s="380"/>
      <c r="AF838" s="382"/>
      <c r="AG838" s="384"/>
      <c r="AH838" s="386"/>
      <c r="AI838" s="380"/>
      <c r="AJ838" s="431"/>
      <c r="AK838" s="372"/>
      <c r="AL838" s="374"/>
    </row>
    <row r="839" spans="1:38" ht="15" customHeight="1" x14ac:dyDescent="0.15">
      <c r="A839" s="454"/>
      <c r="B839" s="491"/>
      <c r="C839" s="432" t="str">
        <f>IFERROR(IF(VLOOKUP(A833,入力データ,14,FALSE)="","",VLOOKUP(A833,入力データ,14,FALSE)),"")</f>
        <v/>
      </c>
      <c r="D839" s="409"/>
      <c r="E839" s="396"/>
      <c r="F839" s="399"/>
      <c r="G839" s="402"/>
      <c r="H839" s="396"/>
      <c r="I839" s="396"/>
      <c r="J839" s="406"/>
      <c r="K839" s="409"/>
      <c r="L839" s="396"/>
      <c r="M839" s="494"/>
      <c r="N839" s="496"/>
      <c r="O839" s="498"/>
      <c r="P839" s="494"/>
      <c r="Q839" s="501"/>
      <c r="R839" s="504"/>
      <c r="S839" s="426"/>
      <c r="T839" s="426"/>
      <c r="U839" s="427"/>
      <c r="V839" s="150"/>
      <c r="W839" s="150"/>
      <c r="X839" s="150"/>
      <c r="Y839" s="1"/>
      <c r="Z839" s="62"/>
      <c r="AA839" s="151"/>
      <c r="AB839" s="369"/>
      <c r="AC839" s="377">
        <v>4</v>
      </c>
      <c r="AD839" s="413" t="str">
        <f>IFERROR(IF(VLOOKUP(A833,入力データ,38,FALSE)="","",VLOOKUP(A833,入力データ,38,FALSE)),"")</f>
        <v/>
      </c>
      <c r="AE839" s="379" t="str">
        <f>IF(AD839="","",IF(V840&gt;43585,5,4))</f>
        <v/>
      </c>
      <c r="AF839" s="381" t="str">
        <f>IF(AE839="","",V840)</f>
        <v/>
      </c>
      <c r="AG839" s="383" t="str">
        <f>IF(AE839="","",V840)</f>
        <v/>
      </c>
      <c r="AH839" s="385" t="str">
        <f>IF(AE839="","",V840)</f>
        <v/>
      </c>
      <c r="AI839" s="379"/>
      <c r="AJ839" s="418"/>
      <c r="AK839" s="58"/>
      <c r="AL839" s="86"/>
    </row>
    <row r="840" spans="1:38" ht="15" customHeight="1" x14ac:dyDescent="0.15">
      <c r="A840" s="455"/>
      <c r="B840" s="492"/>
      <c r="C840" s="433"/>
      <c r="D840" s="410"/>
      <c r="E840" s="397"/>
      <c r="F840" s="400"/>
      <c r="G840" s="403"/>
      <c r="H840" s="397"/>
      <c r="I840" s="397"/>
      <c r="J840" s="407"/>
      <c r="K840" s="410"/>
      <c r="L840" s="397"/>
      <c r="M840" s="495"/>
      <c r="N840" s="497"/>
      <c r="O840" s="499"/>
      <c r="P840" s="495"/>
      <c r="Q840" s="502"/>
      <c r="R840" s="505"/>
      <c r="S840" s="428"/>
      <c r="T840" s="428"/>
      <c r="U840" s="429"/>
      <c r="V840" s="420" t="str">
        <f>IFERROR(IF(VLOOKUP(A833,入力データ,27,FALSE)="","",VLOOKUP(A833,入力データ,27,FALSE)),"")</f>
        <v/>
      </c>
      <c r="W840" s="421"/>
      <c r="X840" s="421"/>
      <c r="Y840" s="421"/>
      <c r="Z840" s="421"/>
      <c r="AA840" s="422"/>
      <c r="AB840" s="370"/>
      <c r="AC840" s="412"/>
      <c r="AD840" s="414"/>
      <c r="AE840" s="414"/>
      <c r="AF840" s="415"/>
      <c r="AG840" s="416"/>
      <c r="AH840" s="417"/>
      <c r="AI840" s="414"/>
      <c r="AJ840" s="419"/>
      <c r="AK840" s="60"/>
      <c r="AL840" s="61"/>
    </row>
    <row r="841" spans="1:38" ht="15" customHeight="1" x14ac:dyDescent="0.15">
      <c r="A841" s="453">
        <v>104</v>
      </c>
      <c r="B841" s="456"/>
      <c r="C841" s="459" t="str">
        <f>IFERROR(IF(VLOOKUP(A841,入力データ,2,FALSE)="","",VLOOKUP(A841,入力データ,2,FALSE)),"")</f>
        <v/>
      </c>
      <c r="D841" s="461" t="str">
        <f>IFERROR(
IF(OR(VLOOKUP(A841,入力データ,34,FALSE)=1,
VLOOKUP(A841,入力データ,34,FALSE)=3,
VLOOKUP(A841,入力データ,34,FALSE)=4,
VLOOKUP(A841,入力データ,34,FALSE)=5),
IF(VLOOKUP(A841,入力データ,13,FALSE)="","",VLOOKUP(A841,入力データ,13,FALSE)),
IF(VLOOKUP(A841,入力データ,3,FALSE)="","",VLOOKUP(A841,入力データ,3,FALSE))),"")</f>
        <v/>
      </c>
      <c r="E841" s="464" t="str">
        <f>IFERROR(IF(VLOOKUP(A841,入力データ,5,FALSE)="","",IF(VLOOKUP(A841,入力データ,5,FALSE)&gt;43585,5,4)),"")</f>
        <v/>
      </c>
      <c r="F841" s="467" t="str">
        <f>IFERROR(IF(VLOOKUP(A841,入力データ,5,FALSE)="","",VLOOKUP(A841,入力データ,5,FALSE)),"")</f>
        <v/>
      </c>
      <c r="G841" s="470" t="str">
        <f>IFERROR(IF(VLOOKUP(A841,入力データ,5,FALSE)="","",VLOOKUP(A841,入力データ,5,FALSE)),"")</f>
        <v/>
      </c>
      <c r="H841" s="473" t="str">
        <f>IFERROR(IF(VLOOKUP(A841,入力データ,5,FALSE)&gt;0,1,""),"")</f>
        <v/>
      </c>
      <c r="I841" s="473" t="str">
        <f>IFERROR(IF(VLOOKUP(A841,入力データ,6,FALSE)="","",VLOOKUP(A841,入力データ,6,FALSE)),"")</f>
        <v/>
      </c>
      <c r="J841" s="475" t="str">
        <f>IFERROR(IF(VLOOKUP(A841,入力データ,7,FALSE)="","",
IF(VLOOKUP(A841,入力データ,7,FALSE)&gt;159,"G",
IF(VLOOKUP(A841,入力データ,7,FALSE)&gt;149,"F",
IF(VLOOKUP(A841,入力データ,7,FALSE)&gt;139,"E",
IF(VLOOKUP(A841,入力データ,7,FALSE)&gt;129,"D",
IF(VLOOKUP(A841,入力データ,7,FALSE)&gt;119,"C",
IF(VLOOKUP(A841,入力データ,7,FALSE)&gt;109,"B",
IF(VLOOKUP(A841,入力データ,7,FALSE)&gt;99,"A",
"")))))))),"")</f>
        <v/>
      </c>
      <c r="K841" s="478" t="str">
        <f>IFERROR(IF(VLOOKUP(A841,入力データ,7,FALSE)="","",
IF(VLOOKUP(A841,入力データ,7,FALSE)&gt;99,MOD(VLOOKUP(A841,入力データ,7,FALSE),10),VLOOKUP(A841,入力データ,7,FALSE))),"")</f>
        <v/>
      </c>
      <c r="L841" s="481" t="str">
        <f>IFERROR(IF(VLOOKUP(A841,入力データ,8,FALSE)="","",VLOOKUP(A841,入力データ,8,FALSE)),"")</f>
        <v/>
      </c>
      <c r="M841" s="483" t="str">
        <f>IFERROR(IF(VLOOKUP(A841,入力データ,9,FALSE)="","",IF(VLOOKUP(A841,入力データ,9,FALSE)&gt;43585,5,4)),"")</f>
        <v/>
      </c>
      <c r="N841" s="485" t="str">
        <f>IFERROR(IF(VLOOKUP(A841,入力データ,9,FALSE)="","",VLOOKUP(A841,入力データ,9,FALSE)),"")</f>
        <v/>
      </c>
      <c r="O841" s="470" t="str">
        <f>IFERROR(IF(VLOOKUP(A841,入力データ,9,FALSE)="","",VLOOKUP(A841,入力データ,9,FALSE)),"")</f>
        <v/>
      </c>
      <c r="P841" s="481" t="str">
        <f>IFERROR(IF(VLOOKUP(A841,入力データ,10,FALSE)="","",VLOOKUP(A841,入力データ,10,FALSE)),"")</f>
        <v/>
      </c>
      <c r="Q841" s="434"/>
      <c r="R841" s="487" t="str">
        <f>IFERROR(IF(VLOOKUP(A841,入力データ,8,FALSE)="","",VLOOKUP(A841,入力データ,8,FALSE)+VALUE(VLOOKUP(A841,入力データ,10,FALSE))),"")</f>
        <v/>
      </c>
      <c r="S841" s="434" t="str">
        <f>IF(R841="","",IF(VLOOKUP(A841,入力データ,11,FALSE)="育児休業","ｲｸｷｭｳ",IF(VLOOKUP(A841,入力データ,11,FALSE)="傷病休職","ﾑｷｭｳ",ROUNDDOWN(R841*10/1000,0))))</f>
        <v/>
      </c>
      <c r="T841" s="435"/>
      <c r="U841" s="436"/>
      <c r="V841" s="152"/>
      <c r="W841" s="149"/>
      <c r="X841" s="149"/>
      <c r="Y841" s="149" t="str">
        <f>IFERROR(IF(VLOOKUP(A841,入力データ,21,FALSE)="","",VLOOKUP(A841,入力データ,21,FALSE)),"")</f>
        <v/>
      </c>
      <c r="Z841" s="40"/>
      <c r="AA841" s="67"/>
      <c r="AB841" s="368" t="str">
        <f>IFERROR(IF(VLOOKUP(A841,入力データ,28,FALSE)&amp;"　"&amp;VLOOKUP(A841,入力データ,29,FALSE)="　","",VLOOKUP(A841,入力データ,28,FALSE)&amp;"　"&amp;VLOOKUP(A841,入力データ,29,FALSE)),"")</f>
        <v/>
      </c>
      <c r="AC841" s="443">
        <v>1</v>
      </c>
      <c r="AD841" s="444" t="str">
        <f>IFERROR(IF(VLOOKUP(A841,入力データ,34,FALSE)="","",VLOOKUP(A841,入力データ,34,FALSE)),"")</f>
        <v/>
      </c>
      <c r="AE841" s="444" t="str">
        <f>IF(AD841="","",IF(V848&gt;43585,5,4))</f>
        <v/>
      </c>
      <c r="AF841" s="445" t="str">
        <f>IF(AD841="","",V848)</f>
        <v/>
      </c>
      <c r="AG841" s="447" t="str">
        <f>IF(AD841="","",V848)</f>
        <v/>
      </c>
      <c r="AH841" s="449" t="str">
        <f>IF(AD841="","",V848)</f>
        <v/>
      </c>
      <c r="AI841" s="444">
        <v>5</v>
      </c>
      <c r="AJ841" s="451" t="str">
        <f>IFERROR(IF(OR(VLOOKUP(A841,入力データ,34,FALSE)=1,VLOOKUP(A841,入力データ,34,FALSE)=3,VLOOKUP(A841,入力データ,34,FALSE)=4,VLOOKUP(A841,入力データ,34,FALSE)=5),3,
IF(VLOOKUP(A841,入力データ,35,FALSE)="","",3)),"")</f>
        <v/>
      </c>
      <c r="AK841" s="371"/>
      <c r="AL841" s="373"/>
    </row>
    <row r="842" spans="1:38" ht="15" customHeight="1" x14ac:dyDescent="0.15">
      <c r="A842" s="454"/>
      <c r="B842" s="457"/>
      <c r="C842" s="460"/>
      <c r="D842" s="462"/>
      <c r="E842" s="465"/>
      <c r="F842" s="468"/>
      <c r="G842" s="471"/>
      <c r="H842" s="474"/>
      <c r="I842" s="474"/>
      <c r="J842" s="476"/>
      <c r="K842" s="479"/>
      <c r="L842" s="482"/>
      <c r="M842" s="484"/>
      <c r="N842" s="486"/>
      <c r="O842" s="471"/>
      <c r="P842" s="482"/>
      <c r="Q842" s="437"/>
      <c r="R842" s="488"/>
      <c r="S842" s="437"/>
      <c r="T842" s="438"/>
      <c r="U842" s="439"/>
      <c r="V842" s="41"/>
      <c r="W842" s="150"/>
      <c r="X842" s="150"/>
      <c r="Y842" s="150" t="str">
        <f>IFERROR(IF(VLOOKUP(A841,入力データ,22,FALSE)="","",VLOOKUP(A841,入力データ,22,FALSE)),"")</f>
        <v/>
      </c>
      <c r="Z842" s="150"/>
      <c r="AA842" s="151"/>
      <c r="AB842" s="369"/>
      <c r="AC842" s="378"/>
      <c r="AD842" s="380"/>
      <c r="AE842" s="380"/>
      <c r="AF842" s="446"/>
      <c r="AG842" s="448"/>
      <c r="AH842" s="450"/>
      <c r="AI842" s="380"/>
      <c r="AJ842" s="452"/>
      <c r="AK842" s="372"/>
      <c r="AL842" s="374"/>
    </row>
    <row r="843" spans="1:38" ht="15" customHeight="1" x14ac:dyDescent="0.15">
      <c r="A843" s="454"/>
      <c r="B843" s="457"/>
      <c r="C843" s="375" t="str">
        <f>IFERROR(IF(VLOOKUP(A841,入力データ,12,FALSE)="","",VLOOKUP(A841,入力データ,12,FALSE)),"")</f>
        <v/>
      </c>
      <c r="D843" s="462"/>
      <c r="E843" s="465"/>
      <c r="F843" s="468"/>
      <c r="G843" s="471"/>
      <c r="H843" s="474"/>
      <c r="I843" s="474"/>
      <c r="J843" s="476"/>
      <c r="K843" s="479"/>
      <c r="L843" s="482"/>
      <c r="M843" s="484"/>
      <c r="N843" s="486"/>
      <c r="O843" s="471"/>
      <c r="P843" s="482"/>
      <c r="Q843" s="437"/>
      <c r="R843" s="488"/>
      <c r="S843" s="437"/>
      <c r="T843" s="438"/>
      <c r="U843" s="439"/>
      <c r="V843" s="41"/>
      <c r="W843" s="150"/>
      <c r="X843" s="150"/>
      <c r="Y843" s="150" t="str">
        <f>IFERROR(IF(VLOOKUP(A841,入力データ,23,FALSE)="","",VLOOKUP(A841,入力データ,23,FALSE)),"")</f>
        <v/>
      </c>
      <c r="Z843" s="150"/>
      <c r="AA843" s="151"/>
      <c r="AB843" s="369"/>
      <c r="AC843" s="377">
        <v>2</v>
      </c>
      <c r="AD843" s="379" t="str">
        <f>IFERROR(IF(VLOOKUP(A841,入力データ,37,FALSE)="","",VLOOKUP(A841,入力データ,37,FALSE)),"")</f>
        <v/>
      </c>
      <c r="AE843" s="379" t="str">
        <f>IF(AD843="","",IF(V848&gt;43585,5,4))</f>
        <v/>
      </c>
      <c r="AF843" s="381" t="str">
        <f>IF(AD843="","",V848)</f>
        <v/>
      </c>
      <c r="AG843" s="383" t="str">
        <f>IF(AE843="","",V848)</f>
        <v/>
      </c>
      <c r="AH843" s="385" t="str">
        <f>IF(AF843="","",V848)</f>
        <v/>
      </c>
      <c r="AI843" s="387">
        <v>6</v>
      </c>
      <c r="AJ843" s="389" t="str">
        <f>IFERROR(IF(VLOOKUP(A841,入力データ,36,FALSE)="","",3),"")</f>
        <v/>
      </c>
      <c r="AK843" s="372"/>
      <c r="AL843" s="374"/>
    </row>
    <row r="844" spans="1:38" ht="15" customHeight="1" x14ac:dyDescent="0.15">
      <c r="A844" s="454"/>
      <c r="B844" s="458"/>
      <c r="C844" s="376"/>
      <c r="D844" s="463"/>
      <c r="E844" s="466"/>
      <c r="F844" s="469"/>
      <c r="G844" s="472"/>
      <c r="H844" s="466"/>
      <c r="I844" s="466"/>
      <c r="J844" s="477"/>
      <c r="K844" s="480"/>
      <c r="L844" s="466"/>
      <c r="M844" s="466"/>
      <c r="N844" s="469"/>
      <c r="O844" s="472"/>
      <c r="P844" s="466"/>
      <c r="Q844" s="477"/>
      <c r="R844" s="489"/>
      <c r="S844" s="440"/>
      <c r="T844" s="441"/>
      <c r="U844" s="442"/>
      <c r="V844" s="38"/>
      <c r="W844" s="36"/>
      <c r="X844" s="36"/>
      <c r="Y844" s="150" t="str">
        <f>IFERROR(IF(VLOOKUP(A841,入力データ,24,FALSE)="","",VLOOKUP(A841,入力データ,24,FALSE)),"")</f>
        <v/>
      </c>
      <c r="Z844" s="63"/>
      <c r="AA844" s="37"/>
      <c r="AB844" s="369"/>
      <c r="AC844" s="378"/>
      <c r="AD844" s="380"/>
      <c r="AE844" s="380"/>
      <c r="AF844" s="382"/>
      <c r="AG844" s="384"/>
      <c r="AH844" s="386"/>
      <c r="AI844" s="388"/>
      <c r="AJ844" s="390"/>
      <c r="AK844" s="372"/>
      <c r="AL844" s="374"/>
    </row>
    <row r="845" spans="1:38" ht="15" customHeight="1" x14ac:dyDescent="0.15">
      <c r="A845" s="454"/>
      <c r="B845" s="490" t="str">
        <f>IF(OR(C841&lt;&gt;"",C843&lt;&gt;""),"○","")</f>
        <v/>
      </c>
      <c r="C845" s="391" t="str">
        <f>IFERROR(IF(VLOOKUP(A841,入力データ,4,FALSE)="","",VLOOKUP(A841,入力データ,4,FALSE)),"")</f>
        <v/>
      </c>
      <c r="D845" s="392"/>
      <c r="E845" s="395" t="str">
        <f>IFERROR(IF(VLOOKUP(A841,入力データ,15,FALSE)="","",IF(VLOOKUP(A841,入力データ,15,FALSE)&gt;43585,5,4)),"")</f>
        <v/>
      </c>
      <c r="F845" s="398" t="str">
        <f>IFERROR(IF(VLOOKUP(A841,入力データ,15,FALSE)="","",VLOOKUP(A841,入力データ,15,FALSE)),"")</f>
        <v/>
      </c>
      <c r="G845" s="401" t="str">
        <f>IFERROR(IF(VLOOKUP(A841,入力データ,15,FALSE)="","",VLOOKUP(A841,入力データ,15,FALSE)),"")</f>
        <v/>
      </c>
      <c r="H845" s="404" t="str">
        <f>IFERROR(IF(VLOOKUP(A841,入力データ,15,FALSE)&gt;0,1,""),"")</f>
        <v/>
      </c>
      <c r="I845" s="404" t="str">
        <f>IFERROR(IF(VLOOKUP(A841,入力データ,16,FALSE)="","",VLOOKUP(A841,入力データ,16,FALSE)),"")</f>
        <v/>
      </c>
      <c r="J845" s="405" t="str">
        <f>IFERROR(IF(VLOOKUP(A841,入力データ,17,FALSE)="","",
IF(VLOOKUP(A841,入力データ,17,FALSE)&gt;159,"G",
IF(VLOOKUP(A841,入力データ,17,FALSE)&gt;149,"F",
IF(VLOOKUP(A841,入力データ,17,FALSE)&gt;139,"E",
IF(VLOOKUP(A841,入力データ,17,FALSE)&gt;129,"D",
IF(VLOOKUP(A841,入力データ,17,FALSE)&gt;119,"C",
IF(VLOOKUP(A841,入力データ,17,FALSE)&gt;109,"B",
IF(VLOOKUP(A841,入力データ,17,FALSE)&gt;99,"A",
"")))))))),"")</f>
        <v/>
      </c>
      <c r="K845" s="408" t="str">
        <f>IFERROR(IF(VLOOKUP(A841,入力データ,17,FALSE)="","",
IF(VLOOKUP(A841,入力データ,17,FALSE)&gt;99,MOD(VLOOKUP(A841,入力データ,17,FALSE),10),VLOOKUP(A841,入力データ,17,FALSE))),"")</f>
        <v/>
      </c>
      <c r="L845" s="411" t="str">
        <f>IFERROR(IF(VLOOKUP(A841,入力データ,18,FALSE)="","",VLOOKUP(A841,入力データ,18,FALSE)),"")</f>
        <v/>
      </c>
      <c r="M845" s="493" t="str">
        <f>IFERROR(IF(VLOOKUP(A841,入力データ,19,FALSE)="","",IF(VLOOKUP(A841,入力データ,19,FALSE)&gt;43585,5,4)),"")</f>
        <v/>
      </c>
      <c r="N845" s="398" t="str">
        <f>IFERROR(IF(VLOOKUP(A841,入力データ,19,FALSE)="","",VLOOKUP(A841,入力データ,19,FALSE)),"")</f>
        <v/>
      </c>
      <c r="O845" s="401" t="str">
        <f>IFERROR(IF(VLOOKUP(A841,入力データ,19,FALSE)="","",VLOOKUP(A841,入力データ,19,FALSE)),"")</f>
        <v/>
      </c>
      <c r="P845" s="411" t="str">
        <f>IFERROR(IF(VLOOKUP(A841,入力データ,20,FALSE)="","",VLOOKUP(A841,入力データ,20,FALSE)),"")</f>
        <v/>
      </c>
      <c r="Q845" s="500"/>
      <c r="R845" s="503" t="str">
        <f>IFERROR(IF(OR(S845="ｲｸｷｭｳ",S845="ﾑｷｭｳ",AND(L845="",P845="")),"",VLOOKUP(A841,入力データ,31,FALSE)),"")</f>
        <v/>
      </c>
      <c r="S845" s="423" t="str">
        <f>IFERROR(
IF(VLOOKUP(A841,入力データ,33,FALSE)=1,"ﾑｷｭｳ ",
IF(VLOOKUP(A841,入力データ,33,FALSE)=3,"ｲｸｷｭｳ",
IF(VLOOKUP(A841,入力データ,33,FALSE)=4,VLOOKUP(A841,入力データ,32,FALSE),
IF(VLOOKUP(A841,入力データ,33,FALSE)=5,VLOOKUP(A841,入力データ,32,FALSE),
IF(AND(VLOOKUP(A841,入力データ,38,FALSE)&gt;0,VLOOKUP(A841,入力データ,38,FALSE)&lt;9),0,
IF(AND(L845="",P845=""),"",VLOOKUP(A841,入力データ,32,FALSE))))))),"")</f>
        <v/>
      </c>
      <c r="T845" s="424"/>
      <c r="U845" s="425"/>
      <c r="V845" s="36"/>
      <c r="W845" s="36"/>
      <c r="X845" s="36"/>
      <c r="Y845" s="63" t="str">
        <f>IFERROR(IF(VLOOKUP(A841,入力データ,25,FALSE)="","",VLOOKUP(A841,入力データ,25,FALSE)),"")</f>
        <v/>
      </c>
      <c r="Z845" s="63"/>
      <c r="AA845" s="37"/>
      <c r="AB845" s="369"/>
      <c r="AC845" s="377">
        <v>3</v>
      </c>
      <c r="AD845" s="379" t="str">
        <f>IFERROR(IF(VLOOKUP(A841,入力データ,33,FALSE)="","",VLOOKUP(A841,入力データ,33,FALSE)),"")</f>
        <v/>
      </c>
      <c r="AE845" s="379" t="str">
        <f>IF(AD845="","",IF(V848&gt;43585,5,4))</f>
        <v/>
      </c>
      <c r="AF845" s="381" t="str">
        <f>IF(AD845="","",V848)</f>
        <v/>
      </c>
      <c r="AG845" s="383" t="str">
        <f>IF(AE845="","",V848)</f>
        <v/>
      </c>
      <c r="AH845" s="385" t="str">
        <f>IF(AF845="","",V848)</f>
        <v/>
      </c>
      <c r="AI845" s="379">
        <v>7</v>
      </c>
      <c r="AJ845" s="430"/>
      <c r="AK845" s="372"/>
      <c r="AL845" s="374"/>
    </row>
    <row r="846" spans="1:38" ht="15" customHeight="1" x14ac:dyDescent="0.15">
      <c r="A846" s="454"/>
      <c r="B846" s="491"/>
      <c r="C846" s="393"/>
      <c r="D846" s="394"/>
      <c r="E846" s="396"/>
      <c r="F846" s="399"/>
      <c r="G846" s="402"/>
      <c r="H846" s="396"/>
      <c r="I846" s="396"/>
      <c r="J846" s="406"/>
      <c r="K846" s="409"/>
      <c r="L846" s="396"/>
      <c r="M846" s="494"/>
      <c r="N846" s="496"/>
      <c r="O846" s="498"/>
      <c r="P846" s="494"/>
      <c r="Q846" s="501"/>
      <c r="R846" s="504"/>
      <c r="S846" s="426"/>
      <c r="T846" s="426"/>
      <c r="U846" s="427"/>
      <c r="V846" s="1"/>
      <c r="W846" s="1"/>
      <c r="X846" s="1"/>
      <c r="Y846" s="63" t="str">
        <f>IFERROR(IF(VLOOKUP(A841,入力データ,26,FALSE)="","",VLOOKUP(A841,入力データ,26,FALSE)),"")</f>
        <v/>
      </c>
      <c r="Z846" s="1"/>
      <c r="AA846" s="1"/>
      <c r="AB846" s="369"/>
      <c r="AC846" s="378"/>
      <c r="AD846" s="380"/>
      <c r="AE846" s="380"/>
      <c r="AF846" s="382"/>
      <c r="AG846" s="384"/>
      <c r="AH846" s="386"/>
      <c r="AI846" s="380"/>
      <c r="AJ846" s="431"/>
      <c r="AK846" s="372"/>
      <c r="AL846" s="374"/>
    </row>
    <row r="847" spans="1:38" ht="15" customHeight="1" x14ac:dyDescent="0.15">
      <c r="A847" s="454"/>
      <c r="B847" s="491"/>
      <c r="C847" s="432" t="str">
        <f>IFERROR(IF(VLOOKUP(A841,入力データ,14,FALSE)="","",VLOOKUP(A841,入力データ,14,FALSE)),"")</f>
        <v/>
      </c>
      <c r="D847" s="409"/>
      <c r="E847" s="396"/>
      <c r="F847" s="399"/>
      <c r="G847" s="402"/>
      <c r="H847" s="396"/>
      <c r="I847" s="396"/>
      <c r="J847" s="406"/>
      <c r="K847" s="409"/>
      <c r="L847" s="396"/>
      <c r="M847" s="494"/>
      <c r="N847" s="496"/>
      <c r="O847" s="498"/>
      <c r="P847" s="494"/>
      <c r="Q847" s="501"/>
      <c r="R847" s="504"/>
      <c r="S847" s="426"/>
      <c r="T847" s="426"/>
      <c r="U847" s="427"/>
      <c r="V847" s="150"/>
      <c r="W847" s="150"/>
      <c r="X847" s="150"/>
      <c r="Y847" s="1"/>
      <c r="Z847" s="62"/>
      <c r="AA847" s="151"/>
      <c r="AB847" s="369"/>
      <c r="AC847" s="377">
        <v>4</v>
      </c>
      <c r="AD847" s="413" t="str">
        <f>IFERROR(IF(VLOOKUP(A841,入力データ,38,FALSE)="","",VLOOKUP(A841,入力データ,38,FALSE)),"")</f>
        <v/>
      </c>
      <c r="AE847" s="379" t="str">
        <f>IF(AD847="","",IF(V848&gt;43585,5,4))</f>
        <v/>
      </c>
      <c r="AF847" s="381" t="str">
        <f>IF(AE847="","",V848)</f>
        <v/>
      </c>
      <c r="AG847" s="383" t="str">
        <f>IF(AE847="","",V848)</f>
        <v/>
      </c>
      <c r="AH847" s="385" t="str">
        <f>IF(AE847="","",V848)</f>
        <v/>
      </c>
      <c r="AI847" s="379"/>
      <c r="AJ847" s="418"/>
      <c r="AK847" s="58"/>
      <c r="AL847" s="86"/>
    </row>
    <row r="848" spans="1:38" ht="15" customHeight="1" x14ac:dyDescent="0.15">
      <c r="A848" s="455"/>
      <c r="B848" s="492"/>
      <c r="C848" s="433"/>
      <c r="D848" s="410"/>
      <c r="E848" s="397"/>
      <c r="F848" s="400"/>
      <c r="G848" s="403"/>
      <c r="H848" s="397"/>
      <c r="I848" s="397"/>
      <c r="J848" s="407"/>
      <c r="K848" s="410"/>
      <c r="L848" s="397"/>
      <c r="M848" s="495"/>
      <c r="N848" s="497"/>
      <c r="O848" s="499"/>
      <c r="P848" s="495"/>
      <c r="Q848" s="502"/>
      <c r="R848" s="505"/>
      <c r="S848" s="428"/>
      <c r="T848" s="428"/>
      <c r="U848" s="429"/>
      <c r="V848" s="420" t="str">
        <f>IFERROR(IF(VLOOKUP(A841,入力データ,27,FALSE)="","",VLOOKUP(A841,入力データ,27,FALSE)),"")</f>
        <v/>
      </c>
      <c r="W848" s="421"/>
      <c r="X848" s="421"/>
      <c r="Y848" s="421"/>
      <c r="Z848" s="421"/>
      <c r="AA848" s="422"/>
      <c r="AB848" s="370"/>
      <c r="AC848" s="412"/>
      <c r="AD848" s="414"/>
      <c r="AE848" s="414"/>
      <c r="AF848" s="415"/>
      <c r="AG848" s="416"/>
      <c r="AH848" s="417"/>
      <c r="AI848" s="414"/>
      <c r="AJ848" s="419"/>
      <c r="AK848" s="60"/>
      <c r="AL848" s="61"/>
    </row>
    <row r="849" spans="1:38" ht="15" customHeight="1" x14ac:dyDescent="0.15">
      <c r="A849" s="453">
        <v>105</v>
      </c>
      <c r="B849" s="456"/>
      <c r="C849" s="459" t="str">
        <f>IFERROR(IF(VLOOKUP(A849,入力データ,2,FALSE)="","",VLOOKUP(A849,入力データ,2,FALSE)),"")</f>
        <v/>
      </c>
      <c r="D849" s="461" t="str">
        <f>IFERROR(
IF(OR(VLOOKUP(A849,入力データ,34,FALSE)=1,
VLOOKUP(A849,入力データ,34,FALSE)=3,
VLOOKUP(A849,入力データ,34,FALSE)=4,
VLOOKUP(A849,入力データ,34,FALSE)=5),
IF(VLOOKUP(A849,入力データ,13,FALSE)="","",VLOOKUP(A849,入力データ,13,FALSE)),
IF(VLOOKUP(A849,入力データ,3,FALSE)="","",VLOOKUP(A849,入力データ,3,FALSE))),"")</f>
        <v/>
      </c>
      <c r="E849" s="464" t="str">
        <f>IFERROR(IF(VLOOKUP(A849,入力データ,5,FALSE)="","",IF(VLOOKUP(A849,入力データ,5,FALSE)&gt;43585,5,4)),"")</f>
        <v/>
      </c>
      <c r="F849" s="467" t="str">
        <f>IFERROR(IF(VLOOKUP(A849,入力データ,5,FALSE)="","",VLOOKUP(A849,入力データ,5,FALSE)),"")</f>
        <v/>
      </c>
      <c r="G849" s="470" t="str">
        <f>IFERROR(IF(VLOOKUP(A849,入力データ,5,FALSE)="","",VLOOKUP(A849,入力データ,5,FALSE)),"")</f>
        <v/>
      </c>
      <c r="H849" s="473" t="str">
        <f>IFERROR(IF(VLOOKUP(A849,入力データ,5,FALSE)&gt;0,1,""),"")</f>
        <v/>
      </c>
      <c r="I849" s="473" t="str">
        <f>IFERROR(IF(VLOOKUP(A849,入力データ,6,FALSE)="","",VLOOKUP(A849,入力データ,6,FALSE)),"")</f>
        <v/>
      </c>
      <c r="J849" s="475" t="str">
        <f>IFERROR(IF(VLOOKUP(A849,入力データ,7,FALSE)="","",
IF(VLOOKUP(A849,入力データ,7,FALSE)&gt;159,"G",
IF(VLOOKUP(A849,入力データ,7,FALSE)&gt;149,"F",
IF(VLOOKUP(A849,入力データ,7,FALSE)&gt;139,"E",
IF(VLOOKUP(A849,入力データ,7,FALSE)&gt;129,"D",
IF(VLOOKUP(A849,入力データ,7,FALSE)&gt;119,"C",
IF(VLOOKUP(A849,入力データ,7,FALSE)&gt;109,"B",
IF(VLOOKUP(A849,入力データ,7,FALSE)&gt;99,"A",
"")))))))),"")</f>
        <v/>
      </c>
      <c r="K849" s="478" t="str">
        <f>IFERROR(IF(VLOOKUP(A849,入力データ,7,FALSE)="","",
IF(VLOOKUP(A849,入力データ,7,FALSE)&gt;99,MOD(VLOOKUP(A849,入力データ,7,FALSE),10),VLOOKUP(A849,入力データ,7,FALSE))),"")</f>
        <v/>
      </c>
      <c r="L849" s="481" t="str">
        <f>IFERROR(IF(VLOOKUP(A849,入力データ,8,FALSE)="","",VLOOKUP(A849,入力データ,8,FALSE)),"")</f>
        <v/>
      </c>
      <c r="M849" s="483" t="str">
        <f>IFERROR(IF(VLOOKUP(A849,入力データ,9,FALSE)="","",IF(VLOOKUP(A849,入力データ,9,FALSE)&gt;43585,5,4)),"")</f>
        <v/>
      </c>
      <c r="N849" s="485" t="str">
        <f>IFERROR(IF(VLOOKUP(A849,入力データ,9,FALSE)="","",VLOOKUP(A849,入力データ,9,FALSE)),"")</f>
        <v/>
      </c>
      <c r="O849" s="470" t="str">
        <f>IFERROR(IF(VLOOKUP(A849,入力データ,9,FALSE)="","",VLOOKUP(A849,入力データ,9,FALSE)),"")</f>
        <v/>
      </c>
      <c r="P849" s="481" t="str">
        <f>IFERROR(IF(VLOOKUP(A849,入力データ,10,FALSE)="","",VLOOKUP(A849,入力データ,10,FALSE)),"")</f>
        <v/>
      </c>
      <c r="Q849" s="434"/>
      <c r="R849" s="487" t="str">
        <f>IFERROR(IF(VLOOKUP(A849,入力データ,8,FALSE)="","",VLOOKUP(A849,入力データ,8,FALSE)+VALUE(VLOOKUP(A849,入力データ,10,FALSE))),"")</f>
        <v/>
      </c>
      <c r="S849" s="434" t="str">
        <f>IF(R849="","",IF(VLOOKUP(A849,入力データ,11,FALSE)="育児休業","ｲｸｷｭｳ",IF(VLOOKUP(A849,入力データ,11,FALSE)="傷病休職","ﾑｷｭｳ",ROUNDDOWN(R849*10/1000,0))))</f>
        <v/>
      </c>
      <c r="T849" s="435"/>
      <c r="U849" s="436"/>
      <c r="V849" s="152"/>
      <c r="W849" s="149"/>
      <c r="X849" s="149"/>
      <c r="Y849" s="149" t="str">
        <f>IFERROR(IF(VLOOKUP(A849,入力データ,21,FALSE)="","",VLOOKUP(A849,入力データ,21,FALSE)),"")</f>
        <v/>
      </c>
      <c r="Z849" s="40"/>
      <c r="AA849" s="67"/>
      <c r="AB849" s="368" t="str">
        <f>IFERROR(IF(VLOOKUP(A849,入力データ,28,FALSE)&amp;"　"&amp;VLOOKUP(A849,入力データ,29,FALSE)="　","",VLOOKUP(A849,入力データ,28,FALSE)&amp;"　"&amp;VLOOKUP(A849,入力データ,29,FALSE)),"")</f>
        <v/>
      </c>
      <c r="AC849" s="443">
        <v>1</v>
      </c>
      <c r="AD849" s="444" t="str">
        <f>IFERROR(IF(VLOOKUP(A849,入力データ,34,FALSE)="","",VLOOKUP(A849,入力データ,34,FALSE)),"")</f>
        <v/>
      </c>
      <c r="AE849" s="444" t="str">
        <f>IF(AD849="","",IF(V856&gt;43585,5,4))</f>
        <v/>
      </c>
      <c r="AF849" s="445" t="str">
        <f>IF(AD849="","",V856)</f>
        <v/>
      </c>
      <c r="AG849" s="447" t="str">
        <f>IF(AD849="","",V856)</f>
        <v/>
      </c>
      <c r="AH849" s="449" t="str">
        <f>IF(AD849="","",V856)</f>
        <v/>
      </c>
      <c r="AI849" s="444">
        <v>5</v>
      </c>
      <c r="AJ849" s="451" t="str">
        <f>IFERROR(IF(OR(VLOOKUP(A849,入力データ,34,FALSE)=1,VLOOKUP(A849,入力データ,34,FALSE)=3,VLOOKUP(A849,入力データ,34,FALSE)=4,VLOOKUP(A849,入力データ,34,FALSE)=5),3,
IF(VLOOKUP(A849,入力データ,35,FALSE)="","",3)),"")</f>
        <v/>
      </c>
      <c r="AK849" s="371"/>
      <c r="AL849" s="373"/>
    </row>
    <row r="850" spans="1:38" ht="15" customHeight="1" x14ac:dyDescent="0.15">
      <c r="A850" s="454"/>
      <c r="B850" s="457"/>
      <c r="C850" s="460"/>
      <c r="D850" s="462"/>
      <c r="E850" s="465"/>
      <c r="F850" s="468"/>
      <c r="G850" s="471"/>
      <c r="H850" s="474"/>
      <c r="I850" s="474"/>
      <c r="J850" s="476"/>
      <c r="K850" s="479"/>
      <c r="L850" s="482"/>
      <c r="M850" s="484"/>
      <c r="N850" s="486"/>
      <c r="O850" s="471"/>
      <c r="P850" s="482"/>
      <c r="Q850" s="437"/>
      <c r="R850" s="488"/>
      <c r="S850" s="437"/>
      <c r="T850" s="438"/>
      <c r="U850" s="439"/>
      <c r="V850" s="41"/>
      <c r="W850" s="150"/>
      <c r="X850" s="150"/>
      <c r="Y850" s="150" t="str">
        <f>IFERROR(IF(VLOOKUP(A849,入力データ,22,FALSE)="","",VLOOKUP(A849,入力データ,22,FALSE)),"")</f>
        <v/>
      </c>
      <c r="Z850" s="150"/>
      <c r="AA850" s="151"/>
      <c r="AB850" s="369"/>
      <c r="AC850" s="378"/>
      <c r="AD850" s="380"/>
      <c r="AE850" s="380"/>
      <c r="AF850" s="446"/>
      <c r="AG850" s="448"/>
      <c r="AH850" s="450"/>
      <c r="AI850" s="380"/>
      <c r="AJ850" s="452"/>
      <c r="AK850" s="372"/>
      <c r="AL850" s="374"/>
    </row>
    <row r="851" spans="1:38" ht="15" customHeight="1" x14ac:dyDescent="0.15">
      <c r="A851" s="454"/>
      <c r="B851" s="457"/>
      <c r="C851" s="375" t="str">
        <f>IFERROR(IF(VLOOKUP(A849,入力データ,12,FALSE)="","",VLOOKUP(A849,入力データ,12,FALSE)),"")</f>
        <v/>
      </c>
      <c r="D851" s="462"/>
      <c r="E851" s="465"/>
      <c r="F851" s="468"/>
      <c r="G851" s="471"/>
      <c r="H851" s="474"/>
      <c r="I851" s="474"/>
      <c r="J851" s="476"/>
      <c r="K851" s="479"/>
      <c r="L851" s="482"/>
      <c r="M851" s="484"/>
      <c r="N851" s="486"/>
      <c r="O851" s="471"/>
      <c r="P851" s="482"/>
      <c r="Q851" s="437"/>
      <c r="R851" s="488"/>
      <c r="S851" s="437"/>
      <c r="T851" s="438"/>
      <c r="U851" s="439"/>
      <c r="V851" s="41"/>
      <c r="W851" s="150"/>
      <c r="X851" s="150"/>
      <c r="Y851" s="150" t="str">
        <f>IFERROR(IF(VLOOKUP(A849,入力データ,23,FALSE)="","",VLOOKUP(A849,入力データ,23,FALSE)),"")</f>
        <v/>
      </c>
      <c r="Z851" s="150"/>
      <c r="AA851" s="151"/>
      <c r="AB851" s="369"/>
      <c r="AC851" s="377">
        <v>2</v>
      </c>
      <c r="AD851" s="379" t="str">
        <f>IFERROR(IF(VLOOKUP(A849,入力データ,37,FALSE)="","",VLOOKUP(A849,入力データ,37,FALSE)),"")</f>
        <v/>
      </c>
      <c r="AE851" s="379" t="str">
        <f>IF(AD851="","",IF(V856&gt;43585,5,4))</f>
        <v/>
      </c>
      <c r="AF851" s="381" t="str">
        <f>IF(AD851="","",V856)</f>
        <v/>
      </c>
      <c r="AG851" s="383" t="str">
        <f>IF(AE851="","",V856)</f>
        <v/>
      </c>
      <c r="AH851" s="385" t="str">
        <f>IF(AF851="","",V856)</f>
        <v/>
      </c>
      <c r="AI851" s="387">
        <v>6</v>
      </c>
      <c r="AJ851" s="389" t="str">
        <f>IFERROR(IF(VLOOKUP(A849,入力データ,36,FALSE)="","",3),"")</f>
        <v/>
      </c>
      <c r="AK851" s="372"/>
      <c r="AL851" s="374"/>
    </row>
    <row r="852" spans="1:38" ht="15" customHeight="1" x14ac:dyDescent="0.15">
      <c r="A852" s="454"/>
      <c r="B852" s="458"/>
      <c r="C852" s="376"/>
      <c r="D852" s="463"/>
      <c r="E852" s="466"/>
      <c r="F852" s="469"/>
      <c r="G852" s="472"/>
      <c r="H852" s="466"/>
      <c r="I852" s="466"/>
      <c r="J852" s="477"/>
      <c r="K852" s="480"/>
      <c r="L852" s="466"/>
      <c r="M852" s="466"/>
      <c r="N852" s="469"/>
      <c r="O852" s="472"/>
      <c r="P852" s="466"/>
      <c r="Q852" s="477"/>
      <c r="R852" s="489"/>
      <c r="S852" s="440"/>
      <c r="T852" s="441"/>
      <c r="U852" s="442"/>
      <c r="V852" s="38"/>
      <c r="W852" s="36"/>
      <c r="X852" s="36"/>
      <c r="Y852" s="150" t="str">
        <f>IFERROR(IF(VLOOKUP(A849,入力データ,24,FALSE)="","",VLOOKUP(A849,入力データ,24,FALSE)),"")</f>
        <v/>
      </c>
      <c r="Z852" s="63"/>
      <c r="AA852" s="37"/>
      <c r="AB852" s="369"/>
      <c r="AC852" s="378"/>
      <c r="AD852" s="380"/>
      <c r="AE852" s="380"/>
      <c r="AF852" s="382"/>
      <c r="AG852" s="384"/>
      <c r="AH852" s="386"/>
      <c r="AI852" s="388"/>
      <c r="AJ852" s="390"/>
      <c r="AK852" s="372"/>
      <c r="AL852" s="374"/>
    </row>
    <row r="853" spans="1:38" ht="15" customHeight="1" x14ac:dyDescent="0.15">
      <c r="A853" s="454"/>
      <c r="B853" s="490" t="str">
        <f>IF(OR(C849&lt;&gt;"",C851&lt;&gt;""),"○","")</f>
        <v/>
      </c>
      <c r="C853" s="391" t="str">
        <f>IFERROR(IF(VLOOKUP(A849,入力データ,4,FALSE)="","",VLOOKUP(A849,入力データ,4,FALSE)),"")</f>
        <v/>
      </c>
      <c r="D853" s="392"/>
      <c r="E853" s="395" t="str">
        <f>IFERROR(IF(VLOOKUP(A849,入力データ,15,FALSE)="","",IF(VLOOKUP(A849,入力データ,15,FALSE)&gt;43585,5,4)),"")</f>
        <v/>
      </c>
      <c r="F853" s="398" t="str">
        <f>IFERROR(IF(VLOOKUP(A849,入力データ,15,FALSE)="","",VLOOKUP(A849,入力データ,15,FALSE)),"")</f>
        <v/>
      </c>
      <c r="G853" s="401" t="str">
        <f>IFERROR(IF(VLOOKUP(A849,入力データ,15,FALSE)="","",VLOOKUP(A849,入力データ,15,FALSE)),"")</f>
        <v/>
      </c>
      <c r="H853" s="404" t="str">
        <f>IFERROR(IF(VLOOKUP(A849,入力データ,15,FALSE)&gt;0,1,""),"")</f>
        <v/>
      </c>
      <c r="I853" s="404" t="str">
        <f>IFERROR(IF(VLOOKUP(A849,入力データ,16,FALSE)="","",VLOOKUP(A849,入力データ,16,FALSE)),"")</f>
        <v/>
      </c>
      <c r="J853" s="405" t="str">
        <f>IFERROR(IF(VLOOKUP(A849,入力データ,17,FALSE)="","",
IF(VLOOKUP(A849,入力データ,17,FALSE)&gt;159,"G",
IF(VLOOKUP(A849,入力データ,17,FALSE)&gt;149,"F",
IF(VLOOKUP(A849,入力データ,17,FALSE)&gt;139,"E",
IF(VLOOKUP(A849,入力データ,17,FALSE)&gt;129,"D",
IF(VLOOKUP(A849,入力データ,17,FALSE)&gt;119,"C",
IF(VLOOKUP(A849,入力データ,17,FALSE)&gt;109,"B",
IF(VLOOKUP(A849,入力データ,17,FALSE)&gt;99,"A",
"")))))))),"")</f>
        <v/>
      </c>
      <c r="K853" s="408" t="str">
        <f>IFERROR(IF(VLOOKUP(A849,入力データ,17,FALSE)="","",
IF(VLOOKUP(A849,入力データ,17,FALSE)&gt;99,MOD(VLOOKUP(A849,入力データ,17,FALSE),10),VLOOKUP(A849,入力データ,17,FALSE))),"")</f>
        <v/>
      </c>
      <c r="L853" s="411" t="str">
        <f>IFERROR(IF(VLOOKUP(A849,入力データ,18,FALSE)="","",VLOOKUP(A849,入力データ,18,FALSE)),"")</f>
        <v/>
      </c>
      <c r="M853" s="493" t="str">
        <f>IFERROR(IF(VLOOKUP(A849,入力データ,19,FALSE)="","",IF(VLOOKUP(A849,入力データ,19,FALSE)&gt;43585,5,4)),"")</f>
        <v/>
      </c>
      <c r="N853" s="398" t="str">
        <f>IFERROR(IF(VLOOKUP(A849,入力データ,19,FALSE)="","",VLOOKUP(A849,入力データ,19,FALSE)),"")</f>
        <v/>
      </c>
      <c r="O853" s="401" t="str">
        <f>IFERROR(IF(VLOOKUP(A849,入力データ,19,FALSE)="","",VLOOKUP(A849,入力データ,19,FALSE)),"")</f>
        <v/>
      </c>
      <c r="P853" s="411" t="str">
        <f>IFERROR(IF(VLOOKUP(A849,入力データ,20,FALSE)="","",VLOOKUP(A849,入力データ,20,FALSE)),"")</f>
        <v/>
      </c>
      <c r="Q853" s="500"/>
      <c r="R853" s="503" t="str">
        <f>IFERROR(IF(OR(S853="ｲｸｷｭｳ",S853="ﾑｷｭｳ",AND(L853="",P853="")),"",VLOOKUP(A849,入力データ,31,FALSE)),"")</f>
        <v/>
      </c>
      <c r="S853" s="423" t="str">
        <f>IFERROR(
IF(VLOOKUP(A849,入力データ,33,FALSE)=1,"ﾑｷｭｳ ",
IF(VLOOKUP(A849,入力データ,33,FALSE)=3,"ｲｸｷｭｳ",
IF(VLOOKUP(A849,入力データ,33,FALSE)=4,VLOOKUP(A849,入力データ,32,FALSE),
IF(VLOOKUP(A849,入力データ,33,FALSE)=5,VLOOKUP(A849,入力データ,32,FALSE),
IF(AND(VLOOKUP(A849,入力データ,38,FALSE)&gt;0,VLOOKUP(A849,入力データ,38,FALSE)&lt;9),0,
IF(AND(L853="",P853=""),"",VLOOKUP(A849,入力データ,32,FALSE))))))),"")</f>
        <v/>
      </c>
      <c r="T853" s="424"/>
      <c r="U853" s="425"/>
      <c r="V853" s="36"/>
      <c r="W853" s="36"/>
      <c r="X853" s="36"/>
      <c r="Y853" s="63" t="str">
        <f>IFERROR(IF(VLOOKUP(A849,入力データ,25,FALSE)="","",VLOOKUP(A849,入力データ,25,FALSE)),"")</f>
        <v/>
      </c>
      <c r="Z853" s="63"/>
      <c r="AA853" s="37"/>
      <c r="AB853" s="369"/>
      <c r="AC853" s="377">
        <v>3</v>
      </c>
      <c r="AD853" s="379" t="str">
        <f>IFERROR(IF(VLOOKUP(A849,入力データ,33,FALSE)="","",VLOOKUP(A849,入力データ,33,FALSE)),"")</f>
        <v/>
      </c>
      <c r="AE853" s="379" t="str">
        <f>IF(AD853="","",IF(V856&gt;43585,5,4))</f>
        <v/>
      </c>
      <c r="AF853" s="381" t="str">
        <f>IF(AD853="","",V856)</f>
        <v/>
      </c>
      <c r="AG853" s="383" t="str">
        <f>IF(AE853="","",V856)</f>
        <v/>
      </c>
      <c r="AH853" s="385" t="str">
        <f>IF(AF853="","",V856)</f>
        <v/>
      </c>
      <c r="AI853" s="379">
        <v>7</v>
      </c>
      <c r="AJ853" s="430"/>
      <c r="AK853" s="372"/>
      <c r="AL853" s="374"/>
    </row>
    <row r="854" spans="1:38" ht="15" customHeight="1" x14ac:dyDescent="0.15">
      <c r="A854" s="454"/>
      <c r="B854" s="491"/>
      <c r="C854" s="393"/>
      <c r="D854" s="394"/>
      <c r="E854" s="396"/>
      <c r="F854" s="399"/>
      <c r="G854" s="402"/>
      <c r="H854" s="396"/>
      <c r="I854" s="396"/>
      <c r="J854" s="406"/>
      <c r="K854" s="409"/>
      <c r="L854" s="396"/>
      <c r="M854" s="494"/>
      <c r="N854" s="496"/>
      <c r="O854" s="498"/>
      <c r="P854" s="494"/>
      <c r="Q854" s="501"/>
      <c r="R854" s="504"/>
      <c r="S854" s="426"/>
      <c r="T854" s="426"/>
      <c r="U854" s="427"/>
      <c r="V854" s="1"/>
      <c r="W854" s="1"/>
      <c r="X854" s="1"/>
      <c r="Y854" s="63" t="str">
        <f>IFERROR(IF(VLOOKUP(A849,入力データ,26,FALSE)="","",VLOOKUP(A849,入力データ,26,FALSE)),"")</f>
        <v/>
      </c>
      <c r="Z854" s="1"/>
      <c r="AA854" s="1"/>
      <c r="AB854" s="369"/>
      <c r="AC854" s="378"/>
      <c r="AD854" s="380"/>
      <c r="AE854" s="380"/>
      <c r="AF854" s="382"/>
      <c r="AG854" s="384"/>
      <c r="AH854" s="386"/>
      <c r="AI854" s="380"/>
      <c r="AJ854" s="431"/>
      <c r="AK854" s="372"/>
      <c r="AL854" s="374"/>
    </row>
    <row r="855" spans="1:38" ht="15" customHeight="1" x14ac:dyDescent="0.15">
      <c r="A855" s="454"/>
      <c r="B855" s="491"/>
      <c r="C855" s="432" t="str">
        <f>IFERROR(IF(VLOOKUP(A849,入力データ,14,FALSE)="","",VLOOKUP(A849,入力データ,14,FALSE)),"")</f>
        <v/>
      </c>
      <c r="D855" s="409"/>
      <c r="E855" s="396"/>
      <c r="F855" s="399"/>
      <c r="G855" s="402"/>
      <c r="H855" s="396"/>
      <c r="I855" s="396"/>
      <c r="J855" s="406"/>
      <c r="K855" s="409"/>
      <c r="L855" s="396"/>
      <c r="M855" s="494"/>
      <c r="N855" s="496"/>
      <c r="O855" s="498"/>
      <c r="P855" s="494"/>
      <c r="Q855" s="501"/>
      <c r="R855" s="504"/>
      <c r="S855" s="426"/>
      <c r="T855" s="426"/>
      <c r="U855" s="427"/>
      <c r="V855" s="150"/>
      <c r="W855" s="150"/>
      <c r="X855" s="150"/>
      <c r="Y855" s="1"/>
      <c r="Z855" s="62"/>
      <c r="AA855" s="151"/>
      <c r="AB855" s="369"/>
      <c r="AC855" s="377">
        <v>4</v>
      </c>
      <c r="AD855" s="413" t="str">
        <f>IFERROR(IF(VLOOKUP(A849,入力データ,38,FALSE)="","",VLOOKUP(A849,入力データ,38,FALSE)),"")</f>
        <v/>
      </c>
      <c r="AE855" s="379" t="str">
        <f>IF(AD855="","",IF(V856&gt;43585,5,4))</f>
        <v/>
      </c>
      <c r="AF855" s="381" t="str">
        <f>IF(AE855="","",V856)</f>
        <v/>
      </c>
      <c r="AG855" s="383" t="str">
        <f>IF(AE855="","",V856)</f>
        <v/>
      </c>
      <c r="AH855" s="385" t="str">
        <f>IF(AE855="","",V856)</f>
        <v/>
      </c>
      <c r="AI855" s="379"/>
      <c r="AJ855" s="418"/>
      <c r="AK855" s="58"/>
      <c r="AL855" s="86"/>
    </row>
    <row r="856" spans="1:38" ht="15" customHeight="1" x14ac:dyDescent="0.15">
      <c r="A856" s="455"/>
      <c r="B856" s="492"/>
      <c r="C856" s="433"/>
      <c r="D856" s="410"/>
      <c r="E856" s="397"/>
      <c r="F856" s="400"/>
      <c r="G856" s="403"/>
      <c r="H856" s="397"/>
      <c r="I856" s="397"/>
      <c r="J856" s="407"/>
      <c r="K856" s="410"/>
      <c r="L856" s="397"/>
      <c r="M856" s="495"/>
      <c r="N856" s="497"/>
      <c r="O856" s="499"/>
      <c r="P856" s="495"/>
      <c r="Q856" s="502"/>
      <c r="R856" s="505"/>
      <c r="S856" s="428"/>
      <c r="T856" s="428"/>
      <c r="U856" s="429"/>
      <c r="V856" s="420" t="str">
        <f>IFERROR(IF(VLOOKUP(A849,入力データ,27,FALSE)="","",VLOOKUP(A849,入力データ,27,FALSE)),"")</f>
        <v/>
      </c>
      <c r="W856" s="421"/>
      <c r="X856" s="421"/>
      <c r="Y856" s="421"/>
      <c r="Z856" s="421"/>
      <c r="AA856" s="422"/>
      <c r="AB856" s="370"/>
      <c r="AC856" s="412"/>
      <c r="AD856" s="414"/>
      <c r="AE856" s="414"/>
      <c r="AF856" s="415"/>
      <c r="AG856" s="416"/>
      <c r="AH856" s="417"/>
      <c r="AI856" s="414"/>
      <c r="AJ856" s="419"/>
      <c r="AK856" s="60"/>
      <c r="AL856" s="61"/>
    </row>
    <row r="857" spans="1:38" ht="15" customHeight="1" x14ac:dyDescent="0.15">
      <c r="A857" s="453">
        <v>106</v>
      </c>
      <c r="B857" s="456"/>
      <c r="C857" s="459" t="str">
        <f>IFERROR(IF(VLOOKUP(A857,入力データ,2,FALSE)="","",VLOOKUP(A857,入力データ,2,FALSE)),"")</f>
        <v/>
      </c>
      <c r="D857" s="461" t="str">
        <f>IFERROR(
IF(OR(VLOOKUP(A857,入力データ,34,FALSE)=1,
VLOOKUP(A857,入力データ,34,FALSE)=3,
VLOOKUP(A857,入力データ,34,FALSE)=4,
VLOOKUP(A857,入力データ,34,FALSE)=5),
IF(VLOOKUP(A857,入力データ,13,FALSE)="","",VLOOKUP(A857,入力データ,13,FALSE)),
IF(VLOOKUP(A857,入力データ,3,FALSE)="","",VLOOKUP(A857,入力データ,3,FALSE))),"")</f>
        <v/>
      </c>
      <c r="E857" s="464" t="str">
        <f>IFERROR(IF(VLOOKUP(A857,入力データ,5,FALSE)="","",IF(VLOOKUP(A857,入力データ,5,FALSE)&gt;43585,5,4)),"")</f>
        <v/>
      </c>
      <c r="F857" s="467" t="str">
        <f>IFERROR(IF(VLOOKUP(A857,入力データ,5,FALSE)="","",VLOOKUP(A857,入力データ,5,FALSE)),"")</f>
        <v/>
      </c>
      <c r="G857" s="470" t="str">
        <f>IFERROR(IF(VLOOKUP(A857,入力データ,5,FALSE)="","",VLOOKUP(A857,入力データ,5,FALSE)),"")</f>
        <v/>
      </c>
      <c r="H857" s="473" t="str">
        <f>IFERROR(IF(VLOOKUP(A857,入力データ,5,FALSE)&gt;0,1,""),"")</f>
        <v/>
      </c>
      <c r="I857" s="473" t="str">
        <f>IFERROR(IF(VLOOKUP(A857,入力データ,6,FALSE)="","",VLOOKUP(A857,入力データ,6,FALSE)),"")</f>
        <v/>
      </c>
      <c r="J857" s="475" t="str">
        <f>IFERROR(IF(VLOOKUP(A857,入力データ,7,FALSE)="","",
IF(VLOOKUP(A857,入力データ,7,FALSE)&gt;159,"G",
IF(VLOOKUP(A857,入力データ,7,FALSE)&gt;149,"F",
IF(VLOOKUP(A857,入力データ,7,FALSE)&gt;139,"E",
IF(VLOOKUP(A857,入力データ,7,FALSE)&gt;129,"D",
IF(VLOOKUP(A857,入力データ,7,FALSE)&gt;119,"C",
IF(VLOOKUP(A857,入力データ,7,FALSE)&gt;109,"B",
IF(VLOOKUP(A857,入力データ,7,FALSE)&gt;99,"A",
"")))))))),"")</f>
        <v/>
      </c>
      <c r="K857" s="478" t="str">
        <f>IFERROR(IF(VLOOKUP(A857,入力データ,7,FALSE)="","",
IF(VLOOKUP(A857,入力データ,7,FALSE)&gt;99,MOD(VLOOKUP(A857,入力データ,7,FALSE),10),VLOOKUP(A857,入力データ,7,FALSE))),"")</f>
        <v/>
      </c>
      <c r="L857" s="481" t="str">
        <f>IFERROR(IF(VLOOKUP(A857,入力データ,8,FALSE)="","",VLOOKUP(A857,入力データ,8,FALSE)),"")</f>
        <v/>
      </c>
      <c r="M857" s="483" t="str">
        <f>IFERROR(IF(VLOOKUP(A857,入力データ,9,FALSE)="","",IF(VLOOKUP(A857,入力データ,9,FALSE)&gt;43585,5,4)),"")</f>
        <v/>
      </c>
      <c r="N857" s="485" t="str">
        <f>IFERROR(IF(VLOOKUP(A857,入力データ,9,FALSE)="","",VLOOKUP(A857,入力データ,9,FALSE)),"")</f>
        <v/>
      </c>
      <c r="O857" s="470" t="str">
        <f>IFERROR(IF(VLOOKUP(A857,入力データ,9,FALSE)="","",VLOOKUP(A857,入力データ,9,FALSE)),"")</f>
        <v/>
      </c>
      <c r="P857" s="481" t="str">
        <f>IFERROR(IF(VLOOKUP(A857,入力データ,10,FALSE)="","",VLOOKUP(A857,入力データ,10,FALSE)),"")</f>
        <v/>
      </c>
      <c r="Q857" s="434"/>
      <c r="R857" s="487" t="str">
        <f>IFERROR(IF(VLOOKUP(A857,入力データ,8,FALSE)="","",VLOOKUP(A857,入力データ,8,FALSE)+VALUE(VLOOKUP(A857,入力データ,10,FALSE))),"")</f>
        <v/>
      </c>
      <c r="S857" s="434" t="str">
        <f>IF(R857="","",IF(VLOOKUP(A857,入力データ,11,FALSE)="育児休業","ｲｸｷｭｳ",IF(VLOOKUP(A857,入力データ,11,FALSE)="傷病休職","ﾑｷｭｳ",ROUNDDOWN(R857*10/1000,0))))</f>
        <v/>
      </c>
      <c r="T857" s="435"/>
      <c r="U857" s="436"/>
      <c r="V857" s="152"/>
      <c r="W857" s="149"/>
      <c r="X857" s="149"/>
      <c r="Y857" s="149" t="str">
        <f>IFERROR(IF(VLOOKUP(A857,入力データ,21,FALSE)="","",VLOOKUP(A857,入力データ,21,FALSE)),"")</f>
        <v/>
      </c>
      <c r="Z857" s="40"/>
      <c r="AA857" s="67"/>
      <c r="AB857" s="368" t="str">
        <f>IFERROR(IF(VLOOKUP(A857,入力データ,28,FALSE)&amp;"　"&amp;VLOOKUP(A857,入力データ,29,FALSE)="　","",VLOOKUP(A857,入力データ,28,FALSE)&amp;"　"&amp;VLOOKUP(A857,入力データ,29,FALSE)),"")</f>
        <v/>
      </c>
      <c r="AC857" s="443">
        <v>1</v>
      </c>
      <c r="AD857" s="444" t="str">
        <f>IFERROR(IF(VLOOKUP(A857,入力データ,34,FALSE)="","",VLOOKUP(A857,入力データ,34,FALSE)),"")</f>
        <v/>
      </c>
      <c r="AE857" s="444" t="str">
        <f>IF(AD857="","",IF(V864&gt;43585,5,4))</f>
        <v/>
      </c>
      <c r="AF857" s="445" t="str">
        <f>IF(AD857="","",V864)</f>
        <v/>
      </c>
      <c r="AG857" s="447" t="str">
        <f>IF(AD857="","",V864)</f>
        <v/>
      </c>
      <c r="AH857" s="449" t="str">
        <f>IF(AD857="","",V864)</f>
        <v/>
      </c>
      <c r="AI857" s="444">
        <v>5</v>
      </c>
      <c r="AJ857" s="451" t="str">
        <f>IFERROR(IF(OR(VLOOKUP(A857,入力データ,34,FALSE)=1,VLOOKUP(A857,入力データ,34,FALSE)=3,VLOOKUP(A857,入力データ,34,FALSE)=4,VLOOKUP(A857,入力データ,34,FALSE)=5),3,
IF(VLOOKUP(A857,入力データ,35,FALSE)="","",3)),"")</f>
        <v/>
      </c>
      <c r="AK857" s="371"/>
      <c r="AL857" s="373"/>
    </row>
    <row r="858" spans="1:38" ht="15" customHeight="1" x14ac:dyDescent="0.15">
      <c r="A858" s="454"/>
      <c r="B858" s="457"/>
      <c r="C858" s="460"/>
      <c r="D858" s="462"/>
      <c r="E858" s="465"/>
      <c r="F858" s="468"/>
      <c r="G858" s="471"/>
      <c r="H858" s="474"/>
      <c r="I858" s="474"/>
      <c r="J858" s="476"/>
      <c r="K858" s="479"/>
      <c r="L858" s="482"/>
      <c r="M858" s="484"/>
      <c r="N858" s="486"/>
      <c r="O858" s="471"/>
      <c r="P858" s="482"/>
      <c r="Q858" s="437"/>
      <c r="R858" s="488"/>
      <c r="S858" s="437"/>
      <c r="T858" s="438"/>
      <c r="U858" s="439"/>
      <c r="V858" s="41"/>
      <c r="W858" s="150"/>
      <c r="X858" s="150"/>
      <c r="Y858" s="150" t="str">
        <f>IFERROR(IF(VLOOKUP(A857,入力データ,22,FALSE)="","",VLOOKUP(A857,入力データ,22,FALSE)),"")</f>
        <v/>
      </c>
      <c r="Z858" s="150"/>
      <c r="AA858" s="151"/>
      <c r="AB858" s="369"/>
      <c r="AC858" s="378"/>
      <c r="AD858" s="380"/>
      <c r="AE858" s="380"/>
      <c r="AF858" s="446"/>
      <c r="AG858" s="448"/>
      <c r="AH858" s="450"/>
      <c r="AI858" s="380"/>
      <c r="AJ858" s="452"/>
      <c r="AK858" s="372"/>
      <c r="AL858" s="374"/>
    </row>
    <row r="859" spans="1:38" ht="15" customHeight="1" x14ac:dyDescent="0.15">
      <c r="A859" s="454"/>
      <c r="B859" s="457"/>
      <c r="C859" s="375" t="str">
        <f>IFERROR(IF(VLOOKUP(A857,入力データ,12,FALSE)="","",VLOOKUP(A857,入力データ,12,FALSE)),"")</f>
        <v/>
      </c>
      <c r="D859" s="462"/>
      <c r="E859" s="465"/>
      <c r="F859" s="468"/>
      <c r="G859" s="471"/>
      <c r="H859" s="474"/>
      <c r="I859" s="474"/>
      <c r="J859" s="476"/>
      <c r="K859" s="479"/>
      <c r="L859" s="482"/>
      <c r="M859" s="484"/>
      <c r="N859" s="486"/>
      <c r="O859" s="471"/>
      <c r="P859" s="482"/>
      <c r="Q859" s="437"/>
      <c r="R859" s="488"/>
      <c r="S859" s="437"/>
      <c r="T859" s="438"/>
      <c r="U859" s="439"/>
      <c r="V859" s="41"/>
      <c r="W859" s="150"/>
      <c r="X859" s="150"/>
      <c r="Y859" s="150" t="str">
        <f>IFERROR(IF(VLOOKUP(A857,入力データ,23,FALSE)="","",VLOOKUP(A857,入力データ,23,FALSE)),"")</f>
        <v/>
      </c>
      <c r="Z859" s="150"/>
      <c r="AA859" s="151"/>
      <c r="AB859" s="369"/>
      <c r="AC859" s="377">
        <v>2</v>
      </c>
      <c r="AD859" s="379" t="str">
        <f>IFERROR(IF(VLOOKUP(A857,入力データ,37,FALSE)="","",VLOOKUP(A857,入力データ,37,FALSE)),"")</f>
        <v/>
      </c>
      <c r="AE859" s="379" t="str">
        <f>IF(AD859="","",IF(V864&gt;43585,5,4))</f>
        <v/>
      </c>
      <c r="AF859" s="381" t="str">
        <f>IF(AD859="","",V864)</f>
        <v/>
      </c>
      <c r="AG859" s="383" t="str">
        <f>IF(AE859="","",V864)</f>
        <v/>
      </c>
      <c r="AH859" s="385" t="str">
        <f>IF(AF859="","",V864)</f>
        <v/>
      </c>
      <c r="AI859" s="387">
        <v>6</v>
      </c>
      <c r="AJ859" s="389" t="str">
        <f>IFERROR(IF(VLOOKUP(A857,入力データ,36,FALSE)="","",3),"")</f>
        <v/>
      </c>
      <c r="AK859" s="372"/>
      <c r="AL859" s="374"/>
    </row>
    <row r="860" spans="1:38" ht="15" customHeight="1" x14ac:dyDescent="0.15">
      <c r="A860" s="454"/>
      <c r="B860" s="458"/>
      <c r="C860" s="376"/>
      <c r="D860" s="463"/>
      <c r="E860" s="466"/>
      <c r="F860" s="469"/>
      <c r="G860" s="472"/>
      <c r="H860" s="466"/>
      <c r="I860" s="466"/>
      <c r="J860" s="477"/>
      <c r="K860" s="480"/>
      <c r="L860" s="466"/>
      <c r="M860" s="466"/>
      <c r="N860" s="469"/>
      <c r="O860" s="472"/>
      <c r="P860" s="466"/>
      <c r="Q860" s="477"/>
      <c r="R860" s="489"/>
      <c r="S860" s="440"/>
      <c r="T860" s="441"/>
      <c r="U860" s="442"/>
      <c r="V860" s="38"/>
      <c r="W860" s="36"/>
      <c r="X860" s="36"/>
      <c r="Y860" s="150" t="str">
        <f>IFERROR(IF(VLOOKUP(A857,入力データ,24,FALSE)="","",VLOOKUP(A857,入力データ,24,FALSE)),"")</f>
        <v/>
      </c>
      <c r="Z860" s="63"/>
      <c r="AA860" s="37"/>
      <c r="AB860" s="369"/>
      <c r="AC860" s="378"/>
      <c r="AD860" s="380"/>
      <c r="AE860" s="380"/>
      <c r="AF860" s="382"/>
      <c r="AG860" s="384"/>
      <c r="AH860" s="386"/>
      <c r="AI860" s="388"/>
      <c r="AJ860" s="390"/>
      <c r="AK860" s="372"/>
      <c r="AL860" s="374"/>
    </row>
    <row r="861" spans="1:38" ht="15" customHeight="1" x14ac:dyDescent="0.15">
      <c r="A861" s="454"/>
      <c r="B861" s="490" t="str">
        <f>IF(OR(C857&lt;&gt;"",C859&lt;&gt;""),"○","")</f>
        <v/>
      </c>
      <c r="C861" s="391" t="str">
        <f>IFERROR(IF(VLOOKUP(A857,入力データ,4,FALSE)="","",VLOOKUP(A857,入力データ,4,FALSE)),"")</f>
        <v/>
      </c>
      <c r="D861" s="392"/>
      <c r="E861" s="395" t="str">
        <f>IFERROR(IF(VLOOKUP(A857,入力データ,15,FALSE)="","",IF(VLOOKUP(A857,入力データ,15,FALSE)&gt;43585,5,4)),"")</f>
        <v/>
      </c>
      <c r="F861" s="398" t="str">
        <f>IFERROR(IF(VLOOKUP(A857,入力データ,15,FALSE)="","",VLOOKUP(A857,入力データ,15,FALSE)),"")</f>
        <v/>
      </c>
      <c r="G861" s="401" t="str">
        <f>IFERROR(IF(VLOOKUP(A857,入力データ,15,FALSE)="","",VLOOKUP(A857,入力データ,15,FALSE)),"")</f>
        <v/>
      </c>
      <c r="H861" s="404" t="str">
        <f>IFERROR(IF(VLOOKUP(A857,入力データ,15,FALSE)&gt;0,1,""),"")</f>
        <v/>
      </c>
      <c r="I861" s="404" t="str">
        <f>IFERROR(IF(VLOOKUP(A857,入力データ,16,FALSE)="","",VLOOKUP(A857,入力データ,16,FALSE)),"")</f>
        <v/>
      </c>
      <c r="J861" s="405" t="str">
        <f>IFERROR(IF(VLOOKUP(A857,入力データ,17,FALSE)="","",
IF(VLOOKUP(A857,入力データ,17,FALSE)&gt;159,"G",
IF(VLOOKUP(A857,入力データ,17,FALSE)&gt;149,"F",
IF(VLOOKUP(A857,入力データ,17,FALSE)&gt;139,"E",
IF(VLOOKUP(A857,入力データ,17,FALSE)&gt;129,"D",
IF(VLOOKUP(A857,入力データ,17,FALSE)&gt;119,"C",
IF(VLOOKUP(A857,入力データ,17,FALSE)&gt;109,"B",
IF(VLOOKUP(A857,入力データ,17,FALSE)&gt;99,"A",
"")))))))),"")</f>
        <v/>
      </c>
      <c r="K861" s="408" t="str">
        <f>IFERROR(IF(VLOOKUP(A857,入力データ,17,FALSE)="","",
IF(VLOOKUP(A857,入力データ,17,FALSE)&gt;99,MOD(VLOOKUP(A857,入力データ,17,FALSE),10),VLOOKUP(A857,入力データ,17,FALSE))),"")</f>
        <v/>
      </c>
      <c r="L861" s="411" t="str">
        <f>IFERROR(IF(VLOOKUP(A857,入力データ,18,FALSE)="","",VLOOKUP(A857,入力データ,18,FALSE)),"")</f>
        <v/>
      </c>
      <c r="M861" s="493" t="str">
        <f>IFERROR(IF(VLOOKUP(A857,入力データ,19,FALSE)="","",IF(VLOOKUP(A857,入力データ,19,FALSE)&gt;43585,5,4)),"")</f>
        <v/>
      </c>
      <c r="N861" s="398" t="str">
        <f>IFERROR(IF(VLOOKUP(A857,入力データ,19,FALSE)="","",VLOOKUP(A857,入力データ,19,FALSE)),"")</f>
        <v/>
      </c>
      <c r="O861" s="401" t="str">
        <f>IFERROR(IF(VLOOKUP(A857,入力データ,19,FALSE)="","",VLOOKUP(A857,入力データ,19,FALSE)),"")</f>
        <v/>
      </c>
      <c r="P861" s="411" t="str">
        <f>IFERROR(IF(VLOOKUP(A857,入力データ,20,FALSE)="","",VLOOKUP(A857,入力データ,20,FALSE)),"")</f>
        <v/>
      </c>
      <c r="Q861" s="500"/>
      <c r="R861" s="503" t="str">
        <f>IFERROR(IF(OR(S861="ｲｸｷｭｳ",S861="ﾑｷｭｳ",AND(L861="",P861="")),"",VLOOKUP(A857,入力データ,31,FALSE)),"")</f>
        <v/>
      </c>
      <c r="S861" s="423" t="str">
        <f>IFERROR(
IF(VLOOKUP(A857,入力データ,33,FALSE)=1,"ﾑｷｭｳ ",
IF(VLOOKUP(A857,入力データ,33,FALSE)=3,"ｲｸｷｭｳ",
IF(VLOOKUP(A857,入力データ,33,FALSE)=4,VLOOKUP(A857,入力データ,32,FALSE),
IF(VLOOKUP(A857,入力データ,33,FALSE)=5,VLOOKUP(A857,入力データ,32,FALSE),
IF(AND(VLOOKUP(A857,入力データ,38,FALSE)&gt;0,VLOOKUP(A857,入力データ,38,FALSE)&lt;9),0,
IF(AND(L861="",P861=""),"",VLOOKUP(A857,入力データ,32,FALSE))))))),"")</f>
        <v/>
      </c>
      <c r="T861" s="424"/>
      <c r="U861" s="425"/>
      <c r="V861" s="36"/>
      <c r="W861" s="36"/>
      <c r="X861" s="36"/>
      <c r="Y861" s="63" t="str">
        <f>IFERROR(IF(VLOOKUP(A857,入力データ,25,FALSE)="","",VLOOKUP(A857,入力データ,25,FALSE)),"")</f>
        <v/>
      </c>
      <c r="Z861" s="63"/>
      <c r="AA861" s="37"/>
      <c r="AB861" s="369"/>
      <c r="AC861" s="377">
        <v>3</v>
      </c>
      <c r="AD861" s="379" t="str">
        <f>IFERROR(IF(VLOOKUP(A857,入力データ,33,FALSE)="","",VLOOKUP(A857,入力データ,33,FALSE)),"")</f>
        <v/>
      </c>
      <c r="AE861" s="379" t="str">
        <f>IF(AD861="","",IF(V864&gt;43585,5,4))</f>
        <v/>
      </c>
      <c r="AF861" s="381" t="str">
        <f>IF(AD861="","",V864)</f>
        <v/>
      </c>
      <c r="AG861" s="383" t="str">
        <f>IF(AE861="","",V864)</f>
        <v/>
      </c>
      <c r="AH861" s="385" t="str">
        <f>IF(AF861="","",V864)</f>
        <v/>
      </c>
      <c r="AI861" s="379">
        <v>7</v>
      </c>
      <c r="AJ861" s="430"/>
      <c r="AK861" s="372"/>
      <c r="AL861" s="374"/>
    </row>
    <row r="862" spans="1:38" ht="15" customHeight="1" x14ac:dyDescent="0.15">
      <c r="A862" s="454"/>
      <c r="B862" s="491"/>
      <c r="C862" s="393"/>
      <c r="D862" s="394"/>
      <c r="E862" s="396"/>
      <c r="F862" s="399"/>
      <c r="G862" s="402"/>
      <c r="H862" s="396"/>
      <c r="I862" s="396"/>
      <c r="J862" s="406"/>
      <c r="K862" s="409"/>
      <c r="L862" s="396"/>
      <c r="M862" s="494"/>
      <c r="N862" s="496"/>
      <c r="O862" s="498"/>
      <c r="P862" s="494"/>
      <c r="Q862" s="501"/>
      <c r="R862" s="504"/>
      <c r="S862" s="426"/>
      <c r="T862" s="426"/>
      <c r="U862" s="427"/>
      <c r="V862" s="1"/>
      <c r="W862" s="1"/>
      <c r="X862" s="1"/>
      <c r="Y862" s="63" t="str">
        <f>IFERROR(IF(VLOOKUP(A857,入力データ,26,FALSE)="","",VLOOKUP(A857,入力データ,26,FALSE)),"")</f>
        <v/>
      </c>
      <c r="Z862" s="1"/>
      <c r="AA862" s="1"/>
      <c r="AB862" s="369"/>
      <c r="AC862" s="378"/>
      <c r="AD862" s="380"/>
      <c r="AE862" s="380"/>
      <c r="AF862" s="382"/>
      <c r="AG862" s="384"/>
      <c r="AH862" s="386"/>
      <c r="AI862" s="380"/>
      <c r="AJ862" s="431"/>
      <c r="AK862" s="372"/>
      <c r="AL862" s="374"/>
    </row>
    <row r="863" spans="1:38" ht="15" customHeight="1" x14ac:dyDescent="0.15">
      <c r="A863" s="454"/>
      <c r="B863" s="491"/>
      <c r="C863" s="432" t="str">
        <f>IFERROR(IF(VLOOKUP(A857,入力データ,14,FALSE)="","",VLOOKUP(A857,入力データ,14,FALSE)),"")</f>
        <v/>
      </c>
      <c r="D863" s="409"/>
      <c r="E863" s="396"/>
      <c r="F863" s="399"/>
      <c r="G863" s="402"/>
      <c r="H863" s="396"/>
      <c r="I863" s="396"/>
      <c r="J863" s="406"/>
      <c r="K863" s="409"/>
      <c r="L863" s="396"/>
      <c r="M863" s="494"/>
      <c r="N863" s="496"/>
      <c r="O863" s="498"/>
      <c r="P863" s="494"/>
      <c r="Q863" s="501"/>
      <c r="R863" s="504"/>
      <c r="S863" s="426"/>
      <c r="T863" s="426"/>
      <c r="U863" s="427"/>
      <c r="V863" s="150"/>
      <c r="W863" s="150"/>
      <c r="X863" s="150"/>
      <c r="Y863" s="1"/>
      <c r="Z863" s="62"/>
      <c r="AA863" s="151"/>
      <c r="AB863" s="369"/>
      <c r="AC863" s="377">
        <v>4</v>
      </c>
      <c r="AD863" s="413" t="str">
        <f>IFERROR(IF(VLOOKUP(A857,入力データ,38,FALSE)="","",VLOOKUP(A857,入力データ,38,FALSE)),"")</f>
        <v/>
      </c>
      <c r="AE863" s="379" t="str">
        <f>IF(AD863="","",IF(V864&gt;43585,5,4))</f>
        <v/>
      </c>
      <c r="AF863" s="381" t="str">
        <f>IF(AE863="","",V864)</f>
        <v/>
      </c>
      <c r="AG863" s="383" t="str">
        <f>IF(AE863="","",V864)</f>
        <v/>
      </c>
      <c r="AH863" s="385" t="str">
        <f>IF(AE863="","",V864)</f>
        <v/>
      </c>
      <c r="AI863" s="379"/>
      <c r="AJ863" s="418"/>
      <c r="AK863" s="58"/>
      <c r="AL863" s="86"/>
    </row>
    <row r="864" spans="1:38" ht="15" customHeight="1" x14ac:dyDescent="0.15">
      <c r="A864" s="455"/>
      <c r="B864" s="492"/>
      <c r="C864" s="433"/>
      <c r="D864" s="410"/>
      <c r="E864" s="397"/>
      <c r="F864" s="400"/>
      <c r="G864" s="403"/>
      <c r="H864" s="397"/>
      <c r="I864" s="397"/>
      <c r="J864" s="407"/>
      <c r="K864" s="410"/>
      <c r="L864" s="397"/>
      <c r="M864" s="495"/>
      <c r="N864" s="497"/>
      <c r="O864" s="499"/>
      <c r="P864" s="495"/>
      <c r="Q864" s="502"/>
      <c r="R864" s="505"/>
      <c r="S864" s="428"/>
      <c r="T864" s="428"/>
      <c r="U864" s="429"/>
      <c r="V864" s="420" t="str">
        <f>IFERROR(IF(VLOOKUP(A857,入力データ,27,FALSE)="","",VLOOKUP(A857,入力データ,27,FALSE)),"")</f>
        <v/>
      </c>
      <c r="W864" s="421"/>
      <c r="X864" s="421"/>
      <c r="Y864" s="421"/>
      <c r="Z864" s="421"/>
      <c r="AA864" s="422"/>
      <c r="AB864" s="370"/>
      <c r="AC864" s="412"/>
      <c r="AD864" s="414"/>
      <c r="AE864" s="414"/>
      <c r="AF864" s="415"/>
      <c r="AG864" s="416"/>
      <c r="AH864" s="417"/>
      <c r="AI864" s="414"/>
      <c r="AJ864" s="419"/>
      <c r="AK864" s="60"/>
      <c r="AL864" s="61"/>
    </row>
    <row r="865" spans="1:38" ht="15" customHeight="1" x14ac:dyDescent="0.15">
      <c r="A865" s="453">
        <v>107</v>
      </c>
      <c r="B865" s="456"/>
      <c r="C865" s="459" t="str">
        <f>IFERROR(IF(VLOOKUP(A865,入力データ,2,FALSE)="","",VLOOKUP(A865,入力データ,2,FALSE)),"")</f>
        <v/>
      </c>
      <c r="D865" s="461" t="str">
        <f>IFERROR(
IF(OR(VLOOKUP(A865,入力データ,34,FALSE)=1,
VLOOKUP(A865,入力データ,34,FALSE)=3,
VLOOKUP(A865,入力データ,34,FALSE)=4,
VLOOKUP(A865,入力データ,34,FALSE)=5),
IF(VLOOKUP(A865,入力データ,13,FALSE)="","",VLOOKUP(A865,入力データ,13,FALSE)),
IF(VLOOKUP(A865,入力データ,3,FALSE)="","",VLOOKUP(A865,入力データ,3,FALSE))),"")</f>
        <v/>
      </c>
      <c r="E865" s="464" t="str">
        <f>IFERROR(IF(VLOOKUP(A865,入力データ,5,FALSE)="","",IF(VLOOKUP(A865,入力データ,5,FALSE)&gt;43585,5,4)),"")</f>
        <v/>
      </c>
      <c r="F865" s="467" t="str">
        <f>IFERROR(IF(VLOOKUP(A865,入力データ,5,FALSE)="","",VLOOKUP(A865,入力データ,5,FALSE)),"")</f>
        <v/>
      </c>
      <c r="G865" s="470" t="str">
        <f>IFERROR(IF(VLOOKUP(A865,入力データ,5,FALSE)="","",VLOOKUP(A865,入力データ,5,FALSE)),"")</f>
        <v/>
      </c>
      <c r="H865" s="473" t="str">
        <f>IFERROR(IF(VLOOKUP(A865,入力データ,5,FALSE)&gt;0,1,""),"")</f>
        <v/>
      </c>
      <c r="I865" s="473" t="str">
        <f>IFERROR(IF(VLOOKUP(A865,入力データ,6,FALSE)="","",VLOOKUP(A865,入力データ,6,FALSE)),"")</f>
        <v/>
      </c>
      <c r="J865" s="475" t="str">
        <f>IFERROR(IF(VLOOKUP(A865,入力データ,7,FALSE)="","",
IF(VLOOKUP(A865,入力データ,7,FALSE)&gt;159,"G",
IF(VLOOKUP(A865,入力データ,7,FALSE)&gt;149,"F",
IF(VLOOKUP(A865,入力データ,7,FALSE)&gt;139,"E",
IF(VLOOKUP(A865,入力データ,7,FALSE)&gt;129,"D",
IF(VLOOKUP(A865,入力データ,7,FALSE)&gt;119,"C",
IF(VLOOKUP(A865,入力データ,7,FALSE)&gt;109,"B",
IF(VLOOKUP(A865,入力データ,7,FALSE)&gt;99,"A",
"")))))))),"")</f>
        <v/>
      </c>
      <c r="K865" s="478" t="str">
        <f>IFERROR(IF(VLOOKUP(A865,入力データ,7,FALSE)="","",
IF(VLOOKUP(A865,入力データ,7,FALSE)&gt;99,MOD(VLOOKUP(A865,入力データ,7,FALSE),10),VLOOKUP(A865,入力データ,7,FALSE))),"")</f>
        <v/>
      </c>
      <c r="L865" s="481" t="str">
        <f>IFERROR(IF(VLOOKUP(A865,入力データ,8,FALSE)="","",VLOOKUP(A865,入力データ,8,FALSE)),"")</f>
        <v/>
      </c>
      <c r="M865" s="483" t="str">
        <f>IFERROR(IF(VLOOKUP(A865,入力データ,9,FALSE)="","",IF(VLOOKUP(A865,入力データ,9,FALSE)&gt;43585,5,4)),"")</f>
        <v/>
      </c>
      <c r="N865" s="485" t="str">
        <f>IFERROR(IF(VLOOKUP(A865,入力データ,9,FALSE)="","",VLOOKUP(A865,入力データ,9,FALSE)),"")</f>
        <v/>
      </c>
      <c r="O865" s="470" t="str">
        <f>IFERROR(IF(VLOOKUP(A865,入力データ,9,FALSE)="","",VLOOKUP(A865,入力データ,9,FALSE)),"")</f>
        <v/>
      </c>
      <c r="P865" s="481" t="str">
        <f>IFERROR(IF(VLOOKUP(A865,入力データ,10,FALSE)="","",VLOOKUP(A865,入力データ,10,FALSE)),"")</f>
        <v/>
      </c>
      <c r="Q865" s="434"/>
      <c r="R865" s="487" t="str">
        <f>IFERROR(IF(VLOOKUP(A865,入力データ,8,FALSE)="","",VLOOKUP(A865,入力データ,8,FALSE)+VALUE(VLOOKUP(A865,入力データ,10,FALSE))),"")</f>
        <v/>
      </c>
      <c r="S865" s="434" t="str">
        <f>IF(R865="","",IF(VLOOKUP(A865,入力データ,11,FALSE)="育児休業","ｲｸｷｭｳ",IF(VLOOKUP(A865,入力データ,11,FALSE)="傷病休職","ﾑｷｭｳ",ROUNDDOWN(R865*10/1000,0))))</f>
        <v/>
      </c>
      <c r="T865" s="435"/>
      <c r="U865" s="436"/>
      <c r="V865" s="152"/>
      <c r="W865" s="149"/>
      <c r="X865" s="149"/>
      <c r="Y865" s="149" t="str">
        <f>IFERROR(IF(VLOOKUP(A865,入力データ,21,FALSE)="","",VLOOKUP(A865,入力データ,21,FALSE)),"")</f>
        <v/>
      </c>
      <c r="Z865" s="40"/>
      <c r="AA865" s="67"/>
      <c r="AB865" s="368" t="str">
        <f>IFERROR(IF(VLOOKUP(A865,入力データ,28,FALSE)&amp;"　"&amp;VLOOKUP(A865,入力データ,29,FALSE)="　","",VLOOKUP(A865,入力データ,28,FALSE)&amp;"　"&amp;VLOOKUP(A865,入力データ,29,FALSE)),"")</f>
        <v/>
      </c>
      <c r="AC865" s="443">
        <v>1</v>
      </c>
      <c r="AD865" s="444" t="str">
        <f>IFERROR(IF(VLOOKUP(A865,入力データ,34,FALSE)="","",VLOOKUP(A865,入力データ,34,FALSE)),"")</f>
        <v/>
      </c>
      <c r="AE865" s="444" t="str">
        <f>IF(AD865="","",IF(V872&gt;43585,5,4))</f>
        <v/>
      </c>
      <c r="AF865" s="445" t="str">
        <f>IF(AD865="","",V872)</f>
        <v/>
      </c>
      <c r="AG865" s="447" t="str">
        <f>IF(AD865="","",V872)</f>
        <v/>
      </c>
      <c r="AH865" s="449" t="str">
        <f>IF(AD865="","",V872)</f>
        <v/>
      </c>
      <c r="AI865" s="444">
        <v>5</v>
      </c>
      <c r="AJ865" s="451" t="str">
        <f>IFERROR(IF(OR(VLOOKUP(A865,入力データ,34,FALSE)=1,VLOOKUP(A865,入力データ,34,FALSE)=3,VLOOKUP(A865,入力データ,34,FALSE)=4,VLOOKUP(A865,入力データ,34,FALSE)=5),3,
IF(VLOOKUP(A865,入力データ,35,FALSE)="","",3)),"")</f>
        <v/>
      </c>
      <c r="AK865" s="371"/>
      <c r="AL865" s="373"/>
    </row>
    <row r="866" spans="1:38" ht="15" customHeight="1" x14ac:dyDescent="0.15">
      <c r="A866" s="454"/>
      <c r="B866" s="457"/>
      <c r="C866" s="460"/>
      <c r="D866" s="462"/>
      <c r="E866" s="465"/>
      <c r="F866" s="468"/>
      <c r="G866" s="471"/>
      <c r="H866" s="474"/>
      <c r="I866" s="474"/>
      <c r="J866" s="476"/>
      <c r="K866" s="479"/>
      <c r="L866" s="482"/>
      <c r="M866" s="484"/>
      <c r="N866" s="486"/>
      <c r="O866" s="471"/>
      <c r="P866" s="482"/>
      <c r="Q866" s="437"/>
      <c r="R866" s="488"/>
      <c r="S866" s="437"/>
      <c r="T866" s="438"/>
      <c r="U866" s="439"/>
      <c r="V866" s="41"/>
      <c r="W866" s="150"/>
      <c r="X866" s="150"/>
      <c r="Y866" s="150" t="str">
        <f>IFERROR(IF(VLOOKUP(A865,入力データ,22,FALSE)="","",VLOOKUP(A865,入力データ,22,FALSE)),"")</f>
        <v/>
      </c>
      <c r="Z866" s="150"/>
      <c r="AA866" s="151"/>
      <c r="AB866" s="369"/>
      <c r="AC866" s="378"/>
      <c r="AD866" s="380"/>
      <c r="AE866" s="380"/>
      <c r="AF866" s="446"/>
      <c r="AG866" s="448"/>
      <c r="AH866" s="450"/>
      <c r="AI866" s="380"/>
      <c r="AJ866" s="452"/>
      <c r="AK866" s="372"/>
      <c r="AL866" s="374"/>
    </row>
    <row r="867" spans="1:38" ht="15" customHeight="1" x14ac:dyDescent="0.15">
      <c r="A867" s="454"/>
      <c r="B867" s="457"/>
      <c r="C867" s="375" t="str">
        <f>IFERROR(IF(VLOOKUP(A865,入力データ,12,FALSE)="","",VLOOKUP(A865,入力データ,12,FALSE)),"")</f>
        <v/>
      </c>
      <c r="D867" s="462"/>
      <c r="E867" s="465"/>
      <c r="F867" s="468"/>
      <c r="G867" s="471"/>
      <c r="H867" s="474"/>
      <c r="I867" s="474"/>
      <c r="J867" s="476"/>
      <c r="K867" s="479"/>
      <c r="L867" s="482"/>
      <c r="M867" s="484"/>
      <c r="N867" s="486"/>
      <c r="O867" s="471"/>
      <c r="P867" s="482"/>
      <c r="Q867" s="437"/>
      <c r="R867" s="488"/>
      <c r="S867" s="437"/>
      <c r="T867" s="438"/>
      <c r="U867" s="439"/>
      <c r="V867" s="41"/>
      <c r="W867" s="150"/>
      <c r="X867" s="150"/>
      <c r="Y867" s="150" t="str">
        <f>IFERROR(IF(VLOOKUP(A865,入力データ,23,FALSE)="","",VLOOKUP(A865,入力データ,23,FALSE)),"")</f>
        <v/>
      </c>
      <c r="Z867" s="150"/>
      <c r="AA867" s="151"/>
      <c r="AB867" s="369"/>
      <c r="AC867" s="377">
        <v>2</v>
      </c>
      <c r="AD867" s="379" t="str">
        <f>IFERROR(IF(VLOOKUP(A865,入力データ,37,FALSE)="","",VLOOKUP(A865,入力データ,37,FALSE)),"")</f>
        <v/>
      </c>
      <c r="AE867" s="379" t="str">
        <f>IF(AD867="","",IF(V872&gt;43585,5,4))</f>
        <v/>
      </c>
      <c r="AF867" s="381" t="str">
        <f>IF(AD867="","",V872)</f>
        <v/>
      </c>
      <c r="AG867" s="383" t="str">
        <f>IF(AE867="","",V872)</f>
        <v/>
      </c>
      <c r="AH867" s="385" t="str">
        <f>IF(AF867="","",V872)</f>
        <v/>
      </c>
      <c r="AI867" s="387">
        <v>6</v>
      </c>
      <c r="AJ867" s="389" t="str">
        <f>IFERROR(IF(VLOOKUP(A865,入力データ,36,FALSE)="","",3),"")</f>
        <v/>
      </c>
      <c r="AK867" s="372"/>
      <c r="AL867" s="374"/>
    </row>
    <row r="868" spans="1:38" ht="15" customHeight="1" x14ac:dyDescent="0.15">
      <c r="A868" s="454"/>
      <c r="B868" s="458"/>
      <c r="C868" s="376"/>
      <c r="D868" s="463"/>
      <c r="E868" s="466"/>
      <c r="F868" s="469"/>
      <c r="G868" s="472"/>
      <c r="H868" s="466"/>
      <c r="I868" s="466"/>
      <c r="J868" s="477"/>
      <c r="K868" s="480"/>
      <c r="L868" s="466"/>
      <c r="M868" s="466"/>
      <c r="N868" s="469"/>
      <c r="O868" s="472"/>
      <c r="P868" s="466"/>
      <c r="Q868" s="477"/>
      <c r="R868" s="489"/>
      <c r="S868" s="440"/>
      <c r="T868" s="441"/>
      <c r="U868" s="442"/>
      <c r="V868" s="38"/>
      <c r="W868" s="36"/>
      <c r="X868" s="36"/>
      <c r="Y868" s="150" t="str">
        <f>IFERROR(IF(VLOOKUP(A865,入力データ,24,FALSE)="","",VLOOKUP(A865,入力データ,24,FALSE)),"")</f>
        <v/>
      </c>
      <c r="Z868" s="63"/>
      <c r="AA868" s="37"/>
      <c r="AB868" s="369"/>
      <c r="AC868" s="378"/>
      <c r="AD868" s="380"/>
      <c r="AE868" s="380"/>
      <c r="AF868" s="382"/>
      <c r="AG868" s="384"/>
      <c r="AH868" s="386"/>
      <c r="AI868" s="388"/>
      <c r="AJ868" s="390"/>
      <c r="AK868" s="372"/>
      <c r="AL868" s="374"/>
    </row>
    <row r="869" spans="1:38" ht="15" customHeight="1" x14ac:dyDescent="0.15">
      <c r="A869" s="454"/>
      <c r="B869" s="490" t="str">
        <f>IF(OR(C865&lt;&gt;"",C867&lt;&gt;""),"○","")</f>
        <v/>
      </c>
      <c r="C869" s="391" t="str">
        <f>IFERROR(IF(VLOOKUP(A865,入力データ,4,FALSE)="","",VLOOKUP(A865,入力データ,4,FALSE)),"")</f>
        <v/>
      </c>
      <c r="D869" s="392"/>
      <c r="E869" s="395" t="str">
        <f>IFERROR(IF(VLOOKUP(A865,入力データ,15,FALSE)="","",IF(VLOOKUP(A865,入力データ,15,FALSE)&gt;43585,5,4)),"")</f>
        <v/>
      </c>
      <c r="F869" s="398" t="str">
        <f>IFERROR(IF(VLOOKUP(A865,入力データ,15,FALSE)="","",VLOOKUP(A865,入力データ,15,FALSE)),"")</f>
        <v/>
      </c>
      <c r="G869" s="401" t="str">
        <f>IFERROR(IF(VLOOKUP(A865,入力データ,15,FALSE)="","",VLOOKUP(A865,入力データ,15,FALSE)),"")</f>
        <v/>
      </c>
      <c r="H869" s="404" t="str">
        <f>IFERROR(IF(VLOOKUP(A865,入力データ,15,FALSE)&gt;0,1,""),"")</f>
        <v/>
      </c>
      <c r="I869" s="404" t="str">
        <f>IFERROR(IF(VLOOKUP(A865,入力データ,16,FALSE)="","",VLOOKUP(A865,入力データ,16,FALSE)),"")</f>
        <v/>
      </c>
      <c r="J869" s="405" t="str">
        <f>IFERROR(IF(VLOOKUP(A865,入力データ,17,FALSE)="","",
IF(VLOOKUP(A865,入力データ,17,FALSE)&gt;159,"G",
IF(VLOOKUP(A865,入力データ,17,FALSE)&gt;149,"F",
IF(VLOOKUP(A865,入力データ,17,FALSE)&gt;139,"E",
IF(VLOOKUP(A865,入力データ,17,FALSE)&gt;129,"D",
IF(VLOOKUP(A865,入力データ,17,FALSE)&gt;119,"C",
IF(VLOOKUP(A865,入力データ,17,FALSE)&gt;109,"B",
IF(VLOOKUP(A865,入力データ,17,FALSE)&gt;99,"A",
"")))))))),"")</f>
        <v/>
      </c>
      <c r="K869" s="408" t="str">
        <f>IFERROR(IF(VLOOKUP(A865,入力データ,17,FALSE)="","",
IF(VLOOKUP(A865,入力データ,17,FALSE)&gt;99,MOD(VLOOKUP(A865,入力データ,17,FALSE),10),VLOOKUP(A865,入力データ,17,FALSE))),"")</f>
        <v/>
      </c>
      <c r="L869" s="411" t="str">
        <f>IFERROR(IF(VLOOKUP(A865,入力データ,18,FALSE)="","",VLOOKUP(A865,入力データ,18,FALSE)),"")</f>
        <v/>
      </c>
      <c r="M869" s="493" t="str">
        <f>IFERROR(IF(VLOOKUP(A865,入力データ,19,FALSE)="","",IF(VLOOKUP(A865,入力データ,19,FALSE)&gt;43585,5,4)),"")</f>
        <v/>
      </c>
      <c r="N869" s="398" t="str">
        <f>IFERROR(IF(VLOOKUP(A865,入力データ,19,FALSE)="","",VLOOKUP(A865,入力データ,19,FALSE)),"")</f>
        <v/>
      </c>
      <c r="O869" s="401" t="str">
        <f>IFERROR(IF(VLOOKUP(A865,入力データ,19,FALSE)="","",VLOOKUP(A865,入力データ,19,FALSE)),"")</f>
        <v/>
      </c>
      <c r="P869" s="411" t="str">
        <f>IFERROR(IF(VLOOKUP(A865,入力データ,20,FALSE)="","",VLOOKUP(A865,入力データ,20,FALSE)),"")</f>
        <v/>
      </c>
      <c r="Q869" s="500"/>
      <c r="R869" s="503" t="str">
        <f>IFERROR(IF(OR(S869="ｲｸｷｭｳ",S869="ﾑｷｭｳ",AND(L869="",P869="")),"",VLOOKUP(A865,入力データ,31,FALSE)),"")</f>
        <v/>
      </c>
      <c r="S869" s="423" t="str">
        <f>IFERROR(
IF(VLOOKUP(A865,入力データ,33,FALSE)=1,"ﾑｷｭｳ ",
IF(VLOOKUP(A865,入力データ,33,FALSE)=3,"ｲｸｷｭｳ",
IF(VLOOKUP(A865,入力データ,33,FALSE)=4,VLOOKUP(A865,入力データ,32,FALSE),
IF(VLOOKUP(A865,入力データ,33,FALSE)=5,VLOOKUP(A865,入力データ,32,FALSE),
IF(AND(VLOOKUP(A865,入力データ,38,FALSE)&gt;0,VLOOKUP(A865,入力データ,38,FALSE)&lt;9),0,
IF(AND(L869="",P869=""),"",VLOOKUP(A865,入力データ,32,FALSE))))))),"")</f>
        <v/>
      </c>
      <c r="T869" s="424"/>
      <c r="U869" s="425"/>
      <c r="V869" s="36"/>
      <c r="W869" s="36"/>
      <c r="X869" s="36"/>
      <c r="Y869" s="63" t="str">
        <f>IFERROR(IF(VLOOKUP(A865,入力データ,25,FALSE)="","",VLOOKUP(A865,入力データ,25,FALSE)),"")</f>
        <v/>
      </c>
      <c r="Z869" s="63"/>
      <c r="AA869" s="37"/>
      <c r="AB869" s="369"/>
      <c r="AC869" s="377">
        <v>3</v>
      </c>
      <c r="AD869" s="379" t="str">
        <f>IFERROR(IF(VLOOKUP(A865,入力データ,33,FALSE)="","",VLOOKUP(A865,入力データ,33,FALSE)),"")</f>
        <v/>
      </c>
      <c r="AE869" s="379" t="str">
        <f>IF(AD869="","",IF(V872&gt;43585,5,4))</f>
        <v/>
      </c>
      <c r="AF869" s="381" t="str">
        <f>IF(AD869="","",V872)</f>
        <v/>
      </c>
      <c r="AG869" s="383" t="str">
        <f>IF(AE869="","",V872)</f>
        <v/>
      </c>
      <c r="AH869" s="385" t="str">
        <f>IF(AF869="","",V872)</f>
        <v/>
      </c>
      <c r="AI869" s="379">
        <v>7</v>
      </c>
      <c r="AJ869" s="430"/>
      <c r="AK869" s="372"/>
      <c r="AL869" s="374"/>
    </row>
    <row r="870" spans="1:38" ht="15" customHeight="1" x14ac:dyDescent="0.15">
      <c r="A870" s="454"/>
      <c r="B870" s="491"/>
      <c r="C870" s="393"/>
      <c r="D870" s="394"/>
      <c r="E870" s="396"/>
      <c r="F870" s="399"/>
      <c r="G870" s="402"/>
      <c r="H870" s="396"/>
      <c r="I870" s="396"/>
      <c r="J870" s="406"/>
      <c r="K870" s="409"/>
      <c r="L870" s="396"/>
      <c r="M870" s="494"/>
      <c r="N870" s="496"/>
      <c r="O870" s="498"/>
      <c r="P870" s="494"/>
      <c r="Q870" s="501"/>
      <c r="R870" s="504"/>
      <c r="S870" s="426"/>
      <c r="T870" s="426"/>
      <c r="U870" s="427"/>
      <c r="V870" s="1"/>
      <c r="W870" s="1"/>
      <c r="X870" s="1"/>
      <c r="Y870" s="63" t="str">
        <f>IFERROR(IF(VLOOKUP(A865,入力データ,26,FALSE)="","",VLOOKUP(A865,入力データ,26,FALSE)),"")</f>
        <v/>
      </c>
      <c r="Z870" s="1"/>
      <c r="AA870" s="1"/>
      <c r="AB870" s="369"/>
      <c r="AC870" s="378"/>
      <c r="AD870" s="380"/>
      <c r="AE870" s="380"/>
      <c r="AF870" s="382"/>
      <c r="AG870" s="384"/>
      <c r="AH870" s="386"/>
      <c r="AI870" s="380"/>
      <c r="AJ870" s="431"/>
      <c r="AK870" s="372"/>
      <c r="AL870" s="374"/>
    </row>
    <row r="871" spans="1:38" ht="15" customHeight="1" x14ac:dyDescent="0.15">
      <c r="A871" s="454"/>
      <c r="B871" s="491"/>
      <c r="C871" s="432" t="str">
        <f>IFERROR(IF(VLOOKUP(A865,入力データ,14,FALSE)="","",VLOOKUP(A865,入力データ,14,FALSE)),"")</f>
        <v/>
      </c>
      <c r="D871" s="409"/>
      <c r="E871" s="396"/>
      <c r="F871" s="399"/>
      <c r="G871" s="402"/>
      <c r="H871" s="396"/>
      <c r="I871" s="396"/>
      <c r="J871" s="406"/>
      <c r="K871" s="409"/>
      <c r="L871" s="396"/>
      <c r="M871" s="494"/>
      <c r="N871" s="496"/>
      <c r="O871" s="498"/>
      <c r="P871" s="494"/>
      <c r="Q871" s="501"/>
      <c r="R871" s="504"/>
      <c r="S871" s="426"/>
      <c r="T871" s="426"/>
      <c r="U871" s="427"/>
      <c r="V871" s="150"/>
      <c r="W871" s="150"/>
      <c r="X871" s="150"/>
      <c r="Y871" s="1"/>
      <c r="Z871" s="62"/>
      <c r="AA871" s="151"/>
      <c r="AB871" s="369"/>
      <c r="AC871" s="377">
        <v>4</v>
      </c>
      <c r="AD871" s="413" t="str">
        <f>IFERROR(IF(VLOOKUP(A865,入力データ,38,FALSE)="","",VLOOKUP(A865,入力データ,38,FALSE)),"")</f>
        <v/>
      </c>
      <c r="AE871" s="379" t="str">
        <f>IF(AD871="","",IF(V872&gt;43585,5,4))</f>
        <v/>
      </c>
      <c r="AF871" s="381" t="str">
        <f>IF(AE871="","",V872)</f>
        <v/>
      </c>
      <c r="AG871" s="383" t="str">
        <f>IF(AE871="","",V872)</f>
        <v/>
      </c>
      <c r="AH871" s="385" t="str">
        <f>IF(AE871="","",V872)</f>
        <v/>
      </c>
      <c r="AI871" s="379"/>
      <c r="AJ871" s="418"/>
      <c r="AK871" s="58"/>
      <c r="AL871" s="86"/>
    </row>
    <row r="872" spans="1:38" ht="15" customHeight="1" x14ac:dyDescent="0.15">
      <c r="A872" s="455"/>
      <c r="B872" s="492"/>
      <c r="C872" s="433"/>
      <c r="D872" s="410"/>
      <c r="E872" s="397"/>
      <c r="F872" s="400"/>
      <c r="G872" s="403"/>
      <c r="H872" s="397"/>
      <c r="I872" s="397"/>
      <c r="J872" s="407"/>
      <c r="K872" s="410"/>
      <c r="L872" s="397"/>
      <c r="M872" s="495"/>
      <c r="N872" s="497"/>
      <c r="O872" s="499"/>
      <c r="P872" s="495"/>
      <c r="Q872" s="502"/>
      <c r="R872" s="505"/>
      <c r="S872" s="428"/>
      <c r="T872" s="428"/>
      <c r="U872" s="429"/>
      <c r="V872" s="420" t="str">
        <f>IFERROR(IF(VLOOKUP(A865,入力データ,27,FALSE)="","",VLOOKUP(A865,入力データ,27,FALSE)),"")</f>
        <v/>
      </c>
      <c r="W872" s="421"/>
      <c r="X872" s="421"/>
      <c r="Y872" s="421"/>
      <c r="Z872" s="421"/>
      <c r="AA872" s="422"/>
      <c r="AB872" s="370"/>
      <c r="AC872" s="412"/>
      <c r="AD872" s="414"/>
      <c r="AE872" s="414"/>
      <c r="AF872" s="415"/>
      <c r="AG872" s="416"/>
      <c r="AH872" s="417"/>
      <c r="AI872" s="414"/>
      <c r="AJ872" s="419"/>
      <c r="AK872" s="60"/>
      <c r="AL872" s="61"/>
    </row>
    <row r="873" spans="1:38" ht="15" customHeight="1" x14ac:dyDescent="0.15">
      <c r="A873" s="453">
        <v>108</v>
      </c>
      <c r="B873" s="456"/>
      <c r="C873" s="459" t="str">
        <f>IFERROR(IF(VLOOKUP(A873,入力データ,2,FALSE)="","",VLOOKUP(A873,入力データ,2,FALSE)),"")</f>
        <v/>
      </c>
      <c r="D873" s="461" t="str">
        <f>IFERROR(
IF(OR(VLOOKUP(A873,入力データ,34,FALSE)=1,
VLOOKUP(A873,入力データ,34,FALSE)=3,
VLOOKUP(A873,入力データ,34,FALSE)=4,
VLOOKUP(A873,入力データ,34,FALSE)=5),
IF(VLOOKUP(A873,入力データ,13,FALSE)="","",VLOOKUP(A873,入力データ,13,FALSE)),
IF(VLOOKUP(A873,入力データ,3,FALSE)="","",VLOOKUP(A873,入力データ,3,FALSE))),"")</f>
        <v/>
      </c>
      <c r="E873" s="464" t="str">
        <f>IFERROR(IF(VLOOKUP(A873,入力データ,5,FALSE)="","",IF(VLOOKUP(A873,入力データ,5,FALSE)&gt;43585,5,4)),"")</f>
        <v/>
      </c>
      <c r="F873" s="467" t="str">
        <f>IFERROR(IF(VLOOKUP(A873,入力データ,5,FALSE)="","",VLOOKUP(A873,入力データ,5,FALSE)),"")</f>
        <v/>
      </c>
      <c r="G873" s="470" t="str">
        <f>IFERROR(IF(VLOOKUP(A873,入力データ,5,FALSE)="","",VLOOKUP(A873,入力データ,5,FALSE)),"")</f>
        <v/>
      </c>
      <c r="H873" s="473" t="str">
        <f>IFERROR(IF(VLOOKUP(A873,入力データ,5,FALSE)&gt;0,1,""),"")</f>
        <v/>
      </c>
      <c r="I873" s="473" t="str">
        <f>IFERROR(IF(VLOOKUP(A873,入力データ,6,FALSE)="","",VLOOKUP(A873,入力データ,6,FALSE)),"")</f>
        <v/>
      </c>
      <c r="J873" s="475" t="str">
        <f>IFERROR(IF(VLOOKUP(A873,入力データ,7,FALSE)="","",
IF(VLOOKUP(A873,入力データ,7,FALSE)&gt;159,"G",
IF(VLOOKUP(A873,入力データ,7,FALSE)&gt;149,"F",
IF(VLOOKUP(A873,入力データ,7,FALSE)&gt;139,"E",
IF(VLOOKUP(A873,入力データ,7,FALSE)&gt;129,"D",
IF(VLOOKUP(A873,入力データ,7,FALSE)&gt;119,"C",
IF(VLOOKUP(A873,入力データ,7,FALSE)&gt;109,"B",
IF(VLOOKUP(A873,入力データ,7,FALSE)&gt;99,"A",
"")))))))),"")</f>
        <v/>
      </c>
      <c r="K873" s="478" t="str">
        <f>IFERROR(IF(VLOOKUP(A873,入力データ,7,FALSE)="","",
IF(VLOOKUP(A873,入力データ,7,FALSE)&gt;99,MOD(VLOOKUP(A873,入力データ,7,FALSE),10),VLOOKUP(A873,入力データ,7,FALSE))),"")</f>
        <v/>
      </c>
      <c r="L873" s="481" t="str">
        <f>IFERROR(IF(VLOOKUP(A873,入力データ,8,FALSE)="","",VLOOKUP(A873,入力データ,8,FALSE)),"")</f>
        <v/>
      </c>
      <c r="M873" s="483" t="str">
        <f>IFERROR(IF(VLOOKUP(A873,入力データ,9,FALSE)="","",IF(VLOOKUP(A873,入力データ,9,FALSE)&gt;43585,5,4)),"")</f>
        <v/>
      </c>
      <c r="N873" s="485" t="str">
        <f>IFERROR(IF(VLOOKUP(A873,入力データ,9,FALSE)="","",VLOOKUP(A873,入力データ,9,FALSE)),"")</f>
        <v/>
      </c>
      <c r="O873" s="470" t="str">
        <f>IFERROR(IF(VLOOKUP(A873,入力データ,9,FALSE)="","",VLOOKUP(A873,入力データ,9,FALSE)),"")</f>
        <v/>
      </c>
      <c r="P873" s="481" t="str">
        <f>IFERROR(IF(VLOOKUP(A873,入力データ,10,FALSE)="","",VLOOKUP(A873,入力データ,10,FALSE)),"")</f>
        <v/>
      </c>
      <c r="Q873" s="434"/>
      <c r="R873" s="487" t="str">
        <f>IFERROR(IF(VLOOKUP(A873,入力データ,8,FALSE)="","",VLOOKUP(A873,入力データ,8,FALSE)+VALUE(VLOOKUP(A873,入力データ,10,FALSE))),"")</f>
        <v/>
      </c>
      <c r="S873" s="434" t="str">
        <f>IF(R873="","",IF(VLOOKUP(A873,入力データ,11,FALSE)="育児休業","ｲｸｷｭｳ",IF(VLOOKUP(A873,入力データ,11,FALSE)="傷病休職","ﾑｷｭｳ",ROUNDDOWN(R873*10/1000,0))))</f>
        <v/>
      </c>
      <c r="T873" s="435"/>
      <c r="U873" s="436"/>
      <c r="V873" s="152"/>
      <c r="W873" s="149"/>
      <c r="X873" s="149"/>
      <c r="Y873" s="149" t="str">
        <f>IFERROR(IF(VLOOKUP(A873,入力データ,21,FALSE)="","",VLOOKUP(A873,入力データ,21,FALSE)),"")</f>
        <v/>
      </c>
      <c r="Z873" s="40"/>
      <c r="AA873" s="67"/>
      <c r="AB873" s="368" t="str">
        <f>IFERROR(IF(VLOOKUP(A873,入力データ,28,FALSE)&amp;"　"&amp;VLOOKUP(A873,入力データ,29,FALSE)="　","",VLOOKUP(A873,入力データ,28,FALSE)&amp;"　"&amp;VLOOKUP(A873,入力データ,29,FALSE)),"")</f>
        <v/>
      </c>
      <c r="AC873" s="443">
        <v>1</v>
      </c>
      <c r="AD873" s="444" t="str">
        <f>IFERROR(IF(VLOOKUP(A873,入力データ,34,FALSE)="","",VLOOKUP(A873,入力データ,34,FALSE)),"")</f>
        <v/>
      </c>
      <c r="AE873" s="444" t="str">
        <f>IF(AD873="","",IF(V880&gt;43585,5,4))</f>
        <v/>
      </c>
      <c r="AF873" s="445" t="str">
        <f>IF(AD873="","",V880)</f>
        <v/>
      </c>
      <c r="AG873" s="447" t="str">
        <f>IF(AD873="","",V880)</f>
        <v/>
      </c>
      <c r="AH873" s="449" t="str">
        <f>IF(AD873="","",V880)</f>
        <v/>
      </c>
      <c r="AI873" s="444">
        <v>5</v>
      </c>
      <c r="AJ873" s="451" t="str">
        <f>IFERROR(IF(OR(VLOOKUP(A873,入力データ,34,FALSE)=1,VLOOKUP(A873,入力データ,34,FALSE)=3,VLOOKUP(A873,入力データ,34,FALSE)=4,VLOOKUP(A873,入力データ,34,FALSE)=5),3,
IF(VLOOKUP(A873,入力データ,35,FALSE)="","",3)),"")</f>
        <v/>
      </c>
      <c r="AK873" s="371"/>
      <c r="AL873" s="373"/>
    </row>
    <row r="874" spans="1:38" ht="15" customHeight="1" x14ac:dyDescent="0.15">
      <c r="A874" s="454"/>
      <c r="B874" s="457"/>
      <c r="C874" s="460"/>
      <c r="D874" s="462"/>
      <c r="E874" s="465"/>
      <c r="F874" s="468"/>
      <c r="G874" s="471"/>
      <c r="H874" s="474"/>
      <c r="I874" s="474"/>
      <c r="J874" s="476"/>
      <c r="K874" s="479"/>
      <c r="L874" s="482"/>
      <c r="M874" s="484"/>
      <c r="N874" s="486"/>
      <c r="O874" s="471"/>
      <c r="P874" s="482"/>
      <c r="Q874" s="437"/>
      <c r="R874" s="488"/>
      <c r="S874" s="437"/>
      <c r="T874" s="438"/>
      <c r="U874" s="439"/>
      <c r="V874" s="41"/>
      <c r="W874" s="150"/>
      <c r="X874" s="150"/>
      <c r="Y874" s="150" t="str">
        <f>IFERROR(IF(VLOOKUP(A873,入力データ,22,FALSE)="","",VLOOKUP(A873,入力データ,22,FALSE)),"")</f>
        <v/>
      </c>
      <c r="Z874" s="150"/>
      <c r="AA874" s="151"/>
      <c r="AB874" s="369"/>
      <c r="AC874" s="378"/>
      <c r="AD874" s="380"/>
      <c r="AE874" s="380"/>
      <c r="AF874" s="446"/>
      <c r="AG874" s="448"/>
      <c r="AH874" s="450"/>
      <c r="AI874" s="380"/>
      <c r="AJ874" s="452"/>
      <c r="AK874" s="372"/>
      <c r="AL874" s="374"/>
    </row>
    <row r="875" spans="1:38" ht="15" customHeight="1" x14ac:dyDescent="0.15">
      <c r="A875" s="454"/>
      <c r="B875" s="457"/>
      <c r="C875" s="375" t="str">
        <f>IFERROR(IF(VLOOKUP(A873,入力データ,12,FALSE)="","",VLOOKUP(A873,入力データ,12,FALSE)),"")</f>
        <v/>
      </c>
      <c r="D875" s="462"/>
      <c r="E875" s="465"/>
      <c r="F875" s="468"/>
      <c r="G875" s="471"/>
      <c r="H875" s="474"/>
      <c r="I875" s="474"/>
      <c r="J875" s="476"/>
      <c r="K875" s="479"/>
      <c r="L875" s="482"/>
      <c r="M875" s="484"/>
      <c r="N875" s="486"/>
      <c r="O875" s="471"/>
      <c r="P875" s="482"/>
      <c r="Q875" s="437"/>
      <c r="R875" s="488"/>
      <c r="S875" s="437"/>
      <c r="T875" s="438"/>
      <c r="U875" s="439"/>
      <c r="V875" s="41"/>
      <c r="W875" s="150"/>
      <c r="X875" s="150"/>
      <c r="Y875" s="150" t="str">
        <f>IFERROR(IF(VLOOKUP(A873,入力データ,23,FALSE)="","",VLOOKUP(A873,入力データ,23,FALSE)),"")</f>
        <v/>
      </c>
      <c r="Z875" s="150"/>
      <c r="AA875" s="151"/>
      <c r="AB875" s="369"/>
      <c r="AC875" s="377">
        <v>2</v>
      </c>
      <c r="AD875" s="379" t="str">
        <f>IFERROR(IF(VLOOKUP(A873,入力データ,37,FALSE)="","",VLOOKUP(A873,入力データ,37,FALSE)),"")</f>
        <v/>
      </c>
      <c r="AE875" s="379" t="str">
        <f>IF(AD875="","",IF(V880&gt;43585,5,4))</f>
        <v/>
      </c>
      <c r="AF875" s="381" t="str">
        <f>IF(AD875="","",V880)</f>
        <v/>
      </c>
      <c r="AG875" s="383" t="str">
        <f>IF(AE875="","",V880)</f>
        <v/>
      </c>
      <c r="AH875" s="385" t="str">
        <f>IF(AF875="","",V880)</f>
        <v/>
      </c>
      <c r="AI875" s="387">
        <v>6</v>
      </c>
      <c r="AJ875" s="389" t="str">
        <f>IFERROR(IF(VLOOKUP(A873,入力データ,36,FALSE)="","",3),"")</f>
        <v/>
      </c>
      <c r="AK875" s="372"/>
      <c r="AL875" s="374"/>
    </row>
    <row r="876" spans="1:38" ht="15" customHeight="1" x14ac:dyDescent="0.15">
      <c r="A876" s="454"/>
      <c r="B876" s="458"/>
      <c r="C876" s="376"/>
      <c r="D876" s="463"/>
      <c r="E876" s="466"/>
      <c r="F876" s="469"/>
      <c r="G876" s="472"/>
      <c r="H876" s="466"/>
      <c r="I876" s="466"/>
      <c r="J876" s="477"/>
      <c r="K876" s="480"/>
      <c r="L876" s="466"/>
      <c r="M876" s="466"/>
      <c r="N876" s="469"/>
      <c r="O876" s="472"/>
      <c r="P876" s="466"/>
      <c r="Q876" s="477"/>
      <c r="R876" s="489"/>
      <c r="S876" s="440"/>
      <c r="T876" s="441"/>
      <c r="U876" s="442"/>
      <c r="V876" s="38"/>
      <c r="W876" s="36"/>
      <c r="X876" s="36"/>
      <c r="Y876" s="150" t="str">
        <f>IFERROR(IF(VLOOKUP(A873,入力データ,24,FALSE)="","",VLOOKUP(A873,入力データ,24,FALSE)),"")</f>
        <v/>
      </c>
      <c r="Z876" s="63"/>
      <c r="AA876" s="37"/>
      <c r="AB876" s="369"/>
      <c r="AC876" s="378"/>
      <c r="AD876" s="380"/>
      <c r="AE876" s="380"/>
      <c r="AF876" s="382"/>
      <c r="AG876" s="384"/>
      <c r="AH876" s="386"/>
      <c r="AI876" s="388"/>
      <c r="AJ876" s="390"/>
      <c r="AK876" s="372"/>
      <c r="AL876" s="374"/>
    </row>
    <row r="877" spans="1:38" ht="15" customHeight="1" x14ac:dyDescent="0.15">
      <c r="A877" s="454"/>
      <c r="B877" s="490" t="str">
        <f>IF(OR(C873&lt;&gt;"",C875&lt;&gt;""),"○","")</f>
        <v/>
      </c>
      <c r="C877" s="391" t="str">
        <f>IFERROR(IF(VLOOKUP(A873,入力データ,4,FALSE)="","",VLOOKUP(A873,入力データ,4,FALSE)),"")</f>
        <v/>
      </c>
      <c r="D877" s="392"/>
      <c r="E877" s="395" t="str">
        <f>IFERROR(IF(VLOOKUP(A873,入力データ,15,FALSE)="","",IF(VLOOKUP(A873,入力データ,15,FALSE)&gt;43585,5,4)),"")</f>
        <v/>
      </c>
      <c r="F877" s="398" t="str">
        <f>IFERROR(IF(VLOOKUP(A873,入力データ,15,FALSE)="","",VLOOKUP(A873,入力データ,15,FALSE)),"")</f>
        <v/>
      </c>
      <c r="G877" s="401" t="str">
        <f>IFERROR(IF(VLOOKUP(A873,入力データ,15,FALSE)="","",VLOOKUP(A873,入力データ,15,FALSE)),"")</f>
        <v/>
      </c>
      <c r="H877" s="404" t="str">
        <f>IFERROR(IF(VLOOKUP(A873,入力データ,15,FALSE)&gt;0,1,""),"")</f>
        <v/>
      </c>
      <c r="I877" s="404" t="str">
        <f>IFERROR(IF(VLOOKUP(A873,入力データ,16,FALSE)="","",VLOOKUP(A873,入力データ,16,FALSE)),"")</f>
        <v/>
      </c>
      <c r="J877" s="405" t="str">
        <f>IFERROR(IF(VLOOKUP(A873,入力データ,17,FALSE)="","",
IF(VLOOKUP(A873,入力データ,17,FALSE)&gt;159,"G",
IF(VLOOKUP(A873,入力データ,17,FALSE)&gt;149,"F",
IF(VLOOKUP(A873,入力データ,17,FALSE)&gt;139,"E",
IF(VLOOKUP(A873,入力データ,17,FALSE)&gt;129,"D",
IF(VLOOKUP(A873,入力データ,17,FALSE)&gt;119,"C",
IF(VLOOKUP(A873,入力データ,17,FALSE)&gt;109,"B",
IF(VLOOKUP(A873,入力データ,17,FALSE)&gt;99,"A",
"")))))))),"")</f>
        <v/>
      </c>
      <c r="K877" s="408" t="str">
        <f>IFERROR(IF(VLOOKUP(A873,入力データ,17,FALSE)="","",
IF(VLOOKUP(A873,入力データ,17,FALSE)&gt;99,MOD(VLOOKUP(A873,入力データ,17,FALSE),10),VLOOKUP(A873,入力データ,17,FALSE))),"")</f>
        <v/>
      </c>
      <c r="L877" s="411" t="str">
        <f>IFERROR(IF(VLOOKUP(A873,入力データ,18,FALSE)="","",VLOOKUP(A873,入力データ,18,FALSE)),"")</f>
        <v/>
      </c>
      <c r="M877" s="493" t="str">
        <f>IFERROR(IF(VLOOKUP(A873,入力データ,19,FALSE)="","",IF(VLOOKUP(A873,入力データ,19,FALSE)&gt;43585,5,4)),"")</f>
        <v/>
      </c>
      <c r="N877" s="398" t="str">
        <f>IFERROR(IF(VLOOKUP(A873,入力データ,19,FALSE)="","",VLOOKUP(A873,入力データ,19,FALSE)),"")</f>
        <v/>
      </c>
      <c r="O877" s="401" t="str">
        <f>IFERROR(IF(VLOOKUP(A873,入力データ,19,FALSE)="","",VLOOKUP(A873,入力データ,19,FALSE)),"")</f>
        <v/>
      </c>
      <c r="P877" s="411" t="str">
        <f>IFERROR(IF(VLOOKUP(A873,入力データ,20,FALSE)="","",VLOOKUP(A873,入力データ,20,FALSE)),"")</f>
        <v/>
      </c>
      <c r="Q877" s="500"/>
      <c r="R877" s="503" t="str">
        <f>IFERROR(IF(OR(S877="ｲｸｷｭｳ",S877="ﾑｷｭｳ",AND(L877="",P877="")),"",VLOOKUP(A873,入力データ,31,FALSE)),"")</f>
        <v/>
      </c>
      <c r="S877" s="423" t="str">
        <f>IFERROR(
IF(VLOOKUP(A873,入力データ,33,FALSE)=1,"ﾑｷｭｳ ",
IF(VLOOKUP(A873,入力データ,33,FALSE)=3,"ｲｸｷｭｳ",
IF(VLOOKUP(A873,入力データ,33,FALSE)=4,VLOOKUP(A873,入力データ,32,FALSE),
IF(VLOOKUP(A873,入力データ,33,FALSE)=5,VLOOKUP(A873,入力データ,32,FALSE),
IF(AND(VLOOKUP(A873,入力データ,38,FALSE)&gt;0,VLOOKUP(A873,入力データ,38,FALSE)&lt;9),0,
IF(AND(L877="",P877=""),"",VLOOKUP(A873,入力データ,32,FALSE))))))),"")</f>
        <v/>
      </c>
      <c r="T877" s="424"/>
      <c r="U877" s="425"/>
      <c r="V877" s="36"/>
      <c r="W877" s="36"/>
      <c r="X877" s="36"/>
      <c r="Y877" s="63" t="str">
        <f>IFERROR(IF(VLOOKUP(A873,入力データ,25,FALSE)="","",VLOOKUP(A873,入力データ,25,FALSE)),"")</f>
        <v/>
      </c>
      <c r="Z877" s="63"/>
      <c r="AA877" s="37"/>
      <c r="AB877" s="369"/>
      <c r="AC877" s="377">
        <v>3</v>
      </c>
      <c r="AD877" s="379" t="str">
        <f>IFERROR(IF(VLOOKUP(A873,入力データ,33,FALSE)="","",VLOOKUP(A873,入力データ,33,FALSE)),"")</f>
        <v/>
      </c>
      <c r="AE877" s="379" t="str">
        <f>IF(AD877="","",IF(V880&gt;43585,5,4))</f>
        <v/>
      </c>
      <c r="AF877" s="381" t="str">
        <f>IF(AD877="","",V880)</f>
        <v/>
      </c>
      <c r="AG877" s="383" t="str">
        <f>IF(AE877="","",V880)</f>
        <v/>
      </c>
      <c r="AH877" s="385" t="str">
        <f>IF(AF877="","",V880)</f>
        <v/>
      </c>
      <c r="AI877" s="379">
        <v>7</v>
      </c>
      <c r="AJ877" s="430"/>
      <c r="AK877" s="372"/>
      <c r="AL877" s="374"/>
    </row>
    <row r="878" spans="1:38" ht="15" customHeight="1" x14ac:dyDescent="0.15">
      <c r="A878" s="454"/>
      <c r="B878" s="491"/>
      <c r="C878" s="393"/>
      <c r="D878" s="394"/>
      <c r="E878" s="396"/>
      <c r="F878" s="399"/>
      <c r="G878" s="402"/>
      <c r="H878" s="396"/>
      <c r="I878" s="396"/>
      <c r="J878" s="406"/>
      <c r="K878" s="409"/>
      <c r="L878" s="396"/>
      <c r="M878" s="494"/>
      <c r="N878" s="496"/>
      <c r="O878" s="498"/>
      <c r="P878" s="494"/>
      <c r="Q878" s="501"/>
      <c r="R878" s="504"/>
      <c r="S878" s="426"/>
      <c r="T878" s="426"/>
      <c r="U878" s="427"/>
      <c r="V878" s="1"/>
      <c r="W878" s="1"/>
      <c r="X878" s="1"/>
      <c r="Y878" s="63" t="str">
        <f>IFERROR(IF(VLOOKUP(A873,入力データ,26,FALSE)="","",VLOOKUP(A873,入力データ,26,FALSE)),"")</f>
        <v/>
      </c>
      <c r="Z878" s="1"/>
      <c r="AA878" s="1"/>
      <c r="AB878" s="369"/>
      <c r="AC878" s="378"/>
      <c r="AD878" s="380"/>
      <c r="AE878" s="380"/>
      <c r="AF878" s="382"/>
      <c r="AG878" s="384"/>
      <c r="AH878" s="386"/>
      <c r="AI878" s="380"/>
      <c r="AJ878" s="431"/>
      <c r="AK878" s="372"/>
      <c r="AL878" s="374"/>
    </row>
    <row r="879" spans="1:38" ht="15" customHeight="1" x14ac:dyDescent="0.15">
      <c r="A879" s="454"/>
      <c r="B879" s="491"/>
      <c r="C879" s="432" t="str">
        <f>IFERROR(IF(VLOOKUP(A873,入力データ,14,FALSE)="","",VLOOKUP(A873,入力データ,14,FALSE)),"")</f>
        <v/>
      </c>
      <c r="D879" s="409"/>
      <c r="E879" s="396"/>
      <c r="F879" s="399"/>
      <c r="G879" s="402"/>
      <c r="H879" s="396"/>
      <c r="I879" s="396"/>
      <c r="J879" s="406"/>
      <c r="K879" s="409"/>
      <c r="L879" s="396"/>
      <c r="M879" s="494"/>
      <c r="N879" s="496"/>
      <c r="O879" s="498"/>
      <c r="P879" s="494"/>
      <c r="Q879" s="501"/>
      <c r="R879" s="504"/>
      <c r="S879" s="426"/>
      <c r="T879" s="426"/>
      <c r="U879" s="427"/>
      <c r="V879" s="150"/>
      <c r="W879" s="150"/>
      <c r="X879" s="150"/>
      <c r="Y879" s="1"/>
      <c r="Z879" s="62"/>
      <c r="AA879" s="151"/>
      <c r="AB879" s="369"/>
      <c r="AC879" s="377">
        <v>4</v>
      </c>
      <c r="AD879" s="413" t="str">
        <f>IFERROR(IF(VLOOKUP(A873,入力データ,38,FALSE)="","",VLOOKUP(A873,入力データ,38,FALSE)),"")</f>
        <v/>
      </c>
      <c r="AE879" s="379" t="str">
        <f>IF(AD879="","",IF(V880&gt;43585,5,4))</f>
        <v/>
      </c>
      <c r="AF879" s="381" t="str">
        <f>IF(AE879="","",V880)</f>
        <v/>
      </c>
      <c r="AG879" s="383" t="str">
        <f>IF(AE879="","",V880)</f>
        <v/>
      </c>
      <c r="AH879" s="385" t="str">
        <f>IF(AE879="","",V880)</f>
        <v/>
      </c>
      <c r="AI879" s="379"/>
      <c r="AJ879" s="418"/>
      <c r="AK879" s="58"/>
      <c r="AL879" s="86"/>
    </row>
    <row r="880" spans="1:38" ht="15" customHeight="1" x14ac:dyDescent="0.15">
      <c r="A880" s="455"/>
      <c r="B880" s="492"/>
      <c r="C880" s="433"/>
      <c r="D880" s="410"/>
      <c r="E880" s="397"/>
      <c r="F880" s="400"/>
      <c r="G880" s="403"/>
      <c r="H880" s="397"/>
      <c r="I880" s="397"/>
      <c r="J880" s="407"/>
      <c r="K880" s="410"/>
      <c r="L880" s="397"/>
      <c r="M880" s="495"/>
      <c r="N880" s="497"/>
      <c r="O880" s="499"/>
      <c r="P880" s="495"/>
      <c r="Q880" s="502"/>
      <c r="R880" s="505"/>
      <c r="S880" s="428"/>
      <c r="T880" s="428"/>
      <c r="U880" s="429"/>
      <c r="V880" s="420" t="str">
        <f>IFERROR(IF(VLOOKUP(A873,入力データ,27,FALSE)="","",VLOOKUP(A873,入力データ,27,FALSE)),"")</f>
        <v/>
      </c>
      <c r="W880" s="421"/>
      <c r="X880" s="421"/>
      <c r="Y880" s="421"/>
      <c r="Z880" s="421"/>
      <c r="AA880" s="422"/>
      <c r="AB880" s="370"/>
      <c r="AC880" s="412"/>
      <c r="AD880" s="414"/>
      <c r="AE880" s="414"/>
      <c r="AF880" s="415"/>
      <c r="AG880" s="416"/>
      <c r="AH880" s="417"/>
      <c r="AI880" s="414"/>
      <c r="AJ880" s="419"/>
      <c r="AK880" s="60"/>
      <c r="AL880" s="61"/>
    </row>
    <row r="881" spans="1:38" ht="15" customHeight="1" x14ac:dyDescent="0.15">
      <c r="A881" s="453">
        <v>109</v>
      </c>
      <c r="B881" s="456"/>
      <c r="C881" s="459" t="str">
        <f>IFERROR(IF(VLOOKUP(A881,入力データ,2,FALSE)="","",VLOOKUP(A881,入力データ,2,FALSE)),"")</f>
        <v/>
      </c>
      <c r="D881" s="461" t="str">
        <f>IFERROR(
IF(OR(VLOOKUP(A881,入力データ,34,FALSE)=1,
VLOOKUP(A881,入力データ,34,FALSE)=3,
VLOOKUP(A881,入力データ,34,FALSE)=4,
VLOOKUP(A881,入力データ,34,FALSE)=5),
IF(VLOOKUP(A881,入力データ,13,FALSE)="","",VLOOKUP(A881,入力データ,13,FALSE)),
IF(VLOOKUP(A881,入力データ,3,FALSE)="","",VLOOKUP(A881,入力データ,3,FALSE))),"")</f>
        <v/>
      </c>
      <c r="E881" s="464" t="str">
        <f>IFERROR(IF(VLOOKUP(A881,入力データ,5,FALSE)="","",IF(VLOOKUP(A881,入力データ,5,FALSE)&gt;43585,5,4)),"")</f>
        <v/>
      </c>
      <c r="F881" s="467" t="str">
        <f>IFERROR(IF(VLOOKUP(A881,入力データ,5,FALSE)="","",VLOOKUP(A881,入力データ,5,FALSE)),"")</f>
        <v/>
      </c>
      <c r="G881" s="470" t="str">
        <f>IFERROR(IF(VLOOKUP(A881,入力データ,5,FALSE)="","",VLOOKUP(A881,入力データ,5,FALSE)),"")</f>
        <v/>
      </c>
      <c r="H881" s="473" t="str">
        <f>IFERROR(IF(VLOOKUP(A881,入力データ,5,FALSE)&gt;0,1,""),"")</f>
        <v/>
      </c>
      <c r="I881" s="473" t="str">
        <f>IFERROR(IF(VLOOKUP(A881,入力データ,6,FALSE)="","",VLOOKUP(A881,入力データ,6,FALSE)),"")</f>
        <v/>
      </c>
      <c r="J881" s="475" t="str">
        <f>IFERROR(IF(VLOOKUP(A881,入力データ,7,FALSE)="","",
IF(VLOOKUP(A881,入力データ,7,FALSE)&gt;159,"G",
IF(VLOOKUP(A881,入力データ,7,FALSE)&gt;149,"F",
IF(VLOOKUP(A881,入力データ,7,FALSE)&gt;139,"E",
IF(VLOOKUP(A881,入力データ,7,FALSE)&gt;129,"D",
IF(VLOOKUP(A881,入力データ,7,FALSE)&gt;119,"C",
IF(VLOOKUP(A881,入力データ,7,FALSE)&gt;109,"B",
IF(VLOOKUP(A881,入力データ,7,FALSE)&gt;99,"A",
"")))))))),"")</f>
        <v/>
      </c>
      <c r="K881" s="478" t="str">
        <f>IFERROR(IF(VLOOKUP(A881,入力データ,7,FALSE)="","",
IF(VLOOKUP(A881,入力データ,7,FALSE)&gt;99,MOD(VLOOKUP(A881,入力データ,7,FALSE),10),VLOOKUP(A881,入力データ,7,FALSE))),"")</f>
        <v/>
      </c>
      <c r="L881" s="481" t="str">
        <f>IFERROR(IF(VLOOKUP(A881,入力データ,8,FALSE)="","",VLOOKUP(A881,入力データ,8,FALSE)),"")</f>
        <v/>
      </c>
      <c r="M881" s="483" t="str">
        <f>IFERROR(IF(VLOOKUP(A881,入力データ,9,FALSE)="","",IF(VLOOKUP(A881,入力データ,9,FALSE)&gt;43585,5,4)),"")</f>
        <v/>
      </c>
      <c r="N881" s="485" t="str">
        <f>IFERROR(IF(VLOOKUP(A881,入力データ,9,FALSE)="","",VLOOKUP(A881,入力データ,9,FALSE)),"")</f>
        <v/>
      </c>
      <c r="O881" s="470" t="str">
        <f>IFERROR(IF(VLOOKUP(A881,入力データ,9,FALSE)="","",VLOOKUP(A881,入力データ,9,FALSE)),"")</f>
        <v/>
      </c>
      <c r="P881" s="481" t="str">
        <f>IFERROR(IF(VLOOKUP(A881,入力データ,10,FALSE)="","",VLOOKUP(A881,入力データ,10,FALSE)),"")</f>
        <v/>
      </c>
      <c r="Q881" s="434"/>
      <c r="R881" s="487" t="str">
        <f>IFERROR(IF(VLOOKUP(A881,入力データ,8,FALSE)="","",VLOOKUP(A881,入力データ,8,FALSE)+VALUE(VLOOKUP(A881,入力データ,10,FALSE))),"")</f>
        <v/>
      </c>
      <c r="S881" s="434" t="str">
        <f>IF(R881="","",IF(VLOOKUP(A881,入力データ,11,FALSE)="育児休業","ｲｸｷｭｳ",IF(VLOOKUP(A881,入力データ,11,FALSE)="傷病休職","ﾑｷｭｳ",ROUNDDOWN(R881*10/1000,0))))</f>
        <v/>
      </c>
      <c r="T881" s="435"/>
      <c r="U881" s="436"/>
      <c r="V881" s="152"/>
      <c r="W881" s="149"/>
      <c r="X881" s="149"/>
      <c r="Y881" s="149" t="str">
        <f>IFERROR(IF(VLOOKUP(A881,入力データ,21,FALSE)="","",VLOOKUP(A881,入力データ,21,FALSE)),"")</f>
        <v/>
      </c>
      <c r="Z881" s="40"/>
      <c r="AA881" s="67"/>
      <c r="AB881" s="368" t="str">
        <f>IFERROR(IF(VLOOKUP(A881,入力データ,28,FALSE)&amp;"　"&amp;VLOOKUP(A881,入力データ,29,FALSE)="　","",VLOOKUP(A881,入力データ,28,FALSE)&amp;"　"&amp;VLOOKUP(A881,入力データ,29,FALSE)),"")</f>
        <v/>
      </c>
      <c r="AC881" s="443">
        <v>1</v>
      </c>
      <c r="AD881" s="444" t="str">
        <f>IFERROR(IF(VLOOKUP(A881,入力データ,34,FALSE)="","",VLOOKUP(A881,入力データ,34,FALSE)),"")</f>
        <v/>
      </c>
      <c r="AE881" s="444" t="str">
        <f>IF(AD881="","",IF(V888&gt;43585,5,4))</f>
        <v/>
      </c>
      <c r="AF881" s="445" t="str">
        <f>IF(AD881="","",V888)</f>
        <v/>
      </c>
      <c r="AG881" s="447" t="str">
        <f>IF(AD881="","",V888)</f>
        <v/>
      </c>
      <c r="AH881" s="449" t="str">
        <f>IF(AD881="","",V888)</f>
        <v/>
      </c>
      <c r="AI881" s="444">
        <v>5</v>
      </c>
      <c r="AJ881" s="451" t="str">
        <f>IFERROR(IF(OR(VLOOKUP(A881,入力データ,34,FALSE)=1,VLOOKUP(A881,入力データ,34,FALSE)=3,VLOOKUP(A881,入力データ,34,FALSE)=4,VLOOKUP(A881,入力データ,34,FALSE)=5),3,
IF(VLOOKUP(A881,入力データ,35,FALSE)="","",3)),"")</f>
        <v/>
      </c>
      <c r="AK881" s="371"/>
      <c r="AL881" s="373"/>
    </row>
    <row r="882" spans="1:38" ht="15" customHeight="1" x14ac:dyDescent="0.15">
      <c r="A882" s="454"/>
      <c r="B882" s="457"/>
      <c r="C882" s="460"/>
      <c r="D882" s="462"/>
      <c r="E882" s="465"/>
      <c r="F882" s="468"/>
      <c r="G882" s="471"/>
      <c r="H882" s="474"/>
      <c r="I882" s="474"/>
      <c r="J882" s="476"/>
      <c r="K882" s="479"/>
      <c r="L882" s="482"/>
      <c r="M882" s="484"/>
      <c r="N882" s="486"/>
      <c r="O882" s="471"/>
      <c r="P882" s="482"/>
      <c r="Q882" s="437"/>
      <c r="R882" s="488"/>
      <c r="S882" s="437"/>
      <c r="T882" s="438"/>
      <c r="U882" s="439"/>
      <c r="V882" s="41"/>
      <c r="W882" s="150"/>
      <c r="X882" s="150"/>
      <c r="Y882" s="150" t="str">
        <f>IFERROR(IF(VLOOKUP(A881,入力データ,22,FALSE)="","",VLOOKUP(A881,入力データ,22,FALSE)),"")</f>
        <v/>
      </c>
      <c r="Z882" s="150"/>
      <c r="AA882" s="151"/>
      <c r="AB882" s="369"/>
      <c r="AC882" s="378"/>
      <c r="AD882" s="380"/>
      <c r="AE882" s="380"/>
      <c r="AF882" s="446"/>
      <c r="AG882" s="448"/>
      <c r="AH882" s="450"/>
      <c r="AI882" s="380"/>
      <c r="AJ882" s="452"/>
      <c r="AK882" s="372"/>
      <c r="AL882" s="374"/>
    </row>
    <row r="883" spans="1:38" ht="15" customHeight="1" x14ac:dyDescent="0.15">
      <c r="A883" s="454"/>
      <c r="B883" s="457"/>
      <c r="C883" s="375" t="str">
        <f>IFERROR(IF(VLOOKUP(A881,入力データ,12,FALSE)="","",VLOOKUP(A881,入力データ,12,FALSE)),"")</f>
        <v/>
      </c>
      <c r="D883" s="462"/>
      <c r="E883" s="465"/>
      <c r="F883" s="468"/>
      <c r="G883" s="471"/>
      <c r="H883" s="474"/>
      <c r="I883" s="474"/>
      <c r="J883" s="476"/>
      <c r="K883" s="479"/>
      <c r="L883" s="482"/>
      <c r="M883" s="484"/>
      <c r="N883" s="486"/>
      <c r="O883" s="471"/>
      <c r="P883" s="482"/>
      <c r="Q883" s="437"/>
      <c r="R883" s="488"/>
      <c r="S883" s="437"/>
      <c r="T883" s="438"/>
      <c r="U883" s="439"/>
      <c r="V883" s="41"/>
      <c r="W883" s="150"/>
      <c r="X883" s="150"/>
      <c r="Y883" s="150" t="str">
        <f>IFERROR(IF(VLOOKUP(A881,入力データ,23,FALSE)="","",VLOOKUP(A881,入力データ,23,FALSE)),"")</f>
        <v/>
      </c>
      <c r="Z883" s="150"/>
      <c r="AA883" s="151"/>
      <c r="AB883" s="369"/>
      <c r="AC883" s="377">
        <v>2</v>
      </c>
      <c r="AD883" s="379" t="str">
        <f>IFERROR(IF(VLOOKUP(A881,入力データ,37,FALSE)="","",VLOOKUP(A881,入力データ,37,FALSE)),"")</f>
        <v/>
      </c>
      <c r="AE883" s="379" t="str">
        <f>IF(AD883="","",IF(V888&gt;43585,5,4))</f>
        <v/>
      </c>
      <c r="AF883" s="381" t="str">
        <f>IF(AD883="","",V888)</f>
        <v/>
      </c>
      <c r="AG883" s="383" t="str">
        <f>IF(AE883="","",V888)</f>
        <v/>
      </c>
      <c r="AH883" s="385" t="str">
        <f>IF(AF883="","",V888)</f>
        <v/>
      </c>
      <c r="AI883" s="387">
        <v>6</v>
      </c>
      <c r="AJ883" s="389" t="str">
        <f>IFERROR(IF(VLOOKUP(A881,入力データ,36,FALSE)="","",3),"")</f>
        <v/>
      </c>
      <c r="AK883" s="372"/>
      <c r="AL883" s="374"/>
    </row>
    <row r="884" spans="1:38" ht="15" customHeight="1" x14ac:dyDescent="0.15">
      <c r="A884" s="454"/>
      <c r="B884" s="458"/>
      <c r="C884" s="376"/>
      <c r="D884" s="463"/>
      <c r="E884" s="466"/>
      <c r="F884" s="469"/>
      <c r="G884" s="472"/>
      <c r="H884" s="466"/>
      <c r="I884" s="466"/>
      <c r="J884" s="477"/>
      <c r="K884" s="480"/>
      <c r="L884" s="466"/>
      <c r="M884" s="466"/>
      <c r="N884" s="469"/>
      <c r="O884" s="472"/>
      <c r="P884" s="466"/>
      <c r="Q884" s="477"/>
      <c r="R884" s="489"/>
      <c r="S884" s="440"/>
      <c r="T884" s="441"/>
      <c r="U884" s="442"/>
      <c r="V884" s="38"/>
      <c r="W884" s="36"/>
      <c r="X884" s="36"/>
      <c r="Y884" s="150" t="str">
        <f>IFERROR(IF(VLOOKUP(A881,入力データ,24,FALSE)="","",VLOOKUP(A881,入力データ,24,FALSE)),"")</f>
        <v/>
      </c>
      <c r="Z884" s="63"/>
      <c r="AA884" s="37"/>
      <c r="AB884" s="369"/>
      <c r="AC884" s="378"/>
      <c r="AD884" s="380"/>
      <c r="AE884" s="380"/>
      <c r="AF884" s="382"/>
      <c r="AG884" s="384"/>
      <c r="AH884" s="386"/>
      <c r="AI884" s="388"/>
      <c r="AJ884" s="390"/>
      <c r="AK884" s="372"/>
      <c r="AL884" s="374"/>
    </row>
    <row r="885" spans="1:38" ht="15" customHeight="1" x14ac:dyDescent="0.15">
      <c r="A885" s="454"/>
      <c r="B885" s="490" t="str">
        <f>IF(OR(C881&lt;&gt;"",C883&lt;&gt;""),"○","")</f>
        <v/>
      </c>
      <c r="C885" s="391" t="str">
        <f>IFERROR(IF(VLOOKUP(A881,入力データ,4,FALSE)="","",VLOOKUP(A881,入力データ,4,FALSE)),"")</f>
        <v/>
      </c>
      <c r="D885" s="392"/>
      <c r="E885" s="395" t="str">
        <f>IFERROR(IF(VLOOKUP(A881,入力データ,15,FALSE)="","",IF(VLOOKUP(A881,入力データ,15,FALSE)&gt;43585,5,4)),"")</f>
        <v/>
      </c>
      <c r="F885" s="398" t="str">
        <f>IFERROR(IF(VLOOKUP(A881,入力データ,15,FALSE)="","",VLOOKUP(A881,入力データ,15,FALSE)),"")</f>
        <v/>
      </c>
      <c r="G885" s="401" t="str">
        <f>IFERROR(IF(VLOOKUP(A881,入力データ,15,FALSE)="","",VLOOKUP(A881,入力データ,15,FALSE)),"")</f>
        <v/>
      </c>
      <c r="H885" s="404" t="str">
        <f>IFERROR(IF(VLOOKUP(A881,入力データ,15,FALSE)&gt;0,1,""),"")</f>
        <v/>
      </c>
      <c r="I885" s="404" t="str">
        <f>IFERROR(IF(VLOOKUP(A881,入力データ,16,FALSE)="","",VLOOKUP(A881,入力データ,16,FALSE)),"")</f>
        <v/>
      </c>
      <c r="J885" s="405" t="str">
        <f>IFERROR(IF(VLOOKUP(A881,入力データ,17,FALSE)="","",
IF(VLOOKUP(A881,入力データ,17,FALSE)&gt;159,"G",
IF(VLOOKUP(A881,入力データ,17,FALSE)&gt;149,"F",
IF(VLOOKUP(A881,入力データ,17,FALSE)&gt;139,"E",
IF(VLOOKUP(A881,入力データ,17,FALSE)&gt;129,"D",
IF(VLOOKUP(A881,入力データ,17,FALSE)&gt;119,"C",
IF(VLOOKUP(A881,入力データ,17,FALSE)&gt;109,"B",
IF(VLOOKUP(A881,入力データ,17,FALSE)&gt;99,"A",
"")))))))),"")</f>
        <v/>
      </c>
      <c r="K885" s="408" t="str">
        <f>IFERROR(IF(VLOOKUP(A881,入力データ,17,FALSE)="","",
IF(VLOOKUP(A881,入力データ,17,FALSE)&gt;99,MOD(VLOOKUP(A881,入力データ,17,FALSE),10),VLOOKUP(A881,入力データ,17,FALSE))),"")</f>
        <v/>
      </c>
      <c r="L885" s="411" t="str">
        <f>IFERROR(IF(VLOOKUP(A881,入力データ,18,FALSE)="","",VLOOKUP(A881,入力データ,18,FALSE)),"")</f>
        <v/>
      </c>
      <c r="M885" s="493" t="str">
        <f>IFERROR(IF(VLOOKUP(A881,入力データ,19,FALSE)="","",IF(VLOOKUP(A881,入力データ,19,FALSE)&gt;43585,5,4)),"")</f>
        <v/>
      </c>
      <c r="N885" s="398" t="str">
        <f>IFERROR(IF(VLOOKUP(A881,入力データ,19,FALSE)="","",VLOOKUP(A881,入力データ,19,FALSE)),"")</f>
        <v/>
      </c>
      <c r="O885" s="401" t="str">
        <f>IFERROR(IF(VLOOKUP(A881,入力データ,19,FALSE)="","",VLOOKUP(A881,入力データ,19,FALSE)),"")</f>
        <v/>
      </c>
      <c r="P885" s="411" t="str">
        <f>IFERROR(IF(VLOOKUP(A881,入力データ,20,FALSE)="","",VLOOKUP(A881,入力データ,20,FALSE)),"")</f>
        <v/>
      </c>
      <c r="Q885" s="500"/>
      <c r="R885" s="503" t="str">
        <f>IFERROR(IF(OR(S885="ｲｸｷｭｳ",S885="ﾑｷｭｳ",AND(L885="",P885="")),"",VLOOKUP(A881,入力データ,31,FALSE)),"")</f>
        <v/>
      </c>
      <c r="S885" s="423" t="str">
        <f>IFERROR(
IF(VLOOKUP(A881,入力データ,33,FALSE)=1,"ﾑｷｭｳ ",
IF(VLOOKUP(A881,入力データ,33,FALSE)=3,"ｲｸｷｭｳ",
IF(VLOOKUP(A881,入力データ,33,FALSE)=4,VLOOKUP(A881,入力データ,32,FALSE),
IF(VLOOKUP(A881,入力データ,33,FALSE)=5,VLOOKUP(A881,入力データ,32,FALSE),
IF(AND(VLOOKUP(A881,入力データ,38,FALSE)&gt;0,VLOOKUP(A881,入力データ,38,FALSE)&lt;9),0,
IF(AND(L885="",P885=""),"",VLOOKUP(A881,入力データ,32,FALSE))))))),"")</f>
        <v/>
      </c>
      <c r="T885" s="424"/>
      <c r="U885" s="425"/>
      <c r="V885" s="36"/>
      <c r="W885" s="36"/>
      <c r="X885" s="36"/>
      <c r="Y885" s="63" t="str">
        <f>IFERROR(IF(VLOOKUP(A881,入力データ,25,FALSE)="","",VLOOKUP(A881,入力データ,25,FALSE)),"")</f>
        <v/>
      </c>
      <c r="Z885" s="63"/>
      <c r="AA885" s="37"/>
      <c r="AB885" s="369"/>
      <c r="AC885" s="377">
        <v>3</v>
      </c>
      <c r="AD885" s="379" t="str">
        <f>IFERROR(IF(VLOOKUP(A881,入力データ,33,FALSE)="","",VLOOKUP(A881,入力データ,33,FALSE)),"")</f>
        <v/>
      </c>
      <c r="AE885" s="379" t="str">
        <f>IF(AD885="","",IF(V888&gt;43585,5,4))</f>
        <v/>
      </c>
      <c r="AF885" s="381" t="str">
        <f>IF(AD885="","",V888)</f>
        <v/>
      </c>
      <c r="AG885" s="383" t="str">
        <f>IF(AE885="","",V888)</f>
        <v/>
      </c>
      <c r="AH885" s="385" t="str">
        <f>IF(AF885="","",V888)</f>
        <v/>
      </c>
      <c r="AI885" s="379">
        <v>7</v>
      </c>
      <c r="AJ885" s="430"/>
      <c r="AK885" s="372"/>
      <c r="AL885" s="374"/>
    </row>
    <row r="886" spans="1:38" ht="15" customHeight="1" x14ac:dyDescent="0.15">
      <c r="A886" s="454"/>
      <c r="B886" s="491"/>
      <c r="C886" s="393"/>
      <c r="D886" s="394"/>
      <c r="E886" s="396"/>
      <c r="F886" s="399"/>
      <c r="G886" s="402"/>
      <c r="H886" s="396"/>
      <c r="I886" s="396"/>
      <c r="J886" s="406"/>
      <c r="K886" s="409"/>
      <c r="L886" s="396"/>
      <c r="M886" s="494"/>
      <c r="N886" s="496"/>
      <c r="O886" s="498"/>
      <c r="P886" s="494"/>
      <c r="Q886" s="501"/>
      <c r="R886" s="504"/>
      <c r="S886" s="426"/>
      <c r="T886" s="426"/>
      <c r="U886" s="427"/>
      <c r="V886" s="1"/>
      <c r="W886" s="1"/>
      <c r="X886" s="1"/>
      <c r="Y886" s="63" t="str">
        <f>IFERROR(IF(VLOOKUP(A881,入力データ,26,FALSE)="","",VLOOKUP(A881,入力データ,26,FALSE)),"")</f>
        <v/>
      </c>
      <c r="Z886" s="1"/>
      <c r="AA886" s="1"/>
      <c r="AB886" s="369"/>
      <c r="AC886" s="378"/>
      <c r="AD886" s="380"/>
      <c r="AE886" s="380"/>
      <c r="AF886" s="382"/>
      <c r="AG886" s="384"/>
      <c r="AH886" s="386"/>
      <c r="AI886" s="380"/>
      <c r="AJ886" s="431"/>
      <c r="AK886" s="372"/>
      <c r="AL886" s="374"/>
    </row>
    <row r="887" spans="1:38" ht="15" customHeight="1" x14ac:dyDescent="0.15">
      <c r="A887" s="454"/>
      <c r="B887" s="491"/>
      <c r="C887" s="432" t="str">
        <f>IFERROR(IF(VLOOKUP(A881,入力データ,14,FALSE)="","",VLOOKUP(A881,入力データ,14,FALSE)),"")</f>
        <v/>
      </c>
      <c r="D887" s="409"/>
      <c r="E887" s="396"/>
      <c r="F887" s="399"/>
      <c r="G887" s="402"/>
      <c r="H887" s="396"/>
      <c r="I887" s="396"/>
      <c r="J887" s="406"/>
      <c r="K887" s="409"/>
      <c r="L887" s="396"/>
      <c r="M887" s="494"/>
      <c r="N887" s="496"/>
      <c r="O887" s="498"/>
      <c r="P887" s="494"/>
      <c r="Q887" s="501"/>
      <c r="R887" s="504"/>
      <c r="S887" s="426"/>
      <c r="T887" s="426"/>
      <c r="U887" s="427"/>
      <c r="V887" s="150"/>
      <c r="W887" s="150"/>
      <c r="X887" s="150"/>
      <c r="Y887" s="1"/>
      <c r="Z887" s="62"/>
      <c r="AA887" s="151"/>
      <c r="AB887" s="369"/>
      <c r="AC887" s="377">
        <v>4</v>
      </c>
      <c r="AD887" s="413" t="str">
        <f>IFERROR(IF(VLOOKUP(A881,入力データ,38,FALSE)="","",VLOOKUP(A881,入力データ,38,FALSE)),"")</f>
        <v/>
      </c>
      <c r="AE887" s="379" t="str">
        <f>IF(AD887="","",IF(V888&gt;43585,5,4))</f>
        <v/>
      </c>
      <c r="AF887" s="381" t="str">
        <f>IF(AE887="","",V888)</f>
        <v/>
      </c>
      <c r="AG887" s="383" t="str">
        <f>IF(AE887="","",V888)</f>
        <v/>
      </c>
      <c r="AH887" s="385" t="str">
        <f>IF(AE887="","",V888)</f>
        <v/>
      </c>
      <c r="AI887" s="379"/>
      <c r="AJ887" s="418"/>
      <c r="AK887" s="58"/>
      <c r="AL887" s="86"/>
    </row>
    <row r="888" spans="1:38" ht="15" customHeight="1" x14ac:dyDescent="0.15">
      <c r="A888" s="455"/>
      <c r="B888" s="492"/>
      <c r="C888" s="433"/>
      <c r="D888" s="410"/>
      <c r="E888" s="397"/>
      <c r="F888" s="400"/>
      <c r="G888" s="403"/>
      <c r="H888" s="397"/>
      <c r="I888" s="397"/>
      <c r="J888" s="407"/>
      <c r="K888" s="410"/>
      <c r="L888" s="397"/>
      <c r="M888" s="495"/>
      <c r="N888" s="497"/>
      <c r="O888" s="499"/>
      <c r="P888" s="495"/>
      <c r="Q888" s="502"/>
      <c r="R888" s="505"/>
      <c r="S888" s="428"/>
      <c r="T888" s="428"/>
      <c r="U888" s="429"/>
      <c r="V888" s="420" t="str">
        <f>IFERROR(IF(VLOOKUP(A881,入力データ,27,FALSE)="","",VLOOKUP(A881,入力データ,27,FALSE)),"")</f>
        <v/>
      </c>
      <c r="W888" s="421"/>
      <c r="X888" s="421"/>
      <c r="Y888" s="421"/>
      <c r="Z888" s="421"/>
      <c r="AA888" s="422"/>
      <c r="AB888" s="370"/>
      <c r="AC888" s="412"/>
      <c r="AD888" s="414"/>
      <c r="AE888" s="414"/>
      <c r="AF888" s="415"/>
      <c r="AG888" s="416"/>
      <c r="AH888" s="417"/>
      <c r="AI888" s="414"/>
      <c r="AJ888" s="419"/>
      <c r="AK888" s="60"/>
      <c r="AL888" s="61"/>
    </row>
    <row r="889" spans="1:38" ht="15" customHeight="1" x14ac:dyDescent="0.15">
      <c r="A889" s="453">
        <v>110</v>
      </c>
      <c r="B889" s="456"/>
      <c r="C889" s="459" t="str">
        <f>IFERROR(IF(VLOOKUP(A889,入力データ,2,FALSE)="","",VLOOKUP(A889,入力データ,2,FALSE)),"")</f>
        <v/>
      </c>
      <c r="D889" s="461" t="str">
        <f>IFERROR(
IF(OR(VLOOKUP(A889,入力データ,34,FALSE)=1,
VLOOKUP(A889,入力データ,34,FALSE)=3,
VLOOKUP(A889,入力データ,34,FALSE)=4,
VLOOKUP(A889,入力データ,34,FALSE)=5),
IF(VLOOKUP(A889,入力データ,13,FALSE)="","",VLOOKUP(A889,入力データ,13,FALSE)),
IF(VLOOKUP(A889,入力データ,3,FALSE)="","",VLOOKUP(A889,入力データ,3,FALSE))),"")</f>
        <v/>
      </c>
      <c r="E889" s="464" t="str">
        <f>IFERROR(IF(VLOOKUP(A889,入力データ,5,FALSE)="","",IF(VLOOKUP(A889,入力データ,5,FALSE)&gt;43585,5,4)),"")</f>
        <v/>
      </c>
      <c r="F889" s="467" t="str">
        <f>IFERROR(IF(VLOOKUP(A889,入力データ,5,FALSE)="","",VLOOKUP(A889,入力データ,5,FALSE)),"")</f>
        <v/>
      </c>
      <c r="G889" s="470" t="str">
        <f>IFERROR(IF(VLOOKUP(A889,入力データ,5,FALSE)="","",VLOOKUP(A889,入力データ,5,FALSE)),"")</f>
        <v/>
      </c>
      <c r="H889" s="473" t="str">
        <f>IFERROR(IF(VLOOKUP(A889,入力データ,5,FALSE)&gt;0,1,""),"")</f>
        <v/>
      </c>
      <c r="I889" s="473" t="str">
        <f>IFERROR(IF(VLOOKUP(A889,入力データ,6,FALSE)="","",VLOOKUP(A889,入力データ,6,FALSE)),"")</f>
        <v/>
      </c>
      <c r="J889" s="475" t="str">
        <f>IFERROR(IF(VLOOKUP(A889,入力データ,7,FALSE)="","",
IF(VLOOKUP(A889,入力データ,7,FALSE)&gt;159,"G",
IF(VLOOKUP(A889,入力データ,7,FALSE)&gt;149,"F",
IF(VLOOKUP(A889,入力データ,7,FALSE)&gt;139,"E",
IF(VLOOKUP(A889,入力データ,7,FALSE)&gt;129,"D",
IF(VLOOKUP(A889,入力データ,7,FALSE)&gt;119,"C",
IF(VLOOKUP(A889,入力データ,7,FALSE)&gt;109,"B",
IF(VLOOKUP(A889,入力データ,7,FALSE)&gt;99,"A",
"")))))))),"")</f>
        <v/>
      </c>
      <c r="K889" s="478" t="str">
        <f>IFERROR(IF(VLOOKUP(A889,入力データ,7,FALSE)="","",
IF(VLOOKUP(A889,入力データ,7,FALSE)&gt;99,MOD(VLOOKUP(A889,入力データ,7,FALSE),10),VLOOKUP(A889,入力データ,7,FALSE))),"")</f>
        <v/>
      </c>
      <c r="L889" s="481" t="str">
        <f>IFERROR(IF(VLOOKUP(A889,入力データ,8,FALSE)="","",VLOOKUP(A889,入力データ,8,FALSE)),"")</f>
        <v/>
      </c>
      <c r="M889" s="483" t="str">
        <f>IFERROR(IF(VLOOKUP(A889,入力データ,9,FALSE)="","",IF(VLOOKUP(A889,入力データ,9,FALSE)&gt;43585,5,4)),"")</f>
        <v/>
      </c>
      <c r="N889" s="485" t="str">
        <f>IFERROR(IF(VLOOKUP(A889,入力データ,9,FALSE)="","",VLOOKUP(A889,入力データ,9,FALSE)),"")</f>
        <v/>
      </c>
      <c r="O889" s="470" t="str">
        <f>IFERROR(IF(VLOOKUP(A889,入力データ,9,FALSE)="","",VLOOKUP(A889,入力データ,9,FALSE)),"")</f>
        <v/>
      </c>
      <c r="P889" s="481" t="str">
        <f>IFERROR(IF(VLOOKUP(A889,入力データ,10,FALSE)="","",VLOOKUP(A889,入力データ,10,FALSE)),"")</f>
        <v/>
      </c>
      <c r="Q889" s="434"/>
      <c r="R889" s="487" t="str">
        <f>IFERROR(IF(VLOOKUP(A889,入力データ,8,FALSE)="","",VLOOKUP(A889,入力データ,8,FALSE)+VALUE(VLOOKUP(A889,入力データ,10,FALSE))),"")</f>
        <v/>
      </c>
      <c r="S889" s="434" t="str">
        <f>IF(R889="","",IF(VLOOKUP(A889,入力データ,11,FALSE)="育児休業","ｲｸｷｭｳ",IF(VLOOKUP(A889,入力データ,11,FALSE)="傷病休職","ﾑｷｭｳ",ROUNDDOWN(R889*10/1000,0))))</f>
        <v/>
      </c>
      <c r="T889" s="435"/>
      <c r="U889" s="436"/>
      <c r="V889" s="152"/>
      <c r="W889" s="149"/>
      <c r="X889" s="149"/>
      <c r="Y889" s="149" t="str">
        <f>IFERROR(IF(VLOOKUP(A889,入力データ,21,FALSE)="","",VLOOKUP(A889,入力データ,21,FALSE)),"")</f>
        <v/>
      </c>
      <c r="Z889" s="40"/>
      <c r="AA889" s="67"/>
      <c r="AB889" s="368" t="str">
        <f>IFERROR(IF(VLOOKUP(A889,入力データ,28,FALSE)&amp;"　"&amp;VLOOKUP(A889,入力データ,29,FALSE)="　","",VLOOKUP(A889,入力データ,28,FALSE)&amp;"　"&amp;VLOOKUP(A889,入力データ,29,FALSE)),"")</f>
        <v/>
      </c>
      <c r="AC889" s="443">
        <v>1</v>
      </c>
      <c r="AD889" s="444" t="str">
        <f>IFERROR(IF(VLOOKUP(A889,入力データ,34,FALSE)="","",VLOOKUP(A889,入力データ,34,FALSE)),"")</f>
        <v/>
      </c>
      <c r="AE889" s="444" t="str">
        <f>IF(AD889="","",IF(V896&gt;43585,5,4))</f>
        <v/>
      </c>
      <c r="AF889" s="445" t="str">
        <f>IF(AD889="","",V896)</f>
        <v/>
      </c>
      <c r="AG889" s="447" t="str">
        <f>IF(AD889="","",V896)</f>
        <v/>
      </c>
      <c r="AH889" s="449" t="str">
        <f>IF(AD889="","",V896)</f>
        <v/>
      </c>
      <c r="AI889" s="444">
        <v>5</v>
      </c>
      <c r="AJ889" s="451" t="str">
        <f>IFERROR(IF(OR(VLOOKUP(A889,入力データ,34,FALSE)=1,VLOOKUP(A889,入力データ,34,FALSE)=3,VLOOKUP(A889,入力データ,34,FALSE)=4,VLOOKUP(A889,入力データ,34,FALSE)=5),3,
IF(VLOOKUP(A889,入力データ,35,FALSE)="","",3)),"")</f>
        <v/>
      </c>
      <c r="AK889" s="371"/>
      <c r="AL889" s="373"/>
    </row>
    <row r="890" spans="1:38" ht="15" customHeight="1" x14ac:dyDescent="0.15">
      <c r="A890" s="454"/>
      <c r="B890" s="457"/>
      <c r="C890" s="460"/>
      <c r="D890" s="462"/>
      <c r="E890" s="465"/>
      <c r="F890" s="468"/>
      <c r="G890" s="471"/>
      <c r="H890" s="474"/>
      <c r="I890" s="474"/>
      <c r="J890" s="476"/>
      <c r="K890" s="479"/>
      <c r="L890" s="482"/>
      <c r="M890" s="484"/>
      <c r="N890" s="486"/>
      <c r="O890" s="471"/>
      <c r="P890" s="482"/>
      <c r="Q890" s="437"/>
      <c r="R890" s="488"/>
      <c r="S890" s="437"/>
      <c r="T890" s="438"/>
      <c r="U890" s="439"/>
      <c r="V890" s="41"/>
      <c r="W890" s="150"/>
      <c r="X890" s="150"/>
      <c r="Y890" s="150" t="str">
        <f>IFERROR(IF(VLOOKUP(A889,入力データ,22,FALSE)="","",VLOOKUP(A889,入力データ,22,FALSE)),"")</f>
        <v/>
      </c>
      <c r="Z890" s="150"/>
      <c r="AA890" s="151"/>
      <c r="AB890" s="369"/>
      <c r="AC890" s="378"/>
      <c r="AD890" s="380"/>
      <c r="AE890" s="380"/>
      <c r="AF890" s="446"/>
      <c r="AG890" s="448"/>
      <c r="AH890" s="450"/>
      <c r="AI890" s="380"/>
      <c r="AJ890" s="452"/>
      <c r="AK890" s="372"/>
      <c r="AL890" s="374"/>
    </row>
    <row r="891" spans="1:38" ht="15" customHeight="1" x14ac:dyDescent="0.15">
      <c r="A891" s="454"/>
      <c r="B891" s="457"/>
      <c r="C891" s="375" t="str">
        <f>IFERROR(IF(VLOOKUP(A889,入力データ,12,FALSE)="","",VLOOKUP(A889,入力データ,12,FALSE)),"")</f>
        <v/>
      </c>
      <c r="D891" s="462"/>
      <c r="E891" s="465"/>
      <c r="F891" s="468"/>
      <c r="G891" s="471"/>
      <c r="H891" s="474"/>
      <c r="I891" s="474"/>
      <c r="J891" s="476"/>
      <c r="K891" s="479"/>
      <c r="L891" s="482"/>
      <c r="M891" s="484"/>
      <c r="N891" s="486"/>
      <c r="O891" s="471"/>
      <c r="P891" s="482"/>
      <c r="Q891" s="437"/>
      <c r="R891" s="488"/>
      <c r="S891" s="437"/>
      <c r="T891" s="438"/>
      <c r="U891" s="439"/>
      <c r="V891" s="41"/>
      <c r="W891" s="150"/>
      <c r="X891" s="150"/>
      <c r="Y891" s="150" t="str">
        <f>IFERROR(IF(VLOOKUP(A889,入力データ,23,FALSE)="","",VLOOKUP(A889,入力データ,23,FALSE)),"")</f>
        <v/>
      </c>
      <c r="Z891" s="150"/>
      <c r="AA891" s="151"/>
      <c r="AB891" s="369"/>
      <c r="AC891" s="377">
        <v>2</v>
      </c>
      <c r="AD891" s="379" t="str">
        <f>IFERROR(IF(VLOOKUP(A889,入力データ,37,FALSE)="","",VLOOKUP(A889,入力データ,37,FALSE)),"")</f>
        <v/>
      </c>
      <c r="AE891" s="379" t="str">
        <f>IF(AD891="","",IF(V896&gt;43585,5,4))</f>
        <v/>
      </c>
      <c r="AF891" s="381" t="str">
        <f>IF(AD891="","",V896)</f>
        <v/>
      </c>
      <c r="AG891" s="383" t="str">
        <f>IF(AE891="","",V896)</f>
        <v/>
      </c>
      <c r="AH891" s="385" t="str">
        <f>IF(AF891="","",V896)</f>
        <v/>
      </c>
      <c r="AI891" s="387">
        <v>6</v>
      </c>
      <c r="AJ891" s="389" t="str">
        <f>IFERROR(IF(VLOOKUP(A889,入力データ,36,FALSE)="","",3),"")</f>
        <v/>
      </c>
      <c r="AK891" s="372"/>
      <c r="AL891" s="374"/>
    </row>
    <row r="892" spans="1:38" ht="15" customHeight="1" x14ac:dyDescent="0.15">
      <c r="A892" s="454"/>
      <c r="B892" s="458"/>
      <c r="C892" s="376"/>
      <c r="D892" s="463"/>
      <c r="E892" s="466"/>
      <c r="F892" s="469"/>
      <c r="G892" s="472"/>
      <c r="H892" s="466"/>
      <c r="I892" s="466"/>
      <c r="J892" s="477"/>
      <c r="K892" s="480"/>
      <c r="L892" s="466"/>
      <c r="M892" s="466"/>
      <c r="N892" s="469"/>
      <c r="O892" s="472"/>
      <c r="P892" s="466"/>
      <c r="Q892" s="477"/>
      <c r="R892" s="489"/>
      <c r="S892" s="440"/>
      <c r="T892" s="441"/>
      <c r="U892" s="442"/>
      <c r="V892" s="38"/>
      <c r="W892" s="36"/>
      <c r="X892" s="36"/>
      <c r="Y892" s="150" t="str">
        <f>IFERROR(IF(VLOOKUP(A889,入力データ,24,FALSE)="","",VLOOKUP(A889,入力データ,24,FALSE)),"")</f>
        <v/>
      </c>
      <c r="Z892" s="63"/>
      <c r="AA892" s="37"/>
      <c r="AB892" s="369"/>
      <c r="AC892" s="378"/>
      <c r="AD892" s="380"/>
      <c r="AE892" s="380"/>
      <c r="AF892" s="382"/>
      <c r="AG892" s="384"/>
      <c r="AH892" s="386"/>
      <c r="AI892" s="388"/>
      <c r="AJ892" s="390"/>
      <c r="AK892" s="372"/>
      <c r="AL892" s="374"/>
    </row>
    <row r="893" spans="1:38" ht="15" customHeight="1" x14ac:dyDescent="0.15">
      <c r="A893" s="454"/>
      <c r="B893" s="490" t="str">
        <f>IF(OR(C889&lt;&gt;"",C891&lt;&gt;""),"○","")</f>
        <v/>
      </c>
      <c r="C893" s="391" t="str">
        <f>IFERROR(IF(VLOOKUP(A889,入力データ,4,FALSE)="","",VLOOKUP(A889,入力データ,4,FALSE)),"")</f>
        <v/>
      </c>
      <c r="D893" s="392"/>
      <c r="E893" s="395" t="str">
        <f>IFERROR(IF(VLOOKUP(A889,入力データ,15,FALSE)="","",IF(VLOOKUP(A889,入力データ,15,FALSE)&gt;43585,5,4)),"")</f>
        <v/>
      </c>
      <c r="F893" s="398" t="str">
        <f>IFERROR(IF(VLOOKUP(A889,入力データ,15,FALSE)="","",VLOOKUP(A889,入力データ,15,FALSE)),"")</f>
        <v/>
      </c>
      <c r="G893" s="401" t="str">
        <f>IFERROR(IF(VLOOKUP(A889,入力データ,15,FALSE)="","",VLOOKUP(A889,入力データ,15,FALSE)),"")</f>
        <v/>
      </c>
      <c r="H893" s="404" t="str">
        <f>IFERROR(IF(VLOOKUP(A889,入力データ,15,FALSE)&gt;0,1,""),"")</f>
        <v/>
      </c>
      <c r="I893" s="404" t="str">
        <f>IFERROR(IF(VLOOKUP(A889,入力データ,16,FALSE)="","",VLOOKUP(A889,入力データ,16,FALSE)),"")</f>
        <v/>
      </c>
      <c r="J893" s="405" t="str">
        <f>IFERROR(IF(VLOOKUP(A889,入力データ,17,FALSE)="","",
IF(VLOOKUP(A889,入力データ,17,FALSE)&gt;159,"G",
IF(VLOOKUP(A889,入力データ,17,FALSE)&gt;149,"F",
IF(VLOOKUP(A889,入力データ,17,FALSE)&gt;139,"E",
IF(VLOOKUP(A889,入力データ,17,FALSE)&gt;129,"D",
IF(VLOOKUP(A889,入力データ,17,FALSE)&gt;119,"C",
IF(VLOOKUP(A889,入力データ,17,FALSE)&gt;109,"B",
IF(VLOOKUP(A889,入力データ,17,FALSE)&gt;99,"A",
"")))))))),"")</f>
        <v/>
      </c>
      <c r="K893" s="408" t="str">
        <f>IFERROR(IF(VLOOKUP(A889,入力データ,17,FALSE)="","",
IF(VLOOKUP(A889,入力データ,17,FALSE)&gt;99,MOD(VLOOKUP(A889,入力データ,17,FALSE),10),VLOOKUP(A889,入力データ,17,FALSE))),"")</f>
        <v/>
      </c>
      <c r="L893" s="411" t="str">
        <f>IFERROR(IF(VLOOKUP(A889,入力データ,18,FALSE)="","",VLOOKUP(A889,入力データ,18,FALSE)),"")</f>
        <v/>
      </c>
      <c r="M893" s="493" t="str">
        <f>IFERROR(IF(VLOOKUP(A889,入力データ,19,FALSE)="","",IF(VLOOKUP(A889,入力データ,19,FALSE)&gt;43585,5,4)),"")</f>
        <v/>
      </c>
      <c r="N893" s="398" t="str">
        <f>IFERROR(IF(VLOOKUP(A889,入力データ,19,FALSE)="","",VLOOKUP(A889,入力データ,19,FALSE)),"")</f>
        <v/>
      </c>
      <c r="O893" s="401" t="str">
        <f>IFERROR(IF(VLOOKUP(A889,入力データ,19,FALSE)="","",VLOOKUP(A889,入力データ,19,FALSE)),"")</f>
        <v/>
      </c>
      <c r="P893" s="411" t="str">
        <f>IFERROR(IF(VLOOKUP(A889,入力データ,20,FALSE)="","",VLOOKUP(A889,入力データ,20,FALSE)),"")</f>
        <v/>
      </c>
      <c r="Q893" s="500"/>
      <c r="R893" s="503" t="str">
        <f>IFERROR(IF(OR(S893="ｲｸｷｭｳ",S893="ﾑｷｭｳ",AND(L893="",P893="")),"",VLOOKUP(A889,入力データ,31,FALSE)),"")</f>
        <v/>
      </c>
      <c r="S893" s="423" t="str">
        <f>IFERROR(
IF(VLOOKUP(A889,入力データ,33,FALSE)=1,"ﾑｷｭｳ ",
IF(VLOOKUP(A889,入力データ,33,FALSE)=3,"ｲｸｷｭｳ",
IF(VLOOKUP(A889,入力データ,33,FALSE)=4,VLOOKUP(A889,入力データ,32,FALSE),
IF(VLOOKUP(A889,入力データ,33,FALSE)=5,VLOOKUP(A889,入力データ,32,FALSE),
IF(AND(VLOOKUP(A889,入力データ,38,FALSE)&gt;0,VLOOKUP(A889,入力データ,38,FALSE)&lt;9),0,
IF(AND(L893="",P893=""),"",VLOOKUP(A889,入力データ,32,FALSE))))))),"")</f>
        <v/>
      </c>
      <c r="T893" s="424"/>
      <c r="U893" s="425"/>
      <c r="V893" s="36"/>
      <c r="W893" s="36"/>
      <c r="X893" s="36"/>
      <c r="Y893" s="63" t="str">
        <f>IFERROR(IF(VLOOKUP(A889,入力データ,25,FALSE)="","",VLOOKUP(A889,入力データ,25,FALSE)),"")</f>
        <v/>
      </c>
      <c r="Z893" s="63"/>
      <c r="AA893" s="37"/>
      <c r="AB893" s="369"/>
      <c r="AC893" s="377">
        <v>3</v>
      </c>
      <c r="AD893" s="379" t="str">
        <f>IFERROR(IF(VLOOKUP(A889,入力データ,33,FALSE)="","",VLOOKUP(A889,入力データ,33,FALSE)),"")</f>
        <v/>
      </c>
      <c r="AE893" s="379" t="str">
        <f>IF(AD893="","",IF(V896&gt;43585,5,4))</f>
        <v/>
      </c>
      <c r="AF893" s="381" t="str">
        <f>IF(AD893="","",V896)</f>
        <v/>
      </c>
      <c r="AG893" s="383" t="str">
        <f>IF(AE893="","",V896)</f>
        <v/>
      </c>
      <c r="AH893" s="385" t="str">
        <f>IF(AF893="","",V896)</f>
        <v/>
      </c>
      <c r="AI893" s="379">
        <v>7</v>
      </c>
      <c r="AJ893" s="430"/>
      <c r="AK893" s="372"/>
      <c r="AL893" s="374"/>
    </row>
    <row r="894" spans="1:38" ht="15" customHeight="1" x14ac:dyDescent="0.15">
      <c r="A894" s="454"/>
      <c r="B894" s="491"/>
      <c r="C894" s="393"/>
      <c r="D894" s="394"/>
      <c r="E894" s="396"/>
      <c r="F894" s="399"/>
      <c r="G894" s="402"/>
      <c r="H894" s="396"/>
      <c r="I894" s="396"/>
      <c r="J894" s="406"/>
      <c r="K894" s="409"/>
      <c r="L894" s="396"/>
      <c r="M894" s="494"/>
      <c r="N894" s="496"/>
      <c r="O894" s="498"/>
      <c r="P894" s="494"/>
      <c r="Q894" s="501"/>
      <c r="R894" s="504"/>
      <c r="S894" s="426"/>
      <c r="T894" s="426"/>
      <c r="U894" s="427"/>
      <c r="V894" s="1"/>
      <c r="W894" s="1"/>
      <c r="X894" s="1"/>
      <c r="Y894" s="63" t="str">
        <f>IFERROR(IF(VLOOKUP(A889,入力データ,26,FALSE)="","",VLOOKUP(A889,入力データ,26,FALSE)),"")</f>
        <v/>
      </c>
      <c r="Z894" s="1"/>
      <c r="AA894" s="1"/>
      <c r="AB894" s="369"/>
      <c r="AC894" s="378"/>
      <c r="AD894" s="380"/>
      <c r="AE894" s="380"/>
      <c r="AF894" s="382"/>
      <c r="AG894" s="384"/>
      <c r="AH894" s="386"/>
      <c r="AI894" s="380"/>
      <c r="AJ894" s="431"/>
      <c r="AK894" s="372"/>
      <c r="AL894" s="374"/>
    </row>
    <row r="895" spans="1:38" ht="15" customHeight="1" x14ac:dyDescent="0.15">
      <c r="A895" s="454"/>
      <c r="B895" s="491"/>
      <c r="C895" s="432" t="str">
        <f>IFERROR(IF(VLOOKUP(A889,入力データ,14,FALSE)="","",VLOOKUP(A889,入力データ,14,FALSE)),"")</f>
        <v/>
      </c>
      <c r="D895" s="409"/>
      <c r="E895" s="396"/>
      <c r="F895" s="399"/>
      <c r="G895" s="402"/>
      <c r="H895" s="396"/>
      <c r="I895" s="396"/>
      <c r="J895" s="406"/>
      <c r="K895" s="409"/>
      <c r="L895" s="396"/>
      <c r="M895" s="494"/>
      <c r="N895" s="496"/>
      <c r="O895" s="498"/>
      <c r="P895" s="494"/>
      <c r="Q895" s="501"/>
      <c r="R895" s="504"/>
      <c r="S895" s="426"/>
      <c r="T895" s="426"/>
      <c r="U895" s="427"/>
      <c r="V895" s="150"/>
      <c r="W895" s="150"/>
      <c r="X895" s="150"/>
      <c r="Y895" s="1"/>
      <c r="Z895" s="62"/>
      <c r="AA895" s="151"/>
      <c r="AB895" s="369"/>
      <c r="AC895" s="377">
        <v>4</v>
      </c>
      <c r="AD895" s="413" t="str">
        <f>IFERROR(IF(VLOOKUP(A889,入力データ,38,FALSE)="","",VLOOKUP(A889,入力データ,38,FALSE)),"")</f>
        <v/>
      </c>
      <c r="AE895" s="379" t="str">
        <f>IF(AD895="","",IF(V896&gt;43585,5,4))</f>
        <v/>
      </c>
      <c r="AF895" s="381" t="str">
        <f>IF(AE895="","",V896)</f>
        <v/>
      </c>
      <c r="AG895" s="383" t="str">
        <f>IF(AE895="","",V896)</f>
        <v/>
      </c>
      <c r="AH895" s="385" t="str">
        <f>IF(AE895="","",V896)</f>
        <v/>
      </c>
      <c r="AI895" s="379"/>
      <c r="AJ895" s="418"/>
      <c r="AK895" s="58"/>
      <c r="AL895" s="86"/>
    </row>
    <row r="896" spans="1:38" ht="15" customHeight="1" x14ac:dyDescent="0.15">
      <c r="A896" s="455"/>
      <c r="B896" s="492"/>
      <c r="C896" s="433"/>
      <c r="D896" s="410"/>
      <c r="E896" s="397"/>
      <c r="F896" s="400"/>
      <c r="G896" s="403"/>
      <c r="H896" s="397"/>
      <c r="I896" s="397"/>
      <c r="J896" s="407"/>
      <c r="K896" s="410"/>
      <c r="L896" s="397"/>
      <c r="M896" s="495"/>
      <c r="N896" s="497"/>
      <c r="O896" s="499"/>
      <c r="P896" s="495"/>
      <c r="Q896" s="502"/>
      <c r="R896" s="505"/>
      <c r="S896" s="428"/>
      <c r="T896" s="428"/>
      <c r="U896" s="429"/>
      <c r="V896" s="420" t="str">
        <f>IFERROR(IF(VLOOKUP(A889,入力データ,27,FALSE)="","",VLOOKUP(A889,入力データ,27,FALSE)),"")</f>
        <v/>
      </c>
      <c r="W896" s="421"/>
      <c r="X896" s="421"/>
      <c r="Y896" s="421"/>
      <c r="Z896" s="421"/>
      <c r="AA896" s="422"/>
      <c r="AB896" s="370"/>
      <c r="AC896" s="412"/>
      <c r="AD896" s="414"/>
      <c r="AE896" s="414"/>
      <c r="AF896" s="415"/>
      <c r="AG896" s="416"/>
      <c r="AH896" s="417"/>
      <c r="AI896" s="414"/>
      <c r="AJ896" s="419"/>
      <c r="AK896" s="60"/>
      <c r="AL896" s="61"/>
    </row>
    <row r="897" spans="1:38" ht="15" customHeight="1" x14ac:dyDescent="0.15">
      <c r="A897" s="453">
        <v>111</v>
      </c>
      <c r="B897" s="456"/>
      <c r="C897" s="459" t="str">
        <f>IFERROR(IF(VLOOKUP(A897,入力データ,2,FALSE)="","",VLOOKUP(A897,入力データ,2,FALSE)),"")</f>
        <v/>
      </c>
      <c r="D897" s="461" t="str">
        <f>IFERROR(
IF(OR(VLOOKUP(A897,入力データ,34,FALSE)=1,
VLOOKUP(A897,入力データ,34,FALSE)=3,
VLOOKUP(A897,入力データ,34,FALSE)=4,
VLOOKUP(A897,入力データ,34,FALSE)=5),
IF(VLOOKUP(A897,入力データ,13,FALSE)="","",VLOOKUP(A897,入力データ,13,FALSE)),
IF(VLOOKUP(A897,入力データ,3,FALSE)="","",VLOOKUP(A897,入力データ,3,FALSE))),"")</f>
        <v/>
      </c>
      <c r="E897" s="464" t="str">
        <f>IFERROR(IF(VLOOKUP(A897,入力データ,5,FALSE)="","",IF(VLOOKUP(A897,入力データ,5,FALSE)&gt;43585,5,4)),"")</f>
        <v/>
      </c>
      <c r="F897" s="467" t="str">
        <f>IFERROR(IF(VLOOKUP(A897,入力データ,5,FALSE)="","",VLOOKUP(A897,入力データ,5,FALSE)),"")</f>
        <v/>
      </c>
      <c r="G897" s="470" t="str">
        <f>IFERROR(IF(VLOOKUP(A897,入力データ,5,FALSE)="","",VLOOKUP(A897,入力データ,5,FALSE)),"")</f>
        <v/>
      </c>
      <c r="H897" s="473" t="str">
        <f>IFERROR(IF(VLOOKUP(A897,入力データ,5,FALSE)&gt;0,1,""),"")</f>
        <v/>
      </c>
      <c r="I897" s="473" t="str">
        <f>IFERROR(IF(VLOOKUP(A897,入力データ,6,FALSE)="","",VLOOKUP(A897,入力データ,6,FALSE)),"")</f>
        <v/>
      </c>
      <c r="J897" s="475" t="str">
        <f>IFERROR(IF(VLOOKUP(A897,入力データ,7,FALSE)="","",
IF(VLOOKUP(A897,入力データ,7,FALSE)&gt;159,"G",
IF(VLOOKUP(A897,入力データ,7,FALSE)&gt;149,"F",
IF(VLOOKUP(A897,入力データ,7,FALSE)&gt;139,"E",
IF(VLOOKUP(A897,入力データ,7,FALSE)&gt;129,"D",
IF(VLOOKUP(A897,入力データ,7,FALSE)&gt;119,"C",
IF(VLOOKUP(A897,入力データ,7,FALSE)&gt;109,"B",
IF(VLOOKUP(A897,入力データ,7,FALSE)&gt;99,"A",
"")))))))),"")</f>
        <v/>
      </c>
      <c r="K897" s="478" t="str">
        <f>IFERROR(IF(VLOOKUP(A897,入力データ,7,FALSE)="","",
IF(VLOOKUP(A897,入力データ,7,FALSE)&gt;99,MOD(VLOOKUP(A897,入力データ,7,FALSE),10),VLOOKUP(A897,入力データ,7,FALSE))),"")</f>
        <v/>
      </c>
      <c r="L897" s="481" t="str">
        <f>IFERROR(IF(VLOOKUP(A897,入力データ,8,FALSE)="","",VLOOKUP(A897,入力データ,8,FALSE)),"")</f>
        <v/>
      </c>
      <c r="M897" s="483" t="str">
        <f>IFERROR(IF(VLOOKUP(A897,入力データ,9,FALSE)="","",IF(VLOOKUP(A897,入力データ,9,FALSE)&gt;43585,5,4)),"")</f>
        <v/>
      </c>
      <c r="N897" s="485" t="str">
        <f>IFERROR(IF(VLOOKUP(A897,入力データ,9,FALSE)="","",VLOOKUP(A897,入力データ,9,FALSE)),"")</f>
        <v/>
      </c>
      <c r="O897" s="470" t="str">
        <f>IFERROR(IF(VLOOKUP(A897,入力データ,9,FALSE)="","",VLOOKUP(A897,入力データ,9,FALSE)),"")</f>
        <v/>
      </c>
      <c r="P897" s="481" t="str">
        <f>IFERROR(IF(VLOOKUP(A897,入力データ,10,FALSE)="","",VLOOKUP(A897,入力データ,10,FALSE)),"")</f>
        <v/>
      </c>
      <c r="Q897" s="434"/>
      <c r="R897" s="487" t="str">
        <f>IFERROR(IF(VLOOKUP(A897,入力データ,8,FALSE)="","",VLOOKUP(A897,入力データ,8,FALSE)+VALUE(VLOOKUP(A897,入力データ,10,FALSE))),"")</f>
        <v/>
      </c>
      <c r="S897" s="434" t="str">
        <f>IF(R897="","",IF(VLOOKUP(A897,入力データ,11,FALSE)="育児休業","ｲｸｷｭｳ",IF(VLOOKUP(A897,入力データ,11,FALSE)="傷病休職","ﾑｷｭｳ",ROUNDDOWN(R897*10/1000,0))))</f>
        <v/>
      </c>
      <c r="T897" s="435"/>
      <c r="U897" s="436"/>
      <c r="V897" s="152"/>
      <c r="W897" s="149"/>
      <c r="X897" s="149"/>
      <c r="Y897" s="149" t="str">
        <f>IFERROR(IF(VLOOKUP(A897,入力データ,21,FALSE)="","",VLOOKUP(A897,入力データ,21,FALSE)),"")</f>
        <v/>
      </c>
      <c r="Z897" s="40"/>
      <c r="AA897" s="67"/>
      <c r="AB897" s="368" t="str">
        <f>IFERROR(IF(VLOOKUP(A897,入力データ,28,FALSE)&amp;"　"&amp;VLOOKUP(A897,入力データ,29,FALSE)="　","",VLOOKUP(A897,入力データ,28,FALSE)&amp;"　"&amp;VLOOKUP(A897,入力データ,29,FALSE)),"")</f>
        <v/>
      </c>
      <c r="AC897" s="443">
        <v>1</v>
      </c>
      <c r="AD897" s="444" t="str">
        <f>IFERROR(IF(VLOOKUP(A897,入力データ,34,FALSE)="","",VLOOKUP(A897,入力データ,34,FALSE)),"")</f>
        <v/>
      </c>
      <c r="AE897" s="444" t="str">
        <f>IF(AD897="","",IF(V904&gt;43585,5,4))</f>
        <v/>
      </c>
      <c r="AF897" s="445" t="str">
        <f>IF(AD897="","",V904)</f>
        <v/>
      </c>
      <c r="AG897" s="447" t="str">
        <f>IF(AD897="","",V904)</f>
        <v/>
      </c>
      <c r="AH897" s="449" t="str">
        <f>IF(AD897="","",V904)</f>
        <v/>
      </c>
      <c r="AI897" s="444">
        <v>5</v>
      </c>
      <c r="AJ897" s="451" t="str">
        <f>IFERROR(IF(OR(VLOOKUP(A897,入力データ,34,FALSE)=1,VLOOKUP(A897,入力データ,34,FALSE)=3,VLOOKUP(A897,入力データ,34,FALSE)=4,VLOOKUP(A897,入力データ,34,FALSE)=5),3,
IF(VLOOKUP(A897,入力データ,35,FALSE)="","",3)),"")</f>
        <v/>
      </c>
      <c r="AK897" s="371"/>
      <c r="AL897" s="373"/>
    </row>
    <row r="898" spans="1:38" ht="15" customHeight="1" x14ac:dyDescent="0.15">
      <c r="A898" s="454"/>
      <c r="B898" s="457"/>
      <c r="C898" s="460"/>
      <c r="D898" s="462"/>
      <c r="E898" s="465"/>
      <c r="F898" s="468"/>
      <c r="G898" s="471"/>
      <c r="H898" s="474"/>
      <c r="I898" s="474"/>
      <c r="J898" s="476"/>
      <c r="K898" s="479"/>
      <c r="L898" s="482"/>
      <c r="M898" s="484"/>
      <c r="N898" s="486"/>
      <c r="O898" s="471"/>
      <c r="P898" s="482"/>
      <c r="Q898" s="437"/>
      <c r="R898" s="488"/>
      <c r="S898" s="437"/>
      <c r="T898" s="438"/>
      <c r="U898" s="439"/>
      <c r="V898" s="41"/>
      <c r="W898" s="150"/>
      <c r="X898" s="150"/>
      <c r="Y898" s="150" t="str">
        <f>IFERROR(IF(VLOOKUP(A897,入力データ,22,FALSE)="","",VLOOKUP(A897,入力データ,22,FALSE)),"")</f>
        <v/>
      </c>
      <c r="Z898" s="150"/>
      <c r="AA898" s="151"/>
      <c r="AB898" s="369"/>
      <c r="AC898" s="378"/>
      <c r="AD898" s="380"/>
      <c r="AE898" s="380"/>
      <c r="AF898" s="446"/>
      <c r="AG898" s="448"/>
      <c r="AH898" s="450"/>
      <c r="AI898" s="380"/>
      <c r="AJ898" s="452"/>
      <c r="AK898" s="372"/>
      <c r="AL898" s="374"/>
    </row>
    <row r="899" spans="1:38" ht="15" customHeight="1" x14ac:dyDescent="0.15">
      <c r="A899" s="454"/>
      <c r="B899" s="457"/>
      <c r="C899" s="375" t="str">
        <f>IFERROR(IF(VLOOKUP(A897,入力データ,12,FALSE)="","",VLOOKUP(A897,入力データ,12,FALSE)),"")</f>
        <v/>
      </c>
      <c r="D899" s="462"/>
      <c r="E899" s="465"/>
      <c r="F899" s="468"/>
      <c r="G899" s="471"/>
      <c r="H899" s="474"/>
      <c r="I899" s="474"/>
      <c r="J899" s="476"/>
      <c r="K899" s="479"/>
      <c r="L899" s="482"/>
      <c r="M899" s="484"/>
      <c r="N899" s="486"/>
      <c r="O899" s="471"/>
      <c r="P899" s="482"/>
      <c r="Q899" s="437"/>
      <c r="R899" s="488"/>
      <c r="S899" s="437"/>
      <c r="T899" s="438"/>
      <c r="U899" s="439"/>
      <c r="V899" s="41"/>
      <c r="W899" s="150"/>
      <c r="X899" s="150"/>
      <c r="Y899" s="150" t="str">
        <f>IFERROR(IF(VLOOKUP(A897,入力データ,23,FALSE)="","",VLOOKUP(A897,入力データ,23,FALSE)),"")</f>
        <v/>
      </c>
      <c r="Z899" s="150"/>
      <c r="AA899" s="151"/>
      <c r="AB899" s="369"/>
      <c r="AC899" s="377">
        <v>2</v>
      </c>
      <c r="AD899" s="379" t="str">
        <f>IFERROR(IF(VLOOKUP(A897,入力データ,37,FALSE)="","",VLOOKUP(A897,入力データ,37,FALSE)),"")</f>
        <v/>
      </c>
      <c r="AE899" s="379" t="str">
        <f>IF(AD899="","",IF(V904&gt;43585,5,4))</f>
        <v/>
      </c>
      <c r="AF899" s="381" t="str">
        <f>IF(AD899="","",V904)</f>
        <v/>
      </c>
      <c r="AG899" s="383" t="str">
        <f>IF(AE899="","",V904)</f>
        <v/>
      </c>
      <c r="AH899" s="385" t="str">
        <f>IF(AF899="","",V904)</f>
        <v/>
      </c>
      <c r="AI899" s="387">
        <v>6</v>
      </c>
      <c r="AJ899" s="389" t="str">
        <f>IFERROR(IF(VLOOKUP(A897,入力データ,36,FALSE)="","",3),"")</f>
        <v/>
      </c>
      <c r="AK899" s="372"/>
      <c r="AL899" s="374"/>
    </row>
    <row r="900" spans="1:38" ht="15" customHeight="1" x14ac:dyDescent="0.15">
      <c r="A900" s="454"/>
      <c r="B900" s="458"/>
      <c r="C900" s="376"/>
      <c r="D900" s="463"/>
      <c r="E900" s="466"/>
      <c r="F900" s="469"/>
      <c r="G900" s="472"/>
      <c r="H900" s="466"/>
      <c r="I900" s="466"/>
      <c r="J900" s="477"/>
      <c r="K900" s="480"/>
      <c r="L900" s="466"/>
      <c r="M900" s="466"/>
      <c r="N900" s="469"/>
      <c r="O900" s="472"/>
      <c r="P900" s="466"/>
      <c r="Q900" s="477"/>
      <c r="R900" s="489"/>
      <c r="S900" s="440"/>
      <c r="T900" s="441"/>
      <c r="U900" s="442"/>
      <c r="V900" s="38"/>
      <c r="W900" s="36"/>
      <c r="X900" s="36"/>
      <c r="Y900" s="150" t="str">
        <f>IFERROR(IF(VLOOKUP(A897,入力データ,24,FALSE)="","",VLOOKUP(A897,入力データ,24,FALSE)),"")</f>
        <v/>
      </c>
      <c r="Z900" s="63"/>
      <c r="AA900" s="37"/>
      <c r="AB900" s="369"/>
      <c r="AC900" s="378"/>
      <c r="AD900" s="380"/>
      <c r="AE900" s="380"/>
      <c r="AF900" s="382"/>
      <c r="AG900" s="384"/>
      <c r="AH900" s="386"/>
      <c r="AI900" s="388"/>
      <c r="AJ900" s="390"/>
      <c r="AK900" s="372"/>
      <c r="AL900" s="374"/>
    </row>
    <row r="901" spans="1:38" ht="15" customHeight="1" x14ac:dyDescent="0.15">
      <c r="A901" s="454"/>
      <c r="B901" s="490" t="str">
        <f>IF(OR(C897&lt;&gt;"",C899&lt;&gt;""),"○","")</f>
        <v/>
      </c>
      <c r="C901" s="391" t="str">
        <f>IFERROR(IF(VLOOKUP(A897,入力データ,4,FALSE)="","",VLOOKUP(A897,入力データ,4,FALSE)),"")</f>
        <v/>
      </c>
      <c r="D901" s="392"/>
      <c r="E901" s="395" t="str">
        <f>IFERROR(IF(VLOOKUP(A897,入力データ,15,FALSE)="","",IF(VLOOKUP(A897,入力データ,15,FALSE)&gt;43585,5,4)),"")</f>
        <v/>
      </c>
      <c r="F901" s="398" t="str">
        <f>IFERROR(IF(VLOOKUP(A897,入力データ,15,FALSE)="","",VLOOKUP(A897,入力データ,15,FALSE)),"")</f>
        <v/>
      </c>
      <c r="G901" s="401" t="str">
        <f>IFERROR(IF(VLOOKUP(A897,入力データ,15,FALSE)="","",VLOOKUP(A897,入力データ,15,FALSE)),"")</f>
        <v/>
      </c>
      <c r="H901" s="404" t="str">
        <f>IFERROR(IF(VLOOKUP(A897,入力データ,15,FALSE)&gt;0,1,""),"")</f>
        <v/>
      </c>
      <c r="I901" s="404" t="str">
        <f>IFERROR(IF(VLOOKUP(A897,入力データ,16,FALSE)="","",VLOOKUP(A897,入力データ,16,FALSE)),"")</f>
        <v/>
      </c>
      <c r="J901" s="405" t="str">
        <f>IFERROR(IF(VLOOKUP(A897,入力データ,17,FALSE)="","",
IF(VLOOKUP(A897,入力データ,17,FALSE)&gt;159,"G",
IF(VLOOKUP(A897,入力データ,17,FALSE)&gt;149,"F",
IF(VLOOKUP(A897,入力データ,17,FALSE)&gt;139,"E",
IF(VLOOKUP(A897,入力データ,17,FALSE)&gt;129,"D",
IF(VLOOKUP(A897,入力データ,17,FALSE)&gt;119,"C",
IF(VLOOKUP(A897,入力データ,17,FALSE)&gt;109,"B",
IF(VLOOKUP(A897,入力データ,17,FALSE)&gt;99,"A",
"")))))))),"")</f>
        <v/>
      </c>
      <c r="K901" s="408" t="str">
        <f>IFERROR(IF(VLOOKUP(A897,入力データ,17,FALSE)="","",
IF(VLOOKUP(A897,入力データ,17,FALSE)&gt;99,MOD(VLOOKUP(A897,入力データ,17,FALSE),10),VLOOKUP(A897,入力データ,17,FALSE))),"")</f>
        <v/>
      </c>
      <c r="L901" s="411" t="str">
        <f>IFERROR(IF(VLOOKUP(A897,入力データ,18,FALSE)="","",VLOOKUP(A897,入力データ,18,FALSE)),"")</f>
        <v/>
      </c>
      <c r="M901" s="493" t="str">
        <f>IFERROR(IF(VLOOKUP(A897,入力データ,19,FALSE)="","",IF(VLOOKUP(A897,入力データ,19,FALSE)&gt;43585,5,4)),"")</f>
        <v/>
      </c>
      <c r="N901" s="398" t="str">
        <f>IFERROR(IF(VLOOKUP(A897,入力データ,19,FALSE)="","",VLOOKUP(A897,入力データ,19,FALSE)),"")</f>
        <v/>
      </c>
      <c r="O901" s="401" t="str">
        <f>IFERROR(IF(VLOOKUP(A897,入力データ,19,FALSE)="","",VLOOKUP(A897,入力データ,19,FALSE)),"")</f>
        <v/>
      </c>
      <c r="P901" s="411" t="str">
        <f>IFERROR(IF(VLOOKUP(A897,入力データ,20,FALSE)="","",VLOOKUP(A897,入力データ,20,FALSE)),"")</f>
        <v/>
      </c>
      <c r="Q901" s="500"/>
      <c r="R901" s="503" t="str">
        <f>IFERROR(IF(OR(S901="ｲｸｷｭｳ",S901="ﾑｷｭｳ",AND(L901="",P901="")),"",VLOOKUP(A897,入力データ,31,FALSE)),"")</f>
        <v/>
      </c>
      <c r="S901" s="423" t="str">
        <f>IFERROR(
IF(VLOOKUP(A897,入力データ,33,FALSE)=1,"ﾑｷｭｳ ",
IF(VLOOKUP(A897,入力データ,33,FALSE)=3,"ｲｸｷｭｳ",
IF(VLOOKUP(A897,入力データ,33,FALSE)=4,VLOOKUP(A897,入力データ,32,FALSE),
IF(VLOOKUP(A897,入力データ,33,FALSE)=5,VLOOKUP(A897,入力データ,32,FALSE),
IF(AND(VLOOKUP(A897,入力データ,38,FALSE)&gt;0,VLOOKUP(A897,入力データ,38,FALSE)&lt;9),0,
IF(AND(L901="",P901=""),"",VLOOKUP(A897,入力データ,32,FALSE))))))),"")</f>
        <v/>
      </c>
      <c r="T901" s="424"/>
      <c r="U901" s="425"/>
      <c r="V901" s="36"/>
      <c r="W901" s="36"/>
      <c r="X901" s="36"/>
      <c r="Y901" s="63" t="str">
        <f>IFERROR(IF(VLOOKUP(A897,入力データ,25,FALSE)="","",VLOOKUP(A897,入力データ,25,FALSE)),"")</f>
        <v/>
      </c>
      <c r="Z901" s="63"/>
      <c r="AA901" s="37"/>
      <c r="AB901" s="369"/>
      <c r="AC901" s="377">
        <v>3</v>
      </c>
      <c r="AD901" s="379" t="str">
        <f>IFERROR(IF(VLOOKUP(A897,入力データ,33,FALSE)="","",VLOOKUP(A897,入力データ,33,FALSE)),"")</f>
        <v/>
      </c>
      <c r="AE901" s="379" t="str">
        <f>IF(AD901="","",IF(V904&gt;43585,5,4))</f>
        <v/>
      </c>
      <c r="AF901" s="381" t="str">
        <f>IF(AD901="","",V904)</f>
        <v/>
      </c>
      <c r="AG901" s="383" t="str">
        <f>IF(AE901="","",V904)</f>
        <v/>
      </c>
      <c r="AH901" s="385" t="str">
        <f>IF(AF901="","",V904)</f>
        <v/>
      </c>
      <c r="AI901" s="379">
        <v>7</v>
      </c>
      <c r="AJ901" s="430"/>
      <c r="AK901" s="372"/>
      <c r="AL901" s="374"/>
    </row>
    <row r="902" spans="1:38" ht="15" customHeight="1" x14ac:dyDescent="0.15">
      <c r="A902" s="454"/>
      <c r="B902" s="491"/>
      <c r="C902" s="393"/>
      <c r="D902" s="394"/>
      <c r="E902" s="396"/>
      <c r="F902" s="399"/>
      <c r="G902" s="402"/>
      <c r="H902" s="396"/>
      <c r="I902" s="396"/>
      <c r="J902" s="406"/>
      <c r="K902" s="409"/>
      <c r="L902" s="396"/>
      <c r="M902" s="494"/>
      <c r="N902" s="496"/>
      <c r="O902" s="498"/>
      <c r="P902" s="494"/>
      <c r="Q902" s="501"/>
      <c r="R902" s="504"/>
      <c r="S902" s="426"/>
      <c r="T902" s="426"/>
      <c r="U902" s="427"/>
      <c r="V902" s="1"/>
      <c r="W902" s="1"/>
      <c r="X902" s="1"/>
      <c r="Y902" s="63" t="str">
        <f>IFERROR(IF(VLOOKUP(A897,入力データ,26,FALSE)="","",VLOOKUP(A897,入力データ,26,FALSE)),"")</f>
        <v/>
      </c>
      <c r="Z902" s="1"/>
      <c r="AA902" s="1"/>
      <c r="AB902" s="369"/>
      <c r="AC902" s="378"/>
      <c r="AD902" s="380"/>
      <c r="AE902" s="380"/>
      <c r="AF902" s="382"/>
      <c r="AG902" s="384"/>
      <c r="AH902" s="386"/>
      <c r="AI902" s="380"/>
      <c r="AJ902" s="431"/>
      <c r="AK902" s="372"/>
      <c r="AL902" s="374"/>
    </row>
    <row r="903" spans="1:38" ht="15" customHeight="1" x14ac:dyDescent="0.15">
      <c r="A903" s="454"/>
      <c r="B903" s="491"/>
      <c r="C903" s="432" t="str">
        <f>IFERROR(IF(VLOOKUP(A897,入力データ,14,FALSE)="","",VLOOKUP(A897,入力データ,14,FALSE)),"")</f>
        <v/>
      </c>
      <c r="D903" s="409"/>
      <c r="E903" s="396"/>
      <c r="F903" s="399"/>
      <c r="G903" s="402"/>
      <c r="H903" s="396"/>
      <c r="I903" s="396"/>
      <c r="J903" s="406"/>
      <c r="K903" s="409"/>
      <c r="L903" s="396"/>
      <c r="M903" s="494"/>
      <c r="N903" s="496"/>
      <c r="O903" s="498"/>
      <c r="P903" s="494"/>
      <c r="Q903" s="501"/>
      <c r="R903" s="504"/>
      <c r="S903" s="426"/>
      <c r="T903" s="426"/>
      <c r="U903" s="427"/>
      <c r="V903" s="150"/>
      <c r="W903" s="150"/>
      <c r="X903" s="150"/>
      <c r="Y903" s="1"/>
      <c r="Z903" s="62"/>
      <c r="AA903" s="151"/>
      <c r="AB903" s="369"/>
      <c r="AC903" s="377">
        <v>4</v>
      </c>
      <c r="AD903" s="413" t="str">
        <f>IFERROR(IF(VLOOKUP(A897,入力データ,38,FALSE)="","",VLOOKUP(A897,入力データ,38,FALSE)),"")</f>
        <v/>
      </c>
      <c r="AE903" s="379" t="str">
        <f>IF(AD903="","",IF(V904&gt;43585,5,4))</f>
        <v/>
      </c>
      <c r="AF903" s="381" t="str">
        <f>IF(AE903="","",V904)</f>
        <v/>
      </c>
      <c r="AG903" s="383" t="str">
        <f>IF(AE903="","",V904)</f>
        <v/>
      </c>
      <c r="AH903" s="385" t="str">
        <f>IF(AE903="","",V904)</f>
        <v/>
      </c>
      <c r="AI903" s="379"/>
      <c r="AJ903" s="418"/>
      <c r="AK903" s="58"/>
      <c r="AL903" s="86"/>
    </row>
    <row r="904" spans="1:38" ht="15" customHeight="1" x14ac:dyDescent="0.15">
      <c r="A904" s="455"/>
      <c r="B904" s="492"/>
      <c r="C904" s="433"/>
      <c r="D904" s="410"/>
      <c r="E904" s="397"/>
      <c r="F904" s="400"/>
      <c r="G904" s="403"/>
      <c r="H904" s="397"/>
      <c r="I904" s="397"/>
      <c r="J904" s="407"/>
      <c r="K904" s="410"/>
      <c r="L904" s="397"/>
      <c r="M904" s="495"/>
      <c r="N904" s="497"/>
      <c r="O904" s="499"/>
      <c r="P904" s="495"/>
      <c r="Q904" s="502"/>
      <c r="R904" s="505"/>
      <c r="S904" s="428"/>
      <c r="T904" s="428"/>
      <c r="U904" s="429"/>
      <c r="V904" s="420" t="str">
        <f>IFERROR(IF(VLOOKUP(A897,入力データ,27,FALSE)="","",VLOOKUP(A897,入力データ,27,FALSE)),"")</f>
        <v/>
      </c>
      <c r="W904" s="421"/>
      <c r="X904" s="421"/>
      <c r="Y904" s="421"/>
      <c r="Z904" s="421"/>
      <c r="AA904" s="422"/>
      <c r="AB904" s="370"/>
      <c r="AC904" s="412"/>
      <c r="AD904" s="414"/>
      <c r="AE904" s="414"/>
      <c r="AF904" s="415"/>
      <c r="AG904" s="416"/>
      <c r="AH904" s="417"/>
      <c r="AI904" s="414"/>
      <c r="AJ904" s="419"/>
      <c r="AK904" s="60"/>
      <c r="AL904" s="61"/>
    </row>
    <row r="905" spans="1:38" ht="15" customHeight="1" x14ac:dyDescent="0.15">
      <c r="A905" s="453">
        <v>112</v>
      </c>
      <c r="B905" s="456"/>
      <c r="C905" s="459" t="str">
        <f>IFERROR(IF(VLOOKUP(A905,入力データ,2,FALSE)="","",VLOOKUP(A905,入力データ,2,FALSE)),"")</f>
        <v/>
      </c>
      <c r="D905" s="461" t="str">
        <f>IFERROR(
IF(OR(VLOOKUP(A905,入力データ,34,FALSE)=1,
VLOOKUP(A905,入力データ,34,FALSE)=3,
VLOOKUP(A905,入力データ,34,FALSE)=4,
VLOOKUP(A905,入力データ,34,FALSE)=5),
IF(VLOOKUP(A905,入力データ,13,FALSE)="","",VLOOKUP(A905,入力データ,13,FALSE)),
IF(VLOOKUP(A905,入力データ,3,FALSE)="","",VLOOKUP(A905,入力データ,3,FALSE))),"")</f>
        <v/>
      </c>
      <c r="E905" s="464" t="str">
        <f>IFERROR(IF(VLOOKUP(A905,入力データ,5,FALSE)="","",IF(VLOOKUP(A905,入力データ,5,FALSE)&gt;43585,5,4)),"")</f>
        <v/>
      </c>
      <c r="F905" s="467" t="str">
        <f>IFERROR(IF(VLOOKUP(A905,入力データ,5,FALSE)="","",VLOOKUP(A905,入力データ,5,FALSE)),"")</f>
        <v/>
      </c>
      <c r="G905" s="470" t="str">
        <f>IFERROR(IF(VLOOKUP(A905,入力データ,5,FALSE)="","",VLOOKUP(A905,入力データ,5,FALSE)),"")</f>
        <v/>
      </c>
      <c r="H905" s="473" t="str">
        <f>IFERROR(IF(VLOOKUP(A905,入力データ,5,FALSE)&gt;0,1,""),"")</f>
        <v/>
      </c>
      <c r="I905" s="473" t="str">
        <f>IFERROR(IF(VLOOKUP(A905,入力データ,6,FALSE)="","",VLOOKUP(A905,入力データ,6,FALSE)),"")</f>
        <v/>
      </c>
      <c r="J905" s="475" t="str">
        <f>IFERROR(IF(VLOOKUP(A905,入力データ,7,FALSE)="","",
IF(VLOOKUP(A905,入力データ,7,FALSE)&gt;159,"G",
IF(VLOOKUP(A905,入力データ,7,FALSE)&gt;149,"F",
IF(VLOOKUP(A905,入力データ,7,FALSE)&gt;139,"E",
IF(VLOOKUP(A905,入力データ,7,FALSE)&gt;129,"D",
IF(VLOOKUP(A905,入力データ,7,FALSE)&gt;119,"C",
IF(VLOOKUP(A905,入力データ,7,FALSE)&gt;109,"B",
IF(VLOOKUP(A905,入力データ,7,FALSE)&gt;99,"A",
"")))))))),"")</f>
        <v/>
      </c>
      <c r="K905" s="478" t="str">
        <f>IFERROR(IF(VLOOKUP(A905,入力データ,7,FALSE)="","",
IF(VLOOKUP(A905,入力データ,7,FALSE)&gt;99,MOD(VLOOKUP(A905,入力データ,7,FALSE),10),VLOOKUP(A905,入力データ,7,FALSE))),"")</f>
        <v/>
      </c>
      <c r="L905" s="481" t="str">
        <f>IFERROR(IF(VLOOKUP(A905,入力データ,8,FALSE)="","",VLOOKUP(A905,入力データ,8,FALSE)),"")</f>
        <v/>
      </c>
      <c r="M905" s="483" t="str">
        <f>IFERROR(IF(VLOOKUP(A905,入力データ,9,FALSE)="","",IF(VLOOKUP(A905,入力データ,9,FALSE)&gt;43585,5,4)),"")</f>
        <v/>
      </c>
      <c r="N905" s="485" t="str">
        <f>IFERROR(IF(VLOOKUP(A905,入力データ,9,FALSE)="","",VLOOKUP(A905,入力データ,9,FALSE)),"")</f>
        <v/>
      </c>
      <c r="O905" s="470" t="str">
        <f>IFERROR(IF(VLOOKUP(A905,入力データ,9,FALSE)="","",VLOOKUP(A905,入力データ,9,FALSE)),"")</f>
        <v/>
      </c>
      <c r="P905" s="481" t="str">
        <f>IFERROR(IF(VLOOKUP(A905,入力データ,10,FALSE)="","",VLOOKUP(A905,入力データ,10,FALSE)),"")</f>
        <v/>
      </c>
      <c r="Q905" s="434"/>
      <c r="R905" s="487" t="str">
        <f>IFERROR(IF(VLOOKUP(A905,入力データ,8,FALSE)="","",VLOOKUP(A905,入力データ,8,FALSE)+VALUE(VLOOKUP(A905,入力データ,10,FALSE))),"")</f>
        <v/>
      </c>
      <c r="S905" s="434" t="str">
        <f>IF(R905="","",IF(VLOOKUP(A905,入力データ,11,FALSE)="育児休業","ｲｸｷｭｳ",IF(VLOOKUP(A905,入力データ,11,FALSE)="傷病休職","ﾑｷｭｳ",ROUNDDOWN(R905*10/1000,0))))</f>
        <v/>
      </c>
      <c r="T905" s="435"/>
      <c r="U905" s="436"/>
      <c r="V905" s="152"/>
      <c r="W905" s="149"/>
      <c r="X905" s="149"/>
      <c r="Y905" s="149" t="str">
        <f>IFERROR(IF(VLOOKUP(A905,入力データ,21,FALSE)="","",VLOOKUP(A905,入力データ,21,FALSE)),"")</f>
        <v/>
      </c>
      <c r="Z905" s="40"/>
      <c r="AA905" s="67"/>
      <c r="AB905" s="368" t="str">
        <f>IFERROR(IF(VLOOKUP(A905,入力データ,28,FALSE)&amp;"　"&amp;VLOOKUP(A905,入力データ,29,FALSE)="　","",VLOOKUP(A905,入力データ,28,FALSE)&amp;"　"&amp;VLOOKUP(A905,入力データ,29,FALSE)),"")</f>
        <v/>
      </c>
      <c r="AC905" s="443">
        <v>1</v>
      </c>
      <c r="AD905" s="444" t="str">
        <f>IFERROR(IF(VLOOKUP(A905,入力データ,34,FALSE)="","",VLOOKUP(A905,入力データ,34,FALSE)),"")</f>
        <v/>
      </c>
      <c r="AE905" s="444" t="str">
        <f>IF(AD905="","",IF(V912&gt;43585,5,4))</f>
        <v/>
      </c>
      <c r="AF905" s="445" t="str">
        <f>IF(AD905="","",V912)</f>
        <v/>
      </c>
      <c r="AG905" s="447" t="str">
        <f>IF(AD905="","",V912)</f>
        <v/>
      </c>
      <c r="AH905" s="449" t="str">
        <f>IF(AD905="","",V912)</f>
        <v/>
      </c>
      <c r="AI905" s="444">
        <v>5</v>
      </c>
      <c r="AJ905" s="451" t="str">
        <f>IFERROR(IF(OR(VLOOKUP(A905,入力データ,34,FALSE)=1,VLOOKUP(A905,入力データ,34,FALSE)=3,VLOOKUP(A905,入力データ,34,FALSE)=4,VLOOKUP(A905,入力データ,34,FALSE)=5),3,
IF(VLOOKUP(A905,入力データ,35,FALSE)="","",3)),"")</f>
        <v/>
      </c>
      <c r="AK905" s="371"/>
      <c r="AL905" s="373"/>
    </row>
    <row r="906" spans="1:38" ht="15" customHeight="1" x14ac:dyDescent="0.15">
      <c r="A906" s="454"/>
      <c r="B906" s="457"/>
      <c r="C906" s="460"/>
      <c r="D906" s="462"/>
      <c r="E906" s="465"/>
      <c r="F906" s="468"/>
      <c r="G906" s="471"/>
      <c r="H906" s="474"/>
      <c r="I906" s="474"/>
      <c r="J906" s="476"/>
      <c r="K906" s="479"/>
      <c r="L906" s="482"/>
      <c r="M906" s="484"/>
      <c r="N906" s="486"/>
      <c r="O906" s="471"/>
      <c r="P906" s="482"/>
      <c r="Q906" s="437"/>
      <c r="R906" s="488"/>
      <c r="S906" s="437"/>
      <c r="T906" s="438"/>
      <c r="U906" s="439"/>
      <c r="V906" s="41"/>
      <c r="W906" s="150"/>
      <c r="X906" s="150"/>
      <c r="Y906" s="150" t="str">
        <f>IFERROR(IF(VLOOKUP(A905,入力データ,22,FALSE)="","",VLOOKUP(A905,入力データ,22,FALSE)),"")</f>
        <v/>
      </c>
      <c r="Z906" s="150"/>
      <c r="AA906" s="151"/>
      <c r="AB906" s="369"/>
      <c r="AC906" s="378"/>
      <c r="AD906" s="380"/>
      <c r="AE906" s="380"/>
      <c r="AF906" s="446"/>
      <c r="AG906" s="448"/>
      <c r="AH906" s="450"/>
      <c r="AI906" s="380"/>
      <c r="AJ906" s="452"/>
      <c r="AK906" s="372"/>
      <c r="AL906" s="374"/>
    </row>
    <row r="907" spans="1:38" ht="15" customHeight="1" x14ac:dyDescent="0.15">
      <c r="A907" s="454"/>
      <c r="B907" s="457"/>
      <c r="C907" s="375" t="str">
        <f>IFERROR(IF(VLOOKUP(A905,入力データ,12,FALSE)="","",VLOOKUP(A905,入力データ,12,FALSE)),"")</f>
        <v/>
      </c>
      <c r="D907" s="462"/>
      <c r="E907" s="465"/>
      <c r="F907" s="468"/>
      <c r="G907" s="471"/>
      <c r="H907" s="474"/>
      <c r="I907" s="474"/>
      <c r="J907" s="476"/>
      <c r="K907" s="479"/>
      <c r="L907" s="482"/>
      <c r="M907" s="484"/>
      <c r="N907" s="486"/>
      <c r="O907" s="471"/>
      <c r="P907" s="482"/>
      <c r="Q907" s="437"/>
      <c r="R907" s="488"/>
      <c r="S907" s="437"/>
      <c r="T907" s="438"/>
      <c r="U907" s="439"/>
      <c r="V907" s="41"/>
      <c r="W907" s="150"/>
      <c r="X907" s="150"/>
      <c r="Y907" s="150" t="str">
        <f>IFERROR(IF(VLOOKUP(A905,入力データ,23,FALSE)="","",VLOOKUP(A905,入力データ,23,FALSE)),"")</f>
        <v/>
      </c>
      <c r="Z907" s="150"/>
      <c r="AA907" s="151"/>
      <c r="AB907" s="369"/>
      <c r="AC907" s="377">
        <v>2</v>
      </c>
      <c r="AD907" s="379" t="str">
        <f>IFERROR(IF(VLOOKUP(A905,入力データ,37,FALSE)="","",VLOOKUP(A905,入力データ,37,FALSE)),"")</f>
        <v/>
      </c>
      <c r="AE907" s="379" t="str">
        <f>IF(AD907="","",IF(V912&gt;43585,5,4))</f>
        <v/>
      </c>
      <c r="AF907" s="381" t="str">
        <f>IF(AD907="","",V912)</f>
        <v/>
      </c>
      <c r="AG907" s="383" t="str">
        <f>IF(AE907="","",V912)</f>
        <v/>
      </c>
      <c r="AH907" s="385" t="str">
        <f>IF(AF907="","",V912)</f>
        <v/>
      </c>
      <c r="AI907" s="387">
        <v>6</v>
      </c>
      <c r="AJ907" s="389" t="str">
        <f>IFERROR(IF(VLOOKUP(A905,入力データ,36,FALSE)="","",3),"")</f>
        <v/>
      </c>
      <c r="AK907" s="372"/>
      <c r="AL907" s="374"/>
    </row>
    <row r="908" spans="1:38" ht="15" customHeight="1" x14ac:dyDescent="0.15">
      <c r="A908" s="454"/>
      <c r="B908" s="458"/>
      <c r="C908" s="376"/>
      <c r="D908" s="463"/>
      <c r="E908" s="466"/>
      <c r="F908" s="469"/>
      <c r="G908" s="472"/>
      <c r="H908" s="466"/>
      <c r="I908" s="466"/>
      <c r="J908" s="477"/>
      <c r="K908" s="480"/>
      <c r="L908" s="466"/>
      <c r="M908" s="466"/>
      <c r="N908" s="469"/>
      <c r="O908" s="472"/>
      <c r="P908" s="466"/>
      <c r="Q908" s="477"/>
      <c r="R908" s="489"/>
      <c r="S908" s="440"/>
      <c r="T908" s="441"/>
      <c r="U908" s="442"/>
      <c r="V908" s="38"/>
      <c r="W908" s="36"/>
      <c r="X908" s="36"/>
      <c r="Y908" s="150" t="str">
        <f>IFERROR(IF(VLOOKUP(A905,入力データ,24,FALSE)="","",VLOOKUP(A905,入力データ,24,FALSE)),"")</f>
        <v/>
      </c>
      <c r="Z908" s="63"/>
      <c r="AA908" s="37"/>
      <c r="AB908" s="369"/>
      <c r="AC908" s="378"/>
      <c r="AD908" s="380"/>
      <c r="AE908" s="380"/>
      <c r="AF908" s="382"/>
      <c r="AG908" s="384"/>
      <c r="AH908" s="386"/>
      <c r="AI908" s="388"/>
      <c r="AJ908" s="390"/>
      <c r="AK908" s="372"/>
      <c r="AL908" s="374"/>
    </row>
    <row r="909" spans="1:38" ht="15" customHeight="1" x14ac:dyDescent="0.15">
      <c r="A909" s="454"/>
      <c r="B909" s="490" t="str">
        <f>IF(OR(C905&lt;&gt;"",C907&lt;&gt;""),"○","")</f>
        <v/>
      </c>
      <c r="C909" s="391" t="str">
        <f>IFERROR(IF(VLOOKUP(A905,入力データ,4,FALSE)="","",VLOOKUP(A905,入力データ,4,FALSE)),"")</f>
        <v/>
      </c>
      <c r="D909" s="392"/>
      <c r="E909" s="395" t="str">
        <f>IFERROR(IF(VLOOKUP(A905,入力データ,15,FALSE)="","",IF(VLOOKUP(A905,入力データ,15,FALSE)&gt;43585,5,4)),"")</f>
        <v/>
      </c>
      <c r="F909" s="398" t="str">
        <f>IFERROR(IF(VLOOKUP(A905,入力データ,15,FALSE)="","",VLOOKUP(A905,入力データ,15,FALSE)),"")</f>
        <v/>
      </c>
      <c r="G909" s="401" t="str">
        <f>IFERROR(IF(VLOOKUP(A905,入力データ,15,FALSE)="","",VLOOKUP(A905,入力データ,15,FALSE)),"")</f>
        <v/>
      </c>
      <c r="H909" s="404" t="str">
        <f>IFERROR(IF(VLOOKUP(A905,入力データ,15,FALSE)&gt;0,1,""),"")</f>
        <v/>
      </c>
      <c r="I909" s="404" t="str">
        <f>IFERROR(IF(VLOOKUP(A905,入力データ,16,FALSE)="","",VLOOKUP(A905,入力データ,16,FALSE)),"")</f>
        <v/>
      </c>
      <c r="J909" s="405" t="str">
        <f>IFERROR(IF(VLOOKUP(A905,入力データ,17,FALSE)="","",
IF(VLOOKUP(A905,入力データ,17,FALSE)&gt;159,"G",
IF(VLOOKUP(A905,入力データ,17,FALSE)&gt;149,"F",
IF(VLOOKUP(A905,入力データ,17,FALSE)&gt;139,"E",
IF(VLOOKUP(A905,入力データ,17,FALSE)&gt;129,"D",
IF(VLOOKUP(A905,入力データ,17,FALSE)&gt;119,"C",
IF(VLOOKUP(A905,入力データ,17,FALSE)&gt;109,"B",
IF(VLOOKUP(A905,入力データ,17,FALSE)&gt;99,"A",
"")))))))),"")</f>
        <v/>
      </c>
      <c r="K909" s="408" t="str">
        <f>IFERROR(IF(VLOOKUP(A905,入力データ,17,FALSE)="","",
IF(VLOOKUP(A905,入力データ,17,FALSE)&gt;99,MOD(VLOOKUP(A905,入力データ,17,FALSE),10),VLOOKUP(A905,入力データ,17,FALSE))),"")</f>
        <v/>
      </c>
      <c r="L909" s="411" t="str">
        <f>IFERROR(IF(VLOOKUP(A905,入力データ,18,FALSE)="","",VLOOKUP(A905,入力データ,18,FALSE)),"")</f>
        <v/>
      </c>
      <c r="M909" s="493" t="str">
        <f>IFERROR(IF(VLOOKUP(A905,入力データ,19,FALSE)="","",IF(VLOOKUP(A905,入力データ,19,FALSE)&gt;43585,5,4)),"")</f>
        <v/>
      </c>
      <c r="N909" s="398" t="str">
        <f>IFERROR(IF(VLOOKUP(A905,入力データ,19,FALSE)="","",VLOOKUP(A905,入力データ,19,FALSE)),"")</f>
        <v/>
      </c>
      <c r="O909" s="401" t="str">
        <f>IFERROR(IF(VLOOKUP(A905,入力データ,19,FALSE)="","",VLOOKUP(A905,入力データ,19,FALSE)),"")</f>
        <v/>
      </c>
      <c r="P909" s="411" t="str">
        <f>IFERROR(IF(VLOOKUP(A905,入力データ,20,FALSE)="","",VLOOKUP(A905,入力データ,20,FALSE)),"")</f>
        <v/>
      </c>
      <c r="Q909" s="500"/>
      <c r="R909" s="503" t="str">
        <f>IFERROR(IF(OR(S909="ｲｸｷｭｳ",S909="ﾑｷｭｳ",AND(L909="",P909="")),"",VLOOKUP(A905,入力データ,31,FALSE)),"")</f>
        <v/>
      </c>
      <c r="S909" s="423" t="str">
        <f>IFERROR(
IF(VLOOKUP(A905,入力データ,33,FALSE)=1,"ﾑｷｭｳ ",
IF(VLOOKUP(A905,入力データ,33,FALSE)=3,"ｲｸｷｭｳ",
IF(VLOOKUP(A905,入力データ,33,FALSE)=4,VLOOKUP(A905,入力データ,32,FALSE),
IF(VLOOKUP(A905,入力データ,33,FALSE)=5,VLOOKUP(A905,入力データ,32,FALSE),
IF(AND(VLOOKUP(A905,入力データ,38,FALSE)&gt;0,VLOOKUP(A905,入力データ,38,FALSE)&lt;9),0,
IF(AND(L909="",P909=""),"",VLOOKUP(A905,入力データ,32,FALSE))))))),"")</f>
        <v/>
      </c>
      <c r="T909" s="424"/>
      <c r="U909" s="425"/>
      <c r="V909" s="36"/>
      <c r="W909" s="36"/>
      <c r="X909" s="36"/>
      <c r="Y909" s="63" t="str">
        <f>IFERROR(IF(VLOOKUP(A905,入力データ,25,FALSE)="","",VLOOKUP(A905,入力データ,25,FALSE)),"")</f>
        <v/>
      </c>
      <c r="Z909" s="63"/>
      <c r="AA909" s="37"/>
      <c r="AB909" s="369"/>
      <c r="AC909" s="377">
        <v>3</v>
      </c>
      <c r="AD909" s="379" t="str">
        <f>IFERROR(IF(VLOOKUP(A905,入力データ,33,FALSE)="","",VLOOKUP(A905,入力データ,33,FALSE)),"")</f>
        <v/>
      </c>
      <c r="AE909" s="379" t="str">
        <f>IF(AD909="","",IF(V912&gt;43585,5,4))</f>
        <v/>
      </c>
      <c r="AF909" s="381" t="str">
        <f>IF(AD909="","",V912)</f>
        <v/>
      </c>
      <c r="AG909" s="383" t="str">
        <f>IF(AE909="","",V912)</f>
        <v/>
      </c>
      <c r="AH909" s="385" t="str">
        <f>IF(AF909="","",V912)</f>
        <v/>
      </c>
      <c r="AI909" s="379">
        <v>7</v>
      </c>
      <c r="AJ909" s="430"/>
      <c r="AK909" s="372"/>
      <c r="AL909" s="374"/>
    </row>
    <row r="910" spans="1:38" ht="15" customHeight="1" x14ac:dyDescent="0.15">
      <c r="A910" s="454"/>
      <c r="B910" s="491"/>
      <c r="C910" s="393"/>
      <c r="D910" s="394"/>
      <c r="E910" s="396"/>
      <c r="F910" s="399"/>
      <c r="G910" s="402"/>
      <c r="H910" s="396"/>
      <c r="I910" s="396"/>
      <c r="J910" s="406"/>
      <c r="K910" s="409"/>
      <c r="L910" s="396"/>
      <c r="M910" s="494"/>
      <c r="N910" s="496"/>
      <c r="O910" s="498"/>
      <c r="P910" s="494"/>
      <c r="Q910" s="501"/>
      <c r="R910" s="504"/>
      <c r="S910" s="426"/>
      <c r="T910" s="426"/>
      <c r="U910" s="427"/>
      <c r="V910" s="1"/>
      <c r="W910" s="1"/>
      <c r="X910" s="1"/>
      <c r="Y910" s="63" t="str">
        <f>IFERROR(IF(VLOOKUP(A905,入力データ,26,FALSE)="","",VLOOKUP(A905,入力データ,26,FALSE)),"")</f>
        <v/>
      </c>
      <c r="Z910" s="1"/>
      <c r="AA910" s="1"/>
      <c r="AB910" s="369"/>
      <c r="AC910" s="378"/>
      <c r="AD910" s="380"/>
      <c r="AE910" s="380"/>
      <c r="AF910" s="382"/>
      <c r="AG910" s="384"/>
      <c r="AH910" s="386"/>
      <c r="AI910" s="380"/>
      <c r="AJ910" s="431"/>
      <c r="AK910" s="372"/>
      <c r="AL910" s="374"/>
    </row>
    <row r="911" spans="1:38" ht="15" customHeight="1" x14ac:dyDescent="0.15">
      <c r="A911" s="454"/>
      <c r="B911" s="491"/>
      <c r="C911" s="432" t="str">
        <f>IFERROR(IF(VLOOKUP(A905,入力データ,14,FALSE)="","",VLOOKUP(A905,入力データ,14,FALSE)),"")</f>
        <v/>
      </c>
      <c r="D911" s="409"/>
      <c r="E911" s="396"/>
      <c r="F911" s="399"/>
      <c r="G911" s="402"/>
      <c r="H911" s="396"/>
      <c r="I911" s="396"/>
      <c r="J911" s="406"/>
      <c r="K911" s="409"/>
      <c r="L911" s="396"/>
      <c r="M911" s="494"/>
      <c r="N911" s="496"/>
      <c r="O911" s="498"/>
      <c r="P911" s="494"/>
      <c r="Q911" s="501"/>
      <c r="R911" s="504"/>
      <c r="S911" s="426"/>
      <c r="T911" s="426"/>
      <c r="U911" s="427"/>
      <c r="V911" s="150"/>
      <c r="W911" s="150"/>
      <c r="X911" s="150"/>
      <c r="Y911" s="1"/>
      <c r="Z911" s="62"/>
      <c r="AA911" s="151"/>
      <c r="AB911" s="369"/>
      <c r="AC911" s="377">
        <v>4</v>
      </c>
      <c r="AD911" s="413" t="str">
        <f>IFERROR(IF(VLOOKUP(A905,入力データ,38,FALSE)="","",VLOOKUP(A905,入力データ,38,FALSE)),"")</f>
        <v/>
      </c>
      <c r="AE911" s="379" t="str">
        <f>IF(AD911="","",IF(V912&gt;43585,5,4))</f>
        <v/>
      </c>
      <c r="AF911" s="381" t="str">
        <f>IF(AE911="","",V912)</f>
        <v/>
      </c>
      <c r="AG911" s="383" t="str">
        <f>IF(AE911="","",V912)</f>
        <v/>
      </c>
      <c r="AH911" s="385" t="str">
        <f>IF(AE911="","",V912)</f>
        <v/>
      </c>
      <c r="AI911" s="379"/>
      <c r="AJ911" s="418"/>
      <c r="AK911" s="58"/>
      <c r="AL911" s="86"/>
    </row>
    <row r="912" spans="1:38" ht="15" customHeight="1" x14ac:dyDescent="0.15">
      <c r="A912" s="455"/>
      <c r="B912" s="492"/>
      <c r="C912" s="433"/>
      <c r="D912" s="410"/>
      <c r="E912" s="397"/>
      <c r="F912" s="400"/>
      <c r="G912" s="403"/>
      <c r="H912" s="397"/>
      <c r="I912" s="397"/>
      <c r="J912" s="407"/>
      <c r="K912" s="410"/>
      <c r="L912" s="397"/>
      <c r="M912" s="495"/>
      <c r="N912" s="497"/>
      <c r="O912" s="499"/>
      <c r="P912" s="495"/>
      <c r="Q912" s="502"/>
      <c r="R912" s="505"/>
      <c r="S912" s="428"/>
      <c r="T912" s="428"/>
      <c r="U912" s="429"/>
      <c r="V912" s="420" t="str">
        <f>IFERROR(IF(VLOOKUP(A905,入力データ,27,FALSE)="","",VLOOKUP(A905,入力データ,27,FALSE)),"")</f>
        <v/>
      </c>
      <c r="W912" s="421"/>
      <c r="X912" s="421"/>
      <c r="Y912" s="421"/>
      <c r="Z912" s="421"/>
      <c r="AA912" s="422"/>
      <c r="AB912" s="370"/>
      <c r="AC912" s="412"/>
      <c r="AD912" s="414"/>
      <c r="AE912" s="414"/>
      <c r="AF912" s="415"/>
      <c r="AG912" s="416"/>
      <c r="AH912" s="417"/>
      <c r="AI912" s="414"/>
      <c r="AJ912" s="419"/>
      <c r="AK912" s="60"/>
      <c r="AL912" s="61"/>
    </row>
    <row r="913" spans="1:38" ht="15" customHeight="1" x14ac:dyDescent="0.15">
      <c r="A913" s="453">
        <v>113</v>
      </c>
      <c r="B913" s="456"/>
      <c r="C913" s="459" t="str">
        <f>IFERROR(IF(VLOOKUP(A913,入力データ,2,FALSE)="","",VLOOKUP(A913,入力データ,2,FALSE)),"")</f>
        <v/>
      </c>
      <c r="D913" s="461" t="str">
        <f>IFERROR(
IF(OR(VLOOKUP(A913,入力データ,34,FALSE)=1,
VLOOKUP(A913,入力データ,34,FALSE)=3,
VLOOKUP(A913,入力データ,34,FALSE)=4,
VLOOKUP(A913,入力データ,34,FALSE)=5),
IF(VLOOKUP(A913,入力データ,13,FALSE)="","",VLOOKUP(A913,入力データ,13,FALSE)),
IF(VLOOKUP(A913,入力データ,3,FALSE)="","",VLOOKUP(A913,入力データ,3,FALSE))),"")</f>
        <v/>
      </c>
      <c r="E913" s="464" t="str">
        <f>IFERROR(IF(VLOOKUP(A913,入力データ,5,FALSE)="","",IF(VLOOKUP(A913,入力データ,5,FALSE)&gt;43585,5,4)),"")</f>
        <v/>
      </c>
      <c r="F913" s="467" t="str">
        <f>IFERROR(IF(VLOOKUP(A913,入力データ,5,FALSE)="","",VLOOKUP(A913,入力データ,5,FALSE)),"")</f>
        <v/>
      </c>
      <c r="G913" s="470" t="str">
        <f>IFERROR(IF(VLOOKUP(A913,入力データ,5,FALSE)="","",VLOOKUP(A913,入力データ,5,FALSE)),"")</f>
        <v/>
      </c>
      <c r="H913" s="473" t="str">
        <f>IFERROR(IF(VLOOKUP(A913,入力データ,5,FALSE)&gt;0,1,""),"")</f>
        <v/>
      </c>
      <c r="I913" s="473" t="str">
        <f>IFERROR(IF(VLOOKUP(A913,入力データ,6,FALSE)="","",VLOOKUP(A913,入力データ,6,FALSE)),"")</f>
        <v/>
      </c>
      <c r="J913" s="475" t="str">
        <f>IFERROR(IF(VLOOKUP(A913,入力データ,7,FALSE)="","",
IF(VLOOKUP(A913,入力データ,7,FALSE)&gt;159,"G",
IF(VLOOKUP(A913,入力データ,7,FALSE)&gt;149,"F",
IF(VLOOKUP(A913,入力データ,7,FALSE)&gt;139,"E",
IF(VLOOKUP(A913,入力データ,7,FALSE)&gt;129,"D",
IF(VLOOKUP(A913,入力データ,7,FALSE)&gt;119,"C",
IF(VLOOKUP(A913,入力データ,7,FALSE)&gt;109,"B",
IF(VLOOKUP(A913,入力データ,7,FALSE)&gt;99,"A",
"")))))))),"")</f>
        <v/>
      </c>
      <c r="K913" s="478" t="str">
        <f>IFERROR(IF(VLOOKUP(A913,入力データ,7,FALSE)="","",
IF(VLOOKUP(A913,入力データ,7,FALSE)&gt;99,MOD(VLOOKUP(A913,入力データ,7,FALSE),10),VLOOKUP(A913,入力データ,7,FALSE))),"")</f>
        <v/>
      </c>
      <c r="L913" s="481" t="str">
        <f>IFERROR(IF(VLOOKUP(A913,入力データ,8,FALSE)="","",VLOOKUP(A913,入力データ,8,FALSE)),"")</f>
        <v/>
      </c>
      <c r="M913" s="483" t="str">
        <f>IFERROR(IF(VLOOKUP(A913,入力データ,9,FALSE)="","",IF(VLOOKUP(A913,入力データ,9,FALSE)&gt;43585,5,4)),"")</f>
        <v/>
      </c>
      <c r="N913" s="485" t="str">
        <f>IFERROR(IF(VLOOKUP(A913,入力データ,9,FALSE)="","",VLOOKUP(A913,入力データ,9,FALSE)),"")</f>
        <v/>
      </c>
      <c r="O913" s="470" t="str">
        <f>IFERROR(IF(VLOOKUP(A913,入力データ,9,FALSE)="","",VLOOKUP(A913,入力データ,9,FALSE)),"")</f>
        <v/>
      </c>
      <c r="P913" s="481" t="str">
        <f>IFERROR(IF(VLOOKUP(A913,入力データ,10,FALSE)="","",VLOOKUP(A913,入力データ,10,FALSE)),"")</f>
        <v/>
      </c>
      <c r="Q913" s="434"/>
      <c r="R913" s="487" t="str">
        <f>IFERROR(IF(VLOOKUP(A913,入力データ,8,FALSE)="","",VLOOKUP(A913,入力データ,8,FALSE)+VALUE(VLOOKUP(A913,入力データ,10,FALSE))),"")</f>
        <v/>
      </c>
      <c r="S913" s="434" t="str">
        <f>IF(R913="","",IF(VLOOKUP(A913,入力データ,11,FALSE)="育児休業","ｲｸｷｭｳ",IF(VLOOKUP(A913,入力データ,11,FALSE)="傷病休職","ﾑｷｭｳ",ROUNDDOWN(R913*10/1000,0))))</f>
        <v/>
      </c>
      <c r="T913" s="435"/>
      <c r="U913" s="436"/>
      <c r="V913" s="152"/>
      <c r="W913" s="149"/>
      <c r="X913" s="149"/>
      <c r="Y913" s="149" t="str">
        <f>IFERROR(IF(VLOOKUP(A913,入力データ,21,FALSE)="","",VLOOKUP(A913,入力データ,21,FALSE)),"")</f>
        <v/>
      </c>
      <c r="Z913" s="40"/>
      <c r="AA913" s="67"/>
      <c r="AB913" s="368" t="str">
        <f>IFERROR(IF(VLOOKUP(A913,入力データ,28,FALSE)&amp;"　"&amp;VLOOKUP(A913,入力データ,29,FALSE)="　","",VLOOKUP(A913,入力データ,28,FALSE)&amp;"　"&amp;VLOOKUP(A913,入力データ,29,FALSE)),"")</f>
        <v/>
      </c>
      <c r="AC913" s="443">
        <v>1</v>
      </c>
      <c r="AD913" s="444" t="str">
        <f>IFERROR(IF(VLOOKUP(A913,入力データ,34,FALSE)="","",VLOOKUP(A913,入力データ,34,FALSE)),"")</f>
        <v/>
      </c>
      <c r="AE913" s="444" t="str">
        <f>IF(AD913="","",IF(V920&gt;43585,5,4))</f>
        <v/>
      </c>
      <c r="AF913" s="445" t="str">
        <f>IF(AD913="","",V920)</f>
        <v/>
      </c>
      <c r="AG913" s="447" t="str">
        <f>IF(AD913="","",V920)</f>
        <v/>
      </c>
      <c r="AH913" s="449" t="str">
        <f>IF(AD913="","",V920)</f>
        <v/>
      </c>
      <c r="AI913" s="444">
        <v>5</v>
      </c>
      <c r="AJ913" s="451" t="str">
        <f>IFERROR(IF(OR(VLOOKUP(A913,入力データ,34,FALSE)=1,VLOOKUP(A913,入力データ,34,FALSE)=3,VLOOKUP(A913,入力データ,34,FALSE)=4,VLOOKUP(A913,入力データ,34,FALSE)=5),3,
IF(VLOOKUP(A913,入力データ,35,FALSE)="","",3)),"")</f>
        <v/>
      </c>
      <c r="AK913" s="371"/>
      <c r="AL913" s="373"/>
    </row>
    <row r="914" spans="1:38" ht="15" customHeight="1" x14ac:dyDescent="0.15">
      <c r="A914" s="454"/>
      <c r="B914" s="457"/>
      <c r="C914" s="460"/>
      <c r="D914" s="462"/>
      <c r="E914" s="465"/>
      <c r="F914" s="468"/>
      <c r="G914" s="471"/>
      <c r="H914" s="474"/>
      <c r="I914" s="474"/>
      <c r="J914" s="476"/>
      <c r="K914" s="479"/>
      <c r="L914" s="482"/>
      <c r="M914" s="484"/>
      <c r="N914" s="486"/>
      <c r="O914" s="471"/>
      <c r="P914" s="482"/>
      <c r="Q914" s="437"/>
      <c r="R914" s="488"/>
      <c r="S914" s="437"/>
      <c r="T914" s="438"/>
      <c r="U914" s="439"/>
      <c r="V914" s="41"/>
      <c r="W914" s="150"/>
      <c r="X914" s="150"/>
      <c r="Y914" s="150" t="str">
        <f>IFERROR(IF(VLOOKUP(A913,入力データ,22,FALSE)="","",VLOOKUP(A913,入力データ,22,FALSE)),"")</f>
        <v/>
      </c>
      <c r="Z914" s="150"/>
      <c r="AA914" s="151"/>
      <c r="AB914" s="369"/>
      <c r="AC914" s="378"/>
      <c r="AD914" s="380"/>
      <c r="AE914" s="380"/>
      <c r="AF914" s="446"/>
      <c r="AG914" s="448"/>
      <c r="AH914" s="450"/>
      <c r="AI914" s="380"/>
      <c r="AJ914" s="452"/>
      <c r="AK914" s="372"/>
      <c r="AL914" s="374"/>
    </row>
    <row r="915" spans="1:38" ht="15" customHeight="1" x14ac:dyDescent="0.15">
      <c r="A915" s="454"/>
      <c r="B915" s="457"/>
      <c r="C915" s="375" t="str">
        <f>IFERROR(IF(VLOOKUP(A913,入力データ,12,FALSE)="","",VLOOKUP(A913,入力データ,12,FALSE)),"")</f>
        <v/>
      </c>
      <c r="D915" s="462"/>
      <c r="E915" s="465"/>
      <c r="F915" s="468"/>
      <c r="G915" s="471"/>
      <c r="H915" s="474"/>
      <c r="I915" s="474"/>
      <c r="J915" s="476"/>
      <c r="K915" s="479"/>
      <c r="L915" s="482"/>
      <c r="M915" s="484"/>
      <c r="N915" s="486"/>
      <c r="O915" s="471"/>
      <c r="P915" s="482"/>
      <c r="Q915" s="437"/>
      <c r="R915" s="488"/>
      <c r="S915" s="437"/>
      <c r="T915" s="438"/>
      <c r="U915" s="439"/>
      <c r="V915" s="41"/>
      <c r="W915" s="150"/>
      <c r="X915" s="150"/>
      <c r="Y915" s="150" t="str">
        <f>IFERROR(IF(VLOOKUP(A913,入力データ,23,FALSE)="","",VLOOKUP(A913,入力データ,23,FALSE)),"")</f>
        <v/>
      </c>
      <c r="Z915" s="150"/>
      <c r="AA915" s="151"/>
      <c r="AB915" s="369"/>
      <c r="AC915" s="377">
        <v>2</v>
      </c>
      <c r="AD915" s="379" t="str">
        <f>IFERROR(IF(VLOOKUP(A913,入力データ,37,FALSE)="","",VLOOKUP(A913,入力データ,37,FALSE)),"")</f>
        <v/>
      </c>
      <c r="AE915" s="379" t="str">
        <f>IF(AD915="","",IF(V920&gt;43585,5,4))</f>
        <v/>
      </c>
      <c r="AF915" s="381" t="str">
        <f>IF(AD915="","",V920)</f>
        <v/>
      </c>
      <c r="AG915" s="383" t="str">
        <f>IF(AE915="","",V920)</f>
        <v/>
      </c>
      <c r="AH915" s="385" t="str">
        <f>IF(AF915="","",V920)</f>
        <v/>
      </c>
      <c r="AI915" s="387">
        <v>6</v>
      </c>
      <c r="AJ915" s="389" t="str">
        <f>IFERROR(IF(VLOOKUP(A913,入力データ,36,FALSE)="","",3),"")</f>
        <v/>
      </c>
      <c r="AK915" s="372"/>
      <c r="AL915" s="374"/>
    </row>
    <row r="916" spans="1:38" ht="15" customHeight="1" x14ac:dyDescent="0.15">
      <c r="A916" s="454"/>
      <c r="B916" s="458"/>
      <c r="C916" s="376"/>
      <c r="D916" s="463"/>
      <c r="E916" s="466"/>
      <c r="F916" s="469"/>
      <c r="G916" s="472"/>
      <c r="H916" s="466"/>
      <c r="I916" s="466"/>
      <c r="J916" s="477"/>
      <c r="K916" s="480"/>
      <c r="L916" s="466"/>
      <c r="M916" s="466"/>
      <c r="N916" s="469"/>
      <c r="O916" s="472"/>
      <c r="P916" s="466"/>
      <c r="Q916" s="477"/>
      <c r="R916" s="489"/>
      <c r="S916" s="440"/>
      <c r="T916" s="441"/>
      <c r="U916" s="442"/>
      <c r="V916" s="38"/>
      <c r="W916" s="36"/>
      <c r="X916" s="36"/>
      <c r="Y916" s="150" t="str">
        <f>IFERROR(IF(VLOOKUP(A913,入力データ,24,FALSE)="","",VLOOKUP(A913,入力データ,24,FALSE)),"")</f>
        <v/>
      </c>
      <c r="Z916" s="63"/>
      <c r="AA916" s="37"/>
      <c r="AB916" s="369"/>
      <c r="AC916" s="378"/>
      <c r="AD916" s="380"/>
      <c r="AE916" s="380"/>
      <c r="AF916" s="382"/>
      <c r="AG916" s="384"/>
      <c r="AH916" s="386"/>
      <c r="AI916" s="388"/>
      <c r="AJ916" s="390"/>
      <c r="AK916" s="372"/>
      <c r="AL916" s="374"/>
    </row>
    <row r="917" spans="1:38" ht="15" customHeight="1" x14ac:dyDescent="0.15">
      <c r="A917" s="454"/>
      <c r="B917" s="490" t="str">
        <f>IF(OR(C913&lt;&gt;"",C915&lt;&gt;""),"○","")</f>
        <v/>
      </c>
      <c r="C917" s="391" t="str">
        <f>IFERROR(IF(VLOOKUP(A913,入力データ,4,FALSE)="","",VLOOKUP(A913,入力データ,4,FALSE)),"")</f>
        <v/>
      </c>
      <c r="D917" s="392"/>
      <c r="E917" s="395" t="str">
        <f>IFERROR(IF(VLOOKUP(A913,入力データ,15,FALSE)="","",IF(VLOOKUP(A913,入力データ,15,FALSE)&gt;43585,5,4)),"")</f>
        <v/>
      </c>
      <c r="F917" s="398" t="str">
        <f>IFERROR(IF(VLOOKUP(A913,入力データ,15,FALSE)="","",VLOOKUP(A913,入力データ,15,FALSE)),"")</f>
        <v/>
      </c>
      <c r="G917" s="401" t="str">
        <f>IFERROR(IF(VLOOKUP(A913,入力データ,15,FALSE)="","",VLOOKUP(A913,入力データ,15,FALSE)),"")</f>
        <v/>
      </c>
      <c r="H917" s="404" t="str">
        <f>IFERROR(IF(VLOOKUP(A913,入力データ,15,FALSE)&gt;0,1,""),"")</f>
        <v/>
      </c>
      <c r="I917" s="404" t="str">
        <f>IFERROR(IF(VLOOKUP(A913,入力データ,16,FALSE)="","",VLOOKUP(A913,入力データ,16,FALSE)),"")</f>
        <v/>
      </c>
      <c r="J917" s="405" t="str">
        <f>IFERROR(IF(VLOOKUP(A913,入力データ,17,FALSE)="","",
IF(VLOOKUP(A913,入力データ,17,FALSE)&gt;159,"G",
IF(VLOOKUP(A913,入力データ,17,FALSE)&gt;149,"F",
IF(VLOOKUP(A913,入力データ,17,FALSE)&gt;139,"E",
IF(VLOOKUP(A913,入力データ,17,FALSE)&gt;129,"D",
IF(VLOOKUP(A913,入力データ,17,FALSE)&gt;119,"C",
IF(VLOOKUP(A913,入力データ,17,FALSE)&gt;109,"B",
IF(VLOOKUP(A913,入力データ,17,FALSE)&gt;99,"A",
"")))))))),"")</f>
        <v/>
      </c>
      <c r="K917" s="408" t="str">
        <f>IFERROR(IF(VLOOKUP(A913,入力データ,17,FALSE)="","",
IF(VLOOKUP(A913,入力データ,17,FALSE)&gt;99,MOD(VLOOKUP(A913,入力データ,17,FALSE),10),VLOOKUP(A913,入力データ,17,FALSE))),"")</f>
        <v/>
      </c>
      <c r="L917" s="411" t="str">
        <f>IFERROR(IF(VLOOKUP(A913,入力データ,18,FALSE)="","",VLOOKUP(A913,入力データ,18,FALSE)),"")</f>
        <v/>
      </c>
      <c r="M917" s="493" t="str">
        <f>IFERROR(IF(VLOOKUP(A913,入力データ,19,FALSE)="","",IF(VLOOKUP(A913,入力データ,19,FALSE)&gt;43585,5,4)),"")</f>
        <v/>
      </c>
      <c r="N917" s="398" t="str">
        <f>IFERROR(IF(VLOOKUP(A913,入力データ,19,FALSE)="","",VLOOKUP(A913,入力データ,19,FALSE)),"")</f>
        <v/>
      </c>
      <c r="O917" s="401" t="str">
        <f>IFERROR(IF(VLOOKUP(A913,入力データ,19,FALSE)="","",VLOOKUP(A913,入力データ,19,FALSE)),"")</f>
        <v/>
      </c>
      <c r="P917" s="411" t="str">
        <f>IFERROR(IF(VLOOKUP(A913,入力データ,20,FALSE)="","",VLOOKUP(A913,入力データ,20,FALSE)),"")</f>
        <v/>
      </c>
      <c r="Q917" s="500"/>
      <c r="R917" s="503" t="str">
        <f>IFERROR(IF(OR(S917="ｲｸｷｭｳ",S917="ﾑｷｭｳ",AND(L917="",P917="")),"",VLOOKUP(A913,入力データ,31,FALSE)),"")</f>
        <v/>
      </c>
      <c r="S917" s="423" t="str">
        <f>IFERROR(
IF(VLOOKUP(A913,入力データ,33,FALSE)=1,"ﾑｷｭｳ ",
IF(VLOOKUP(A913,入力データ,33,FALSE)=3,"ｲｸｷｭｳ",
IF(VLOOKUP(A913,入力データ,33,FALSE)=4,VLOOKUP(A913,入力データ,32,FALSE),
IF(VLOOKUP(A913,入力データ,33,FALSE)=5,VLOOKUP(A913,入力データ,32,FALSE),
IF(AND(VLOOKUP(A913,入力データ,38,FALSE)&gt;0,VLOOKUP(A913,入力データ,38,FALSE)&lt;9),0,
IF(AND(L917="",P917=""),"",VLOOKUP(A913,入力データ,32,FALSE))))))),"")</f>
        <v/>
      </c>
      <c r="T917" s="424"/>
      <c r="U917" s="425"/>
      <c r="V917" s="36"/>
      <c r="W917" s="36"/>
      <c r="X917" s="36"/>
      <c r="Y917" s="63" t="str">
        <f>IFERROR(IF(VLOOKUP(A913,入力データ,25,FALSE)="","",VLOOKUP(A913,入力データ,25,FALSE)),"")</f>
        <v/>
      </c>
      <c r="Z917" s="63"/>
      <c r="AA917" s="37"/>
      <c r="AB917" s="369"/>
      <c r="AC917" s="377">
        <v>3</v>
      </c>
      <c r="AD917" s="379" t="str">
        <f>IFERROR(IF(VLOOKUP(A913,入力データ,33,FALSE)="","",VLOOKUP(A913,入力データ,33,FALSE)),"")</f>
        <v/>
      </c>
      <c r="AE917" s="379" t="str">
        <f>IF(AD917="","",IF(V920&gt;43585,5,4))</f>
        <v/>
      </c>
      <c r="AF917" s="381" t="str">
        <f>IF(AD917="","",V920)</f>
        <v/>
      </c>
      <c r="AG917" s="383" t="str">
        <f>IF(AE917="","",V920)</f>
        <v/>
      </c>
      <c r="AH917" s="385" t="str">
        <f>IF(AF917="","",V920)</f>
        <v/>
      </c>
      <c r="AI917" s="379">
        <v>7</v>
      </c>
      <c r="AJ917" s="430"/>
      <c r="AK917" s="372"/>
      <c r="AL917" s="374"/>
    </row>
    <row r="918" spans="1:38" ht="15" customHeight="1" x14ac:dyDescent="0.15">
      <c r="A918" s="454"/>
      <c r="B918" s="491"/>
      <c r="C918" s="393"/>
      <c r="D918" s="394"/>
      <c r="E918" s="396"/>
      <c r="F918" s="399"/>
      <c r="G918" s="402"/>
      <c r="H918" s="396"/>
      <c r="I918" s="396"/>
      <c r="J918" s="406"/>
      <c r="K918" s="409"/>
      <c r="L918" s="396"/>
      <c r="M918" s="494"/>
      <c r="N918" s="496"/>
      <c r="O918" s="498"/>
      <c r="P918" s="494"/>
      <c r="Q918" s="501"/>
      <c r="R918" s="504"/>
      <c r="S918" s="426"/>
      <c r="T918" s="426"/>
      <c r="U918" s="427"/>
      <c r="V918" s="1"/>
      <c r="W918" s="1"/>
      <c r="X918" s="1"/>
      <c r="Y918" s="63" t="str">
        <f>IFERROR(IF(VLOOKUP(A913,入力データ,26,FALSE)="","",VLOOKUP(A913,入力データ,26,FALSE)),"")</f>
        <v/>
      </c>
      <c r="Z918" s="1"/>
      <c r="AA918" s="1"/>
      <c r="AB918" s="369"/>
      <c r="AC918" s="378"/>
      <c r="AD918" s="380"/>
      <c r="AE918" s="380"/>
      <c r="AF918" s="382"/>
      <c r="AG918" s="384"/>
      <c r="AH918" s="386"/>
      <c r="AI918" s="380"/>
      <c r="AJ918" s="431"/>
      <c r="AK918" s="372"/>
      <c r="AL918" s="374"/>
    </row>
    <row r="919" spans="1:38" ht="15" customHeight="1" x14ac:dyDescent="0.15">
      <c r="A919" s="454"/>
      <c r="B919" s="491"/>
      <c r="C919" s="432" t="str">
        <f>IFERROR(IF(VLOOKUP(A913,入力データ,14,FALSE)="","",VLOOKUP(A913,入力データ,14,FALSE)),"")</f>
        <v/>
      </c>
      <c r="D919" s="409"/>
      <c r="E919" s="396"/>
      <c r="F919" s="399"/>
      <c r="G919" s="402"/>
      <c r="H919" s="396"/>
      <c r="I919" s="396"/>
      <c r="J919" s="406"/>
      <c r="K919" s="409"/>
      <c r="L919" s="396"/>
      <c r="M919" s="494"/>
      <c r="N919" s="496"/>
      <c r="O919" s="498"/>
      <c r="P919" s="494"/>
      <c r="Q919" s="501"/>
      <c r="R919" s="504"/>
      <c r="S919" s="426"/>
      <c r="T919" s="426"/>
      <c r="U919" s="427"/>
      <c r="V919" s="150"/>
      <c r="W919" s="150"/>
      <c r="X919" s="150"/>
      <c r="Y919" s="1"/>
      <c r="Z919" s="62"/>
      <c r="AA919" s="151"/>
      <c r="AB919" s="369"/>
      <c r="AC919" s="377">
        <v>4</v>
      </c>
      <c r="AD919" s="413" t="str">
        <f>IFERROR(IF(VLOOKUP(A913,入力データ,38,FALSE)="","",VLOOKUP(A913,入力データ,38,FALSE)),"")</f>
        <v/>
      </c>
      <c r="AE919" s="379" t="str">
        <f>IF(AD919="","",IF(V920&gt;43585,5,4))</f>
        <v/>
      </c>
      <c r="AF919" s="381" t="str">
        <f>IF(AE919="","",V920)</f>
        <v/>
      </c>
      <c r="AG919" s="383" t="str">
        <f>IF(AE919="","",V920)</f>
        <v/>
      </c>
      <c r="AH919" s="385" t="str">
        <f>IF(AE919="","",V920)</f>
        <v/>
      </c>
      <c r="AI919" s="379"/>
      <c r="AJ919" s="418"/>
      <c r="AK919" s="58"/>
      <c r="AL919" s="86"/>
    </row>
    <row r="920" spans="1:38" ht="15" customHeight="1" x14ac:dyDescent="0.15">
      <c r="A920" s="455"/>
      <c r="B920" s="492"/>
      <c r="C920" s="433"/>
      <c r="D920" s="410"/>
      <c r="E920" s="397"/>
      <c r="F920" s="400"/>
      <c r="G920" s="403"/>
      <c r="H920" s="397"/>
      <c r="I920" s="397"/>
      <c r="J920" s="407"/>
      <c r="K920" s="410"/>
      <c r="L920" s="397"/>
      <c r="M920" s="495"/>
      <c r="N920" s="497"/>
      <c r="O920" s="499"/>
      <c r="P920" s="495"/>
      <c r="Q920" s="502"/>
      <c r="R920" s="505"/>
      <c r="S920" s="428"/>
      <c r="T920" s="428"/>
      <c r="U920" s="429"/>
      <c r="V920" s="420" t="str">
        <f>IFERROR(IF(VLOOKUP(A913,入力データ,27,FALSE)="","",VLOOKUP(A913,入力データ,27,FALSE)),"")</f>
        <v/>
      </c>
      <c r="W920" s="421"/>
      <c r="X920" s="421"/>
      <c r="Y920" s="421"/>
      <c r="Z920" s="421"/>
      <c r="AA920" s="422"/>
      <c r="AB920" s="370"/>
      <c r="AC920" s="412"/>
      <c r="AD920" s="414"/>
      <c r="AE920" s="414"/>
      <c r="AF920" s="415"/>
      <c r="AG920" s="416"/>
      <c r="AH920" s="417"/>
      <c r="AI920" s="414"/>
      <c r="AJ920" s="419"/>
      <c r="AK920" s="60"/>
      <c r="AL920" s="61"/>
    </row>
    <row r="921" spans="1:38" ht="15" customHeight="1" x14ac:dyDescent="0.15">
      <c r="A921" s="453">
        <v>114</v>
      </c>
      <c r="B921" s="456"/>
      <c r="C921" s="459" t="str">
        <f>IFERROR(IF(VLOOKUP(A921,入力データ,2,FALSE)="","",VLOOKUP(A921,入力データ,2,FALSE)),"")</f>
        <v/>
      </c>
      <c r="D921" s="461" t="str">
        <f>IFERROR(
IF(OR(VLOOKUP(A921,入力データ,34,FALSE)=1,
VLOOKUP(A921,入力データ,34,FALSE)=3,
VLOOKUP(A921,入力データ,34,FALSE)=4,
VLOOKUP(A921,入力データ,34,FALSE)=5),
IF(VLOOKUP(A921,入力データ,13,FALSE)="","",VLOOKUP(A921,入力データ,13,FALSE)),
IF(VLOOKUP(A921,入力データ,3,FALSE)="","",VLOOKUP(A921,入力データ,3,FALSE))),"")</f>
        <v/>
      </c>
      <c r="E921" s="464" t="str">
        <f>IFERROR(IF(VLOOKUP(A921,入力データ,5,FALSE)="","",IF(VLOOKUP(A921,入力データ,5,FALSE)&gt;43585,5,4)),"")</f>
        <v/>
      </c>
      <c r="F921" s="467" t="str">
        <f>IFERROR(IF(VLOOKUP(A921,入力データ,5,FALSE)="","",VLOOKUP(A921,入力データ,5,FALSE)),"")</f>
        <v/>
      </c>
      <c r="G921" s="470" t="str">
        <f>IFERROR(IF(VLOOKUP(A921,入力データ,5,FALSE)="","",VLOOKUP(A921,入力データ,5,FALSE)),"")</f>
        <v/>
      </c>
      <c r="H921" s="473" t="str">
        <f>IFERROR(IF(VLOOKUP(A921,入力データ,5,FALSE)&gt;0,1,""),"")</f>
        <v/>
      </c>
      <c r="I921" s="473" t="str">
        <f>IFERROR(IF(VLOOKUP(A921,入力データ,6,FALSE)="","",VLOOKUP(A921,入力データ,6,FALSE)),"")</f>
        <v/>
      </c>
      <c r="J921" s="475" t="str">
        <f>IFERROR(IF(VLOOKUP(A921,入力データ,7,FALSE)="","",
IF(VLOOKUP(A921,入力データ,7,FALSE)&gt;159,"G",
IF(VLOOKUP(A921,入力データ,7,FALSE)&gt;149,"F",
IF(VLOOKUP(A921,入力データ,7,FALSE)&gt;139,"E",
IF(VLOOKUP(A921,入力データ,7,FALSE)&gt;129,"D",
IF(VLOOKUP(A921,入力データ,7,FALSE)&gt;119,"C",
IF(VLOOKUP(A921,入力データ,7,FALSE)&gt;109,"B",
IF(VLOOKUP(A921,入力データ,7,FALSE)&gt;99,"A",
"")))))))),"")</f>
        <v/>
      </c>
      <c r="K921" s="478" t="str">
        <f>IFERROR(IF(VLOOKUP(A921,入力データ,7,FALSE)="","",
IF(VLOOKUP(A921,入力データ,7,FALSE)&gt;99,MOD(VLOOKUP(A921,入力データ,7,FALSE),10),VLOOKUP(A921,入力データ,7,FALSE))),"")</f>
        <v/>
      </c>
      <c r="L921" s="481" t="str">
        <f>IFERROR(IF(VLOOKUP(A921,入力データ,8,FALSE)="","",VLOOKUP(A921,入力データ,8,FALSE)),"")</f>
        <v/>
      </c>
      <c r="M921" s="483" t="str">
        <f>IFERROR(IF(VLOOKUP(A921,入力データ,9,FALSE)="","",IF(VLOOKUP(A921,入力データ,9,FALSE)&gt;43585,5,4)),"")</f>
        <v/>
      </c>
      <c r="N921" s="485" t="str">
        <f>IFERROR(IF(VLOOKUP(A921,入力データ,9,FALSE)="","",VLOOKUP(A921,入力データ,9,FALSE)),"")</f>
        <v/>
      </c>
      <c r="O921" s="470" t="str">
        <f>IFERROR(IF(VLOOKUP(A921,入力データ,9,FALSE)="","",VLOOKUP(A921,入力データ,9,FALSE)),"")</f>
        <v/>
      </c>
      <c r="P921" s="481" t="str">
        <f>IFERROR(IF(VLOOKUP(A921,入力データ,10,FALSE)="","",VLOOKUP(A921,入力データ,10,FALSE)),"")</f>
        <v/>
      </c>
      <c r="Q921" s="434"/>
      <c r="R921" s="487" t="str">
        <f>IFERROR(IF(VLOOKUP(A921,入力データ,8,FALSE)="","",VLOOKUP(A921,入力データ,8,FALSE)+VALUE(VLOOKUP(A921,入力データ,10,FALSE))),"")</f>
        <v/>
      </c>
      <c r="S921" s="434" t="str">
        <f>IF(R921="","",IF(VLOOKUP(A921,入力データ,11,FALSE)="育児休業","ｲｸｷｭｳ",IF(VLOOKUP(A921,入力データ,11,FALSE)="傷病休職","ﾑｷｭｳ",ROUNDDOWN(R921*10/1000,0))))</f>
        <v/>
      </c>
      <c r="T921" s="435"/>
      <c r="U921" s="436"/>
      <c r="V921" s="152"/>
      <c r="W921" s="149"/>
      <c r="X921" s="149"/>
      <c r="Y921" s="149" t="str">
        <f>IFERROR(IF(VLOOKUP(A921,入力データ,21,FALSE)="","",VLOOKUP(A921,入力データ,21,FALSE)),"")</f>
        <v/>
      </c>
      <c r="Z921" s="40"/>
      <c r="AA921" s="67"/>
      <c r="AB921" s="368" t="str">
        <f>IFERROR(IF(VLOOKUP(A921,入力データ,28,FALSE)&amp;"　"&amp;VLOOKUP(A921,入力データ,29,FALSE)="　","",VLOOKUP(A921,入力データ,28,FALSE)&amp;"　"&amp;VLOOKUP(A921,入力データ,29,FALSE)),"")</f>
        <v/>
      </c>
      <c r="AC921" s="443">
        <v>1</v>
      </c>
      <c r="AD921" s="444" t="str">
        <f>IFERROR(IF(VLOOKUP(A921,入力データ,34,FALSE)="","",VLOOKUP(A921,入力データ,34,FALSE)),"")</f>
        <v/>
      </c>
      <c r="AE921" s="444" t="str">
        <f>IF(AD921="","",IF(V928&gt;43585,5,4))</f>
        <v/>
      </c>
      <c r="AF921" s="445" t="str">
        <f>IF(AD921="","",V928)</f>
        <v/>
      </c>
      <c r="AG921" s="447" t="str">
        <f>IF(AD921="","",V928)</f>
        <v/>
      </c>
      <c r="AH921" s="449" t="str">
        <f>IF(AD921="","",V928)</f>
        <v/>
      </c>
      <c r="AI921" s="444">
        <v>5</v>
      </c>
      <c r="AJ921" s="451" t="str">
        <f>IFERROR(IF(OR(VLOOKUP(A921,入力データ,34,FALSE)=1,VLOOKUP(A921,入力データ,34,FALSE)=3,VLOOKUP(A921,入力データ,34,FALSE)=4,VLOOKUP(A921,入力データ,34,FALSE)=5),3,
IF(VLOOKUP(A921,入力データ,35,FALSE)="","",3)),"")</f>
        <v/>
      </c>
      <c r="AK921" s="371"/>
      <c r="AL921" s="373"/>
    </row>
    <row r="922" spans="1:38" ht="15" customHeight="1" x14ac:dyDescent="0.15">
      <c r="A922" s="454"/>
      <c r="B922" s="457"/>
      <c r="C922" s="460"/>
      <c r="D922" s="462"/>
      <c r="E922" s="465"/>
      <c r="F922" s="468"/>
      <c r="G922" s="471"/>
      <c r="H922" s="474"/>
      <c r="I922" s="474"/>
      <c r="J922" s="476"/>
      <c r="K922" s="479"/>
      <c r="L922" s="482"/>
      <c r="M922" s="484"/>
      <c r="N922" s="486"/>
      <c r="O922" s="471"/>
      <c r="P922" s="482"/>
      <c r="Q922" s="437"/>
      <c r="R922" s="488"/>
      <c r="S922" s="437"/>
      <c r="T922" s="438"/>
      <c r="U922" s="439"/>
      <c r="V922" s="41"/>
      <c r="W922" s="150"/>
      <c r="X922" s="150"/>
      <c r="Y922" s="150" t="str">
        <f>IFERROR(IF(VLOOKUP(A921,入力データ,22,FALSE)="","",VLOOKUP(A921,入力データ,22,FALSE)),"")</f>
        <v/>
      </c>
      <c r="Z922" s="150"/>
      <c r="AA922" s="151"/>
      <c r="AB922" s="369"/>
      <c r="AC922" s="378"/>
      <c r="AD922" s="380"/>
      <c r="AE922" s="380"/>
      <c r="AF922" s="446"/>
      <c r="AG922" s="448"/>
      <c r="AH922" s="450"/>
      <c r="AI922" s="380"/>
      <c r="AJ922" s="452"/>
      <c r="AK922" s="372"/>
      <c r="AL922" s="374"/>
    </row>
    <row r="923" spans="1:38" ht="15" customHeight="1" x14ac:dyDescent="0.15">
      <c r="A923" s="454"/>
      <c r="B923" s="457"/>
      <c r="C923" s="375" t="str">
        <f>IFERROR(IF(VLOOKUP(A921,入力データ,12,FALSE)="","",VLOOKUP(A921,入力データ,12,FALSE)),"")</f>
        <v/>
      </c>
      <c r="D923" s="462"/>
      <c r="E923" s="465"/>
      <c r="F923" s="468"/>
      <c r="G923" s="471"/>
      <c r="H923" s="474"/>
      <c r="I923" s="474"/>
      <c r="J923" s="476"/>
      <c r="K923" s="479"/>
      <c r="L923" s="482"/>
      <c r="M923" s="484"/>
      <c r="N923" s="486"/>
      <c r="O923" s="471"/>
      <c r="P923" s="482"/>
      <c r="Q923" s="437"/>
      <c r="R923" s="488"/>
      <c r="S923" s="437"/>
      <c r="T923" s="438"/>
      <c r="U923" s="439"/>
      <c r="V923" s="41"/>
      <c r="W923" s="150"/>
      <c r="X923" s="150"/>
      <c r="Y923" s="150" t="str">
        <f>IFERROR(IF(VLOOKUP(A921,入力データ,23,FALSE)="","",VLOOKUP(A921,入力データ,23,FALSE)),"")</f>
        <v/>
      </c>
      <c r="Z923" s="150"/>
      <c r="AA923" s="151"/>
      <c r="AB923" s="369"/>
      <c r="AC923" s="377">
        <v>2</v>
      </c>
      <c r="AD923" s="379" t="str">
        <f>IFERROR(IF(VLOOKUP(A921,入力データ,37,FALSE)="","",VLOOKUP(A921,入力データ,37,FALSE)),"")</f>
        <v/>
      </c>
      <c r="AE923" s="379" t="str">
        <f>IF(AD923="","",IF(V928&gt;43585,5,4))</f>
        <v/>
      </c>
      <c r="AF923" s="381" t="str">
        <f>IF(AD923="","",V928)</f>
        <v/>
      </c>
      <c r="AG923" s="383" t="str">
        <f>IF(AE923="","",V928)</f>
        <v/>
      </c>
      <c r="AH923" s="385" t="str">
        <f>IF(AF923="","",V928)</f>
        <v/>
      </c>
      <c r="AI923" s="387">
        <v>6</v>
      </c>
      <c r="AJ923" s="389" t="str">
        <f>IFERROR(IF(VLOOKUP(A921,入力データ,36,FALSE)="","",3),"")</f>
        <v/>
      </c>
      <c r="AK923" s="372"/>
      <c r="AL923" s="374"/>
    </row>
    <row r="924" spans="1:38" ht="15" customHeight="1" x14ac:dyDescent="0.15">
      <c r="A924" s="454"/>
      <c r="B924" s="458"/>
      <c r="C924" s="376"/>
      <c r="D924" s="463"/>
      <c r="E924" s="466"/>
      <c r="F924" s="469"/>
      <c r="G924" s="472"/>
      <c r="H924" s="466"/>
      <c r="I924" s="466"/>
      <c r="J924" s="477"/>
      <c r="K924" s="480"/>
      <c r="L924" s="466"/>
      <c r="M924" s="466"/>
      <c r="N924" s="469"/>
      <c r="O924" s="472"/>
      <c r="P924" s="466"/>
      <c r="Q924" s="477"/>
      <c r="R924" s="489"/>
      <c r="S924" s="440"/>
      <c r="T924" s="441"/>
      <c r="U924" s="442"/>
      <c r="V924" s="38"/>
      <c r="W924" s="36"/>
      <c r="X924" s="36"/>
      <c r="Y924" s="150" t="str">
        <f>IFERROR(IF(VLOOKUP(A921,入力データ,24,FALSE)="","",VLOOKUP(A921,入力データ,24,FALSE)),"")</f>
        <v/>
      </c>
      <c r="Z924" s="63"/>
      <c r="AA924" s="37"/>
      <c r="AB924" s="369"/>
      <c r="AC924" s="378"/>
      <c r="AD924" s="380"/>
      <c r="AE924" s="380"/>
      <c r="AF924" s="382"/>
      <c r="AG924" s="384"/>
      <c r="AH924" s="386"/>
      <c r="AI924" s="388"/>
      <c r="AJ924" s="390"/>
      <c r="AK924" s="372"/>
      <c r="AL924" s="374"/>
    </row>
    <row r="925" spans="1:38" ht="15" customHeight="1" x14ac:dyDescent="0.15">
      <c r="A925" s="454"/>
      <c r="B925" s="490" t="str">
        <f>IF(OR(C921&lt;&gt;"",C923&lt;&gt;""),"○","")</f>
        <v/>
      </c>
      <c r="C925" s="391" t="str">
        <f>IFERROR(IF(VLOOKUP(A921,入力データ,4,FALSE)="","",VLOOKUP(A921,入力データ,4,FALSE)),"")</f>
        <v/>
      </c>
      <c r="D925" s="392"/>
      <c r="E925" s="395" t="str">
        <f>IFERROR(IF(VLOOKUP(A921,入力データ,15,FALSE)="","",IF(VLOOKUP(A921,入力データ,15,FALSE)&gt;43585,5,4)),"")</f>
        <v/>
      </c>
      <c r="F925" s="398" t="str">
        <f>IFERROR(IF(VLOOKUP(A921,入力データ,15,FALSE)="","",VLOOKUP(A921,入力データ,15,FALSE)),"")</f>
        <v/>
      </c>
      <c r="G925" s="401" t="str">
        <f>IFERROR(IF(VLOOKUP(A921,入力データ,15,FALSE)="","",VLOOKUP(A921,入力データ,15,FALSE)),"")</f>
        <v/>
      </c>
      <c r="H925" s="404" t="str">
        <f>IFERROR(IF(VLOOKUP(A921,入力データ,15,FALSE)&gt;0,1,""),"")</f>
        <v/>
      </c>
      <c r="I925" s="404" t="str">
        <f>IFERROR(IF(VLOOKUP(A921,入力データ,16,FALSE)="","",VLOOKUP(A921,入力データ,16,FALSE)),"")</f>
        <v/>
      </c>
      <c r="J925" s="405" t="str">
        <f>IFERROR(IF(VLOOKUP(A921,入力データ,17,FALSE)="","",
IF(VLOOKUP(A921,入力データ,17,FALSE)&gt;159,"G",
IF(VLOOKUP(A921,入力データ,17,FALSE)&gt;149,"F",
IF(VLOOKUP(A921,入力データ,17,FALSE)&gt;139,"E",
IF(VLOOKUP(A921,入力データ,17,FALSE)&gt;129,"D",
IF(VLOOKUP(A921,入力データ,17,FALSE)&gt;119,"C",
IF(VLOOKUP(A921,入力データ,17,FALSE)&gt;109,"B",
IF(VLOOKUP(A921,入力データ,17,FALSE)&gt;99,"A",
"")))))))),"")</f>
        <v/>
      </c>
      <c r="K925" s="408" t="str">
        <f>IFERROR(IF(VLOOKUP(A921,入力データ,17,FALSE)="","",
IF(VLOOKUP(A921,入力データ,17,FALSE)&gt;99,MOD(VLOOKUP(A921,入力データ,17,FALSE),10),VLOOKUP(A921,入力データ,17,FALSE))),"")</f>
        <v/>
      </c>
      <c r="L925" s="411" t="str">
        <f>IFERROR(IF(VLOOKUP(A921,入力データ,18,FALSE)="","",VLOOKUP(A921,入力データ,18,FALSE)),"")</f>
        <v/>
      </c>
      <c r="M925" s="493" t="str">
        <f>IFERROR(IF(VLOOKUP(A921,入力データ,19,FALSE)="","",IF(VLOOKUP(A921,入力データ,19,FALSE)&gt;43585,5,4)),"")</f>
        <v/>
      </c>
      <c r="N925" s="398" t="str">
        <f>IFERROR(IF(VLOOKUP(A921,入力データ,19,FALSE)="","",VLOOKUP(A921,入力データ,19,FALSE)),"")</f>
        <v/>
      </c>
      <c r="O925" s="401" t="str">
        <f>IFERROR(IF(VLOOKUP(A921,入力データ,19,FALSE)="","",VLOOKUP(A921,入力データ,19,FALSE)),"")</f>
        <v/>
      </c>
      <c r="P925" s="411" t="str">
        <f>IFERROR(IF(VLOOKUP(A921,入力データ,20,FALSE)="","",VLOOKUP(A921,入力データ,20,FALSE)),"")</f>
        <v/>
      </c>
      <c r="Q925" s="500"/>
      <c r="R925" s="503" t="str">
        <f>IFERROR(IF(OR(S925="ｲｸｷｭｳ",S925="ﾑｷｭｳ",AND(L925="",P925="")),"",VLOOKUP(A921,入力データ,31,FALSE)),"")</f>
        <v/>
      </c>
      <c r="S925" s="423" t="str">
        <f>IFERROR(
IF(VLOOKUP(A921,入力データ,33,FALSE)=1,"ﾑｷｭｳ ",
IF(VLOOKUP(A921,入力データ,33,FALSE)=3,"ｲｸｷｭｳ",
IF(VLOOKUP(A921,入力データ,33,FALSE)=4,VLOOKUP(A921,入力データ,32,FALSE),
IF(VLOOKUP(A921,入力データ,33,FALSE)=5,VLOOKUP(A921,入力データ,32,FALSE),
IF(AND(VLOOKUP(A921,入力データ,38,FALSE)&gt;0,VLOOKUP(A921,入力データ,38,FALSE)&lt;9),0,
IF(AND(L925="",P925=""),"",VLOOKUP(A921,入力データ,32,FALSE))))))),"")</f>
        <v/>
      </c>
      <c r="T925" s="424"/>
      <c r="U925" s="425"/>
      <c r="V925" s="36"/>
      <c r="W925" s="36"/>
      <c r="X925" s="36"/>
      <c r="Y925" s="63" t="str">
        <f>IFERROR(IF(VLOOKUP(A921,入力データ,25,FALSE)="","",VLOOKUP(A921,入力データ,25,FALSE)),"")</f>
        <v/>
      </c>
      <c r="Z925" s="63"/>
      <c r="AA925" s="37"/>
      <c r="AB925" s="369"/>
      <c r="AC925" s="377">
        <v>3</v>
      </c>
      <c r="AD925" s="379" t="str">
        <f>IFERROR(IF(VLOOKUP(A921,入力データ,33,FALSE)="","",VLOOKUP(A921,入力データ,33,FALSE)),"")</f>
        <v/>
      </c>
      <c r="AE925" s="379" t="str">
        <f>IF(AD925="","",IF(V928&gt;43585,5,4))</f>
        <v/>
      </c>
      <c r="AF925" s="381" t="str">
        <f>IF(AD925="","",V928)</f>
        <v/>
      </c>
      <c r="AG925" s="383" t="str">
        <f>IF(AE925="","",V928)</f>
        <v/>
      </c>
      <c r="AH925" s="385" t="str">
        <f>IF(AF925="","",V928)</f>
        <v/>
      </c>
      <c r="AI925" s="379">
        <v>7</v>
      </c>
      <c r="AJ925" s="430"/>
      <c r="AK925" s="372"/>
      <c r="AL925" s="374"/>
    </row>
    <row r="926" spans="1:38" ht="15" customHeight="1" x14ac:dyDescent="0.15">
      <c r="A926" s="454"/>
      <c r="B926" s="491"/>
      <c r="C926" s="393"/>
      <c r="D926" s="394"/>
      <c r="E926" s="396"/>
      <c r="F926" s="399"/>
      <c r="G926" s="402"/>
      <c r="H926" s="396"/>
      <c r="I926" s="396"/>
      <c r="J926" s="406"/>
      <c r="K926" s="409"/>
      <c r="L926" s="396"/>
      <c r="M926" s="494"/>
      <c r="N926" s="496"/>
      <c r="O926" s="498"/>
      <c r="P926" s="494"/>
      <c r="Q926" s="501"/>
      <c r="R926" s="504"/>
      <c r="S926" s="426"/>
      <c r="T926" s="426"/>
      <c r="U926" s="427"/>
      <c r="V926" s="1"/>
      <c r="W926" s="1"/>
      <c r="X926" s="1"/>
      <c r="Y926" s="63" t="str">
        <f>IFERROR(IF(VLOOKUP(A921,入力データ,26,FALSE)="","",VLOOKUP(A921,入力データ,26,FALSE)),"")</f>
        <v/>
      </c>
      <c r="Z926" s="1"/>
      <c r="AA926" s="1"/>
      <c r="AB926" s="369"/>
      <c r="AC926" s="378"/>
      <c r="AD926" s="380"/>
      <c r="AE926" s="380"/>
      <c r="AF926" s="382"/>
      <c r="AG926" s="384"/>
      <c r="AH926" s="386"/>
      <c r="AI926" s="380"/>
      <c r="AJ926" s="431"/>
      <c r="AK926" s="372"/>
      <c r="AL926" s="374"/>
    </row>
    <row r="927" spans="1:38" ht="15" customHeight="1" x14ac:dyDescent="0.15">
      <c r="A927" s="454"/>
      <c r="B927" s="491"/>
      <c r="C927" s="432" t="str">
        <f>IFERROR(IF(VLOOKUP(A921,入力データ,14,FALSE)="","",VLOOKUP(A921,入力データ,14,FALSE)),"")</f>
        <v/>
      </c>
      <c r="D927" s="409"/>
      <c r="E927" s="396"/>
      <c r="F927" s="399"/>
      <c r="G927" s="402"/>
      <c r="H927" s="396"/>
      <c r="I927" s="396"/>
      <c r="J927" s="406"/>
      <c r="K927" s="409"/>
      <c r="L927" s="396"/>
      <c r="M927" s="494"/>
      <c r="N927" s="496"/>
      <c r="O927" s="498"/>
      <c r="P927" s="494"/>
      <c r="Q927" s="501"/>
      <c r="R927" s="504"/>
      <c r="S927" s="426"/>
      <c r="T927" s="426"/>
      <c r="U927" s="427"/>
      <c r="V927" s="150"/>
      <c r="W927" s="150"/>
      <c r="X927" s="150"/>
      <c r="Y927" s="1"/>
      <c r="Z927" s="62"/>
      <c r="AA927" s="151"/>
      <c r="AB927" s="369"/>
      <c r="AC927" s="377">
        <v>4</v>
      </c>
      <c r="AD927" s="413" t="str">
        <f>IFERROR(IF(VLOOKUP(A921,入力データ,38,FALSE)="","",VLOOKUP(A921,入力データ,38,FALSE)),"")</f>
        <v/>
      </c>
      <c r="AE927" s="379" t="str">
        <f>IF(AD927="","",IF(V928&gt;43585,5,4))</f>
        <v/>
      </c>
      <c r="AF927" s="381" t="str">
        <f>IF(AE927="","",V928)</f>
        <v/>
      </c>
      <c r="AG927" s="383" t="str">
        <f>IF(AE927="","",V928)</f>
        <v/>
      </c>
      <c r="AH927" s="385" t="str">
        <f>IF(AE927="","",V928)</f>
        <v/>
      </c>
      <c r="AI927" s="379"/>
      <c r="AJ927" s="418"/>
      <c r="AK927" s="58"/>
      <c r="AL927" s="86"/>
    </row>
    <row r="928" spans="1:38" ht="15" customHeight="1" x14ac:dyDescent="0.15">
      <c r="A928" s="455"/>
      <c r="B928" s="492"/>
      <c r="C928" s="433"/>
      <c r="D928" s="410"/>
      <c r="E928" s="397"/>
      <c r="F928" s="400"/>
      <c r="G928" s="403"/>
      <c r="H928" s="397"/>
      <c r="I928" s="397"/>
      <c r="J928" s="407"/>
      <c r="K928" s="410"/>
      <c r="L928" s="397"/>
      <c r="M928" s="495"/>
      <c r="N928" s="497"/>
      <c r="O928" s="499"/>
      <c r="P928" s="495"/>
      <c r="Q928" s="502"/>
      <c r="R928" s="505"/>
      <c r="S928" s="428"/>
      <c r="T928" s="428"/>
      <c r="U928" s="429"/>
      <c r="V928" s="420" t="str">
        <f>IFERROR(IF(VLOOKUP(A921,入力データ,27,FALSE)="","",VLOOKUP(A921,入力データ,27,FALSE)),"")</f>
        <v/>
      </c>
      <c r="W928" s="421"/>
      <c r="X928" s="421"/>
      <c r="Y928" s="421"/>
      <c r="Z928" s="421"/>
      <c r="AA928" s="422"/>
      <c r="AB928" s="370"/>
      <c r="AC928" s="412"/>
      <c r="AD928" s="414"/>
      <c r="AE928" s="414"/>
      <c r="AF928" s="415"/>
      <c r="AG928" s="416"/>
      <c r="AH928" s="417"/>
      <c r="AI928" s="414"/>
      <c r="AJ928" s="419"/>
      <c r="AK928" s="60"/>
      <c r="AL928" s="61"/>
    </row>
    <row r="929" spans="1:38" ht="15" customHeight="1" x14ac:dyDescent="0.15">
      <c r="A929" s="453">
        <v>115</v>
      </c>
      <c r="B929" s="456"/>
      <c r="C929" s="459" t="str">
        <f>IFERROR(IF(VLOOKUP(A929,入力データ,2,FALSE)="","",VLOOKUP(A929,入力データ,2,FALSE)),"")</f>
        <v/>
      </c>
      <c r="D929" s="461" t="str">
        <f>IFERROR(
IF(OR(VLOOKUP(A929,入力データ,34,FALSE)=1,
VLOOKUP(A929,入力データ,34,FALSE)=3,
VLOOKUP(A929,入力データ,34,FALSE)=4,
VLOOKUP(A929,入力データ,34,FALSE)=5),
IF(VLOOKUP(A929,入力データ,13,FALSE)="","",VLOOKUP(A929,入力データ,13,FALSE)),
IF(VLOOKUP(A929,入力データ,3,FALSE)="","",VLOOKUP(A929,入力データ,3,FALSE))),"")</f>
        <v/>
      </c>
      <c r="E929" s="464" t="str">
        <f>IFERROR(IF(VLOOKUP(A929,入力データ,5,FALSE)="","",IF(VLOOKUP(A929,入力データ,5,FALSE)&gt;43585,5,4)),"")</f>
        <v/>
      </c>
      <c r="F929" s="467" t="str">
        <f>IFERROR(IF(VLOOKUP(A929,入力データ,5,FALSE)="","",VLOOKUP(A929,入力データ,5,FALSE)),"")</f>
        <v/>
      </c>
      <c r="G929" s="470" t="str">
        <f>IFERROR(IF(VLOOKUP(A929,入力データ,5,FALSE)="","",VLOOKUP(A929,入力データ,5,FALSE)),"")</f>
        <v/>
      </c>
      <c r="H929" s="473" t="str">
        <f>IFERROR(IF(VLOOKUP(A929,入力データ,5,FALSE)&gt;0,1,""),"")</f>
        <v/>
      </c>
      <c r="I929" s="473" t="str">
        <f>IFERROR(IF(VLOOKUP(A929,入力データ,6,FALSE)="","",VLOOKUP(A929,入力データ,6,FALSE)),"")</f>
        <v/>
      </c>
      <c r="J929" s="475" t="str">
        <f>IFERROR(IF(VLOOKUP(A929,入力データ,7,FALSE)="","",
IF(VLOOKUP(A929,入力データ,7,FALSE)&gt;159,"G",
IF(VLOOKUP(A929,入力データ,7,FALSE)&gt;149,"F",
IF(VLOOKUP(A929,入力データ,7,FALSE)&gt;139,"E",
IF(VLOOKUP(A929,入力データ,7,FALSE)&gt;129,"D",
IF(VLOOKUP(A929,入力データ,7,FALSE)&gt;119,"C",
IF(VLOOKUP(A929,入力データ,7,FALSE)&gt;109,"B",
IF(VLOOKUP(A929,入力データ,7,FALSE)&gt;99,"A",
"")))))))),"")</f>
        <v/>
      </c>
      <c r="K929" s="478" t="str">
        <f>IFERROR(IF(VLOOKUP(A929,入力データ,7,FALSE)="","",
IF(VLOOKUP(A929,入力データ,7,FALSE)&gt;99,MOD(VLOOKUP(A929,入力データ,7,FALSE),10),VLOOKUP(A929,入力データ,7,FALSE))),"")</f>
        <v/>
      </c>
      <c r="L929" s="481" t="str">
        <f>IFERROR(IF(VLOOKUP(A929,入力データ,8,FALSE)="","",VLOOKUP(A929,入力データ,8,FALSE)),"")</f>
        <v/>
      </c>
      <c r="M929" s="483" t="str">
        <f>IFERROR(IF(VLOOKUP(A929,入力データ,9,FALSE)="","",IF(VLOOKUP(A929,入力データ,9,FALSE)&gt;43585,5,4)),"")</f>
        <v/>
      </c>
      <c r="N929" s="485" t="str">
        <f>IFERROR(IF(VLOOKUP(A929,入力データ,9,FALSE)="","",VLOOKUP(A929,入力データ,9,FALSE)),"")</f>
        <v/>
      </c>
      <c r="O929" s="470" t="str">
        <f>IFERROR(IF(VLOOKUP(A929,入力データ,9,FALSE)="","",VLOOKUP(A929,入力データ,9,FALSE)),"")</f>
        <v/>
      </c>
      <c r="P929" s="481" t="str">
        <f>IFERROR(IF(VLOOKUP(A929,入力データ,10,FALSE)="","",VLOOKUP(A929,入力データ,10,FALSE)),"")</f>
        <v/>
      </c>
      <c r="Q929" s="434"/>
      <c r="R929" s="487" t="str">
        <f>IFERROR(IF(VLOOKUP(A929,入力データ,8,FALSE)="","",VLOOKUP(A929,入力データ,8,FALSE)+VALUE(VLOOKUP(A929,入力データ,10,FALSE))),"")</f>
        <v/>
      </c>
      <c r="S929" s="434" t="str">
        <f>IF(R929="","",IF(VLOOKUP(A929,入力データ,11,FALSE)="育児休業","ｲｸｷｭｳ",IF(VLOOKUP(A929,入力データ,11,FALSE)="傷病休職","ﾑｷｭｳ",ROUNDDOWN(R929*10/1000,0))))</f>
        <v/>
      </c>
      <c r="T929" s="435"/>
      <c r="U929" s="436"/>
      <c r="V929" s="152"/>
      <c r="W929" s="149"/>
      <c r="X929" s="149"/>
      <c r="Y929" s="149" t="str">
        <f>IFERROR(IF(VLOOKUP(A929,入力データ,21,FALSE)="","",VLOOKUP(A929,入力データ,21,FALSE)),"")</f>
        <v/>
      </c>
      <c r="Z929" s="40"/>
      <c r="AA929" s="67"/>
      <c r="AB929" s="368" t="str">
        <f>IFERROR(IF(VLOOKUP(A929,入力データ,28,FALSE)&amp;"　"&amp;VLOOKUP(A929,入力データ,29,FALSE)="　","",VLOOKUP(A929,入力データ,28,FALSE)&amp;"　"&amp;VLOOKUP(A929,入力データ,29,FALSE)),"")</f>
        <v/>
      </c>
      <c r="AC929" s="443">
        <v>1</v>
      </c>
      <c r="AD929" s="444" t="str">
        <f>IFERROR(IF(VLOOKUP(A929,入力データ,34,FALSE)="","",VLOOKUP(A929,入力データ,34,FALSE)),"")</f>
        <v/>
      </c>
      <c r="AE929" s="444" t="str">
        <f>IF(AD929="","",IF(V936&gt;43585,5,4))</f>
        <v/>
      </c>
      <c r="AF929" s="445" t="str">
        <f>IF(AD929="","",V936)</f>
        <v/>
      </c>
      <c r="AG929" s="447" t="str">
        <f>IF(AD929="","",V936)</f>
        <v/>
      </c>
      <c r="AH929" s="449" t="str">
        <f>IF(AD929="","",V936)</f>
        <v/>
      </c>
      <c r="AI929" s="444">
        <v>5</v>
      </c>
      <c r="AJ929" s="451" t="str">
        <f>IFERROR(IF(OR(VLOOKUP(A929,入力データ,34,FALSE)=1,VLOOKUP(A929,入力データ,34,FALSE)=3,VLOOKUP(A929,入力データ,34,FALSE)=4,VLOOKUP(A929,入力データ,34,FALSE)=5),3,
IF(VLOOKUP(A929,入力データ,35,FALSE)="","",3)),"")</f>
        <v/>
      </c>
      <c r="AK929" s="371"/>
      <c r="AL929" s="373"/>
    </row>
    <row r="930" spans="1:38" ht="15" customHeight="1" x14ac:dyDescent="0.15">
      <c r="A930" s="454"/>
      <c r="B930" s="457"/>
      <c r="C930" s="460"/>
      <c r="D930" s="462"/>
      <c r="E930" s="465"/>
      <c r="F930" s="468"/>
      <c r="G930" s="471"/>
      <c r="H930" s="474"/>
      <c r="I930" s="474"/>
      <c r="J930" s="476"/>
      <c r="K930" s="479"/>
      <c r="L930" s="482"/>
      <c r="M930" s="484"/>
      <c r="N930" s="486"/>
      <c r="O930" s="471"/>
      <c r="P930" s="482"/>
      <c r="Q930" s="437"/>
      <c r="R930" s="488"/>
      <c r="S930" s="437"/>
      <c r="T930" s="438"/>
      <c r="U930" s="439"/>
      <c r="V930" s="41"/>
      <c r="W930" s="150"/>
      <c r="X930" s="150"/>
      <c r="Y930" s="150" t="str">
        <f>IFERROR(IF(VLOOKUP(A929,入力データ,22,FALSE)="","",VLOOKUP(A929,入力データ,22,FALSE)),"")</f>
        <v/>
      </c>
      <c r="Z930" s="150"/>
      <c r="AA930" s="151"/>
      <c r="AB930" s="369"/>
      <c r="AC930" s="378"/>
      <c r="AD930" s="380"/>
      <c r="AE930" s="380"/>
      <c r="AF930" s="446"/>
      <c r="AG930" s="448"/>
      <c r="AH930" s="450"/>
      <c r="AI930" s="380"/>
      <c r="AJ930" s="452"/>
      <c r="AK930" s="372"/>
      <c r="AL930" s="374"/>
    </row>
    <row r="931" spans="1:38" ht="15" customHeight="1" x14ac:dyDescent="0.15">
      <c r="A931" s="454"/>
      <c r="B931" s="457"/>
      <c r="C931" s="375" t="str">
        <f>IFERROR(IF(VLOOKUP(A929,入力データ,12,FALSE)="","",VLOOKUP(A929,入力データ,12,FALSE)),"")</f>
        <v/>
      </c>
      <c r="D931" s="462"/>
      <c r="E931" s="465"/>
      <c r="F931" s="468"/>
      <c r="G931" s="471"/>
      <c r="H931" s="474"/>
      <c r="I931" s="474"/>
      <c r="J931" s="476"/>
      <c r="K931" s="479"/>
      <c r="L931" s="482"/>
      <c r="M931" s="484"/>
      <c r="N931" s="486"/>
      <c r="O931" s="471"/>
      <c r="P931" s="482"/>
      <c r="Q931" s="437"/>
      <c r="R931" s="488"/>
      <c r="S931" s="437"/>
      <c r="T931" s="438"/>
      <c r="U931" s="439"/>
      <c r="V931" s="41"/>
      <c r="W931" s="150"/>
      <c r="X931" s="150"/>
      <c r="Y931" s="150" t="str">
        <f>IFERROR(IF(VLOOKUP(A929,入力データ,23,FALSE)="","",VLOOKUP(A929,入力データ,23,FALSE)),"")</f>
        <v/>
      </c>
      <c r="Z931" s="150"/>
      <c r="AA931" s="151"/>
      <c r="AB931" s="369"/>
      <c r="AC931" s="377">
        <v>2</v>
      </c>
      <c r="AD931" s="379" t="str">
        <f>IFERROR(IF(VLOOKUP(A929,入力データ,37,FALSE)="","",VLOOKUP(A929,入力データ,37,FALSE)),"")</f>
        <v/>
      </c>
      <c r="AE931" s="379" t="str">
        <f>IF(AD931="","",IF(V936&gt;43585,5,4))</f>
        <v/>
      </c>
      <c r="AF931" s="381" t="str">
        <f>IF(AD931="","",V936)</f>
        <v/>
      </c>
      <c r="AG931" s="383" t="str">
        <f>IF(AE931="","",V936)</f>
        <v/>
      </c>
      <c r="AH931" s="385" t="str">
        <f>IF(AF931="","",V936)</f>
        <v/>
      </c>
      <c r="AI931" s="387">
        <v>6</v>
      </c>
      <c r="AJ931" s="389" t="str">
        <f>IFERROR(IF(VLOOKUP(A929,入力データ,36,FALSE)="","",3),"")</f>
        <v/>
      </c>
      <c r="AK931" s="372"/>
      <c r="AL931" s="374"/>
    </row>
    <row r="932" spans="1:38" ht="15" customHeight="1" x14ac:dyDescent="0.15">
      <c r="A932" s="454"/>
      <c r="B932" s="458"/>
      <c r="C932" s="376"/>
      <c r="D932" s="463"/>
      <c r="E932" s="466"/>
      <c r="F932" s="469"/>
      <c r="G932" s="472"/>
      <c r="H932" s="466"/>
      <c r="I932" s="466"/>
      <c r="J932" s="477"/>
      <c r="K932" s="480"/>
      <c r="L932" s="466"/>
      <c r="M932" s="466"/>
      <c r="N932" s="469"/>
      <c r="O932" s="472"/>
      <c r="P932" s="466"/>
      <c r="Q932" s="477"/>
      <c r="R932" s="489"/>
      <c r="S932" s="440"/>
      <c r="T932" s="441"/>
      <c r="U932" s="442"/>
      <c r="V932" s="38"/>
      <c r="W932" s="36"/>
      <c r="X932" s="36"/>
      <c r="Y932" s="150" t="str">
        <f>IFERROR(IF(VLOOKUP(A929,入力データ,24,FALSE)="","",VLOOKUP(A929,入力データ,24,FALSE)),"")</f>
        <v/>
      </c>
      <c r="Z932" s="63"/>
      <c r="AA932" s="37"/>
      <c r="AB932" s="369"/>
      <c r="AC932" s="378"/>
      <c r="AD932" s="380"/>
      <c r="AE932" s="380"/>
      <c r="AF932" s="382"/>
      <c r="AG932" s="384"/>
      <c r="AH932" s="386"/>
      <c r="AI932" s="388"/>
      <c r="AJ932" s="390"/>
      <c r="AK932" s="372"/>
      <c r="AL932" s="374"/>
    </row>
    <row r="933" spans="1:38" ht="15" customHeight="1" x14ac:dyDescent="0.15">
      <c r="A933" s="454"/>
      <c r="B933" s="490" t="str">
        <f>IF(OR(C929&lt;&gt;"",C931&lt;&gt;""),"○","")</f>
        <v/>
      </c>
      <c r="C933" s="391" t="str">
        <f>IFERROR(IF(VLOOKUP(A929,入力データ,4,FALSE)="","",VLOOKUP(A929,入力データ,4,FALSE)),"")</f>
        <v/>
      </c>
      <c r="D933" s="392"/>
      <c r="E933" s="395" t="str">
        <f>IFERROR(IF(VLOOKUP(A929,入力データ,15,FALSE)="","",IF(VLOOKUP(A929,入力データ,15,FALSE)&gt;43585,5,4)),"")</f>
        <v/>
      </c>
      <c r="F933" s="398" t="str">
        <f>IFERROR(IF(VLOOKUP(A929,入力データ,15,FALSE)="","",VLOOKUP(A929,入力データ,15,FALSE)),"")</f>
        <v/>
      </c>
      <c r="G933" s="401" t="str">
        <f>IFERROR(IF(VLOOKUP(A929,入力データ,15,FALSE)="","",VLOOKUP(A929,入力データ,15,FALSE)),"")</f>
        <v/>
      </c>
      <c r="H933" s="404" t="str">
        <f>IFERROR(IF(VLOOKUP(A929,入力データ,15,FALSE)&gt;0,1,""),"")</f>
        <v/>
      </c>
      <c r="I933" s="404" t="str">
        <f>IFERROR(IF(VLOOKUP(A929,入力データ,16,FALSE)="","",VLOOKUP(A929,入力データ,16,FALSE)),"")</f>
        <v/>
      </c>
      <c r="J933" s="405" t="str">
        <f>IFERROR(IF(VLOOKUP(A929,入力データ,17,FALSE)="","",
IF(VLOOKUP(A929,入力データ,17,FALSE)&gt;159,"G",
IF(VLOOKUP(A929,入力データ,17,FALSE)&gt;149,"F",
IF(VLOOKUP(A929,入力データ,17,FALSE)&gt;139,"E",
IF(VLOOKUP(A929,入力データ,17,FALSE)&gt;129,"D",
IF(VLOOKUP(A929,入力データ,17,FALSE)&gt;119,"C",
IF(VLOOKUP(A929,入力データ,17,FALSE)&gt;109,"B",
IF(VLOOKUP(A929,入力データ,17,FALSE)&gt;99,"A",
"")))))))),"")</f>
        <v/>
      </c>
      <c r="K933" s="408" t="str">
        <f>IFERROR(IF(VLOOKUP(A929,入力データ,17,FALSE)="","",
IF(VLOOKUP(A929,入力データ,17,FALSE)&gt;99,MOD(VLOOKUP(A929,入力データ,17,FALSE),10),VLOOKUP(A929,入力データ,17,FALSE))),"")</f>
        <v/>
      </c>
      <c r="L933" s="411" t="str">
        <f>IFERROR(IF(VLOOKUP(A929,入力データ,18,FALSE)="","",VLOOKUP(A929,入力データ,18,FALSE)),"")</f>
        <v/>
      </c>
      <c r="M933" s="493" t="str">
        <f>IFERROR(IF(VLOOKUP(A929,入力データ,19,FALSE)="","",IF(VLOOKUP(A929,入力データ,19,FALSE)&gt;43585,5,4)),"")</f>
        <v/>
      </c>
      <c r="N933" s="398" t="str">
        <f>IFERROR(IF(VLOOKUP(A929,入力データ,19,FALSE)="","",VLOOKUP(A929,入力データ,19,FALSE)),"")</f>
        <v/>
      </c>
      <c r="O933" s="401" t="str">
        <f>IFERROR(IF(VLOOKUP(A929,入力データ,19,FALSE)="","",VLOOKUP(A929,入力データ,19,FALSE)),"")</f>
        <v/>
      </c>
      <c r="P933" s="411" t="str">
        <f>IFERROR(IF(VLOOKUP(A929,入力データ,20,FALSE)="","",VLOOKUP(A929,入力データ,20,FALSE)),"")</f>
        <v/>
      </c>
      <c r="Q933" s="500"/>
      <c r="R933" s="503" t="str">
        <f>IFERROR(IF(OR(S933="ｲｸｷｭｳ",S933="ﾑｷｭｳ",AND(L933="",P933="")),"",VLOOKUP(A929,入力データ,31,FALSE)),"")</f>
        <v/>
      </c>
      <c r="S933" s="423" t="str">
        <f>IFERROR(
IF(VLOOKUP(A929,入力データ,33,FALSE)=1,"ﾑｷｭｳ ",
IF(VLOOKUP(A929,入力データ,33,FALSE)=3,"ｲｸｷｭｳ",
IF(VLOOKUP(A929,入力データ,33,FALSE)=4,VLOOKUP(A929,入力データ,32,FALSE),
IF(VLOOKUP(A929,入力データ,33,FALSE)=5,VLOOKUP(A929,入力データ,32,FALSE),
IF(AND(VLOOKUP(A929,入力データ,38,FALSE)&gt;0,VLOOKUP(A929,入力データ,38,FALSE)&lt;9),0,
IF(AND(L933="",P933=""),"",VLOOKUP(A929,入力データ,32,FALSE))))))),"")</f>
        <v/>
      </c>
      <c r="T933" s="424"/>
      <c r="U933" s="425"/>
      <c r="V933" s="36"/>
      <c r="W933" s="36"/>
      <c r="X933" s="36"/>
      <c r="Y933" s="63" t="str">
        <f>IFERROR(IF(VLOOKUP(A929,入力データ,25,FALSE)="","",VLOOKUP(A929,入力データ,25,FALSE)),"")</f>
        <v/>
      </c>
      <c r="Z933" s="63"/>
      <c r="AA933" s="37"/>
      <c r="AB933" s="369"/>
      <c r="AC933" s="377">
        <v>3</v>
      </c>
      <c r="AD933" s="379" t="str">
        <f>IFERROR(IF(VLOOKUP(A929,入力データ,33,FALSE)="","",VLOOKUP(A929,入力データ,33,FALSE)),"")</f>
        <v/>
      </c>
      <c r="AE933" s="379" t="str">
        <f>IF(AD933="","",IF(V936&gt;43585,5,4))</f>
        <v/>
      </c>
      <c r="AF933" s="381" t="str">
        <f>IF(AD933="","",V936)</f>
        <v/>
      </c>
      <c r="AG933" s="383" t="str">
        <f>IF(AE933="","",V936)</f>
        <v/>
      </c>
      <c r="AH933" s="385" t="str">
        <f>IF(AF933="","",V936)</f>
        <v/>
      </c>
      <c r="AI933" s="379">
        <v>7</v>
      </c>
      <c r="AJ933" s="430"/>
      <c r="AK933" s="372"/>
      <c r="AL933" s="374"/>
    </row>
    <row r="934" spans="1:38" ht="15" customHeight="1" x14ac:dyDescent="0.15">
      <c r="A934" s="454"/>
      <c r="B934" s="491"/>
      <c r="C934" s="393"/>
      <c r="D934" s="394"/>
      <c r="E934" s="396"/>
      <c r="F934" s="399"/>
      <c r="G934" s="402"/>
      <c r="H934" s="396"/>
      <c r="I934" s="396"/>
      <c r="J934" s="406"/>
      <c r="K934" s="409"/>
      <c r="L934" s="396"/>
      <c r="M934" s="494"/>
      <c r="N934" s="496"/>
      <c r="O934" s="498"/>
      <c r="P934" s="494"/>
      <c r="Q934" s="501"/>
      <c r="R934" s="504"/>
      <c r="S934" s="426"/>
      <c r="T934" s="426"/>
      <c r="U934" s="427"/>
      <c r="V934" s="1"/>
      <c r="W934" s="1"/>
      <c r="X934" s="1"/>
      <c r="Y934" s="63" t="str">
        <f>IFERROR(IF(VLOOKUP(A929,入力データ,26,FALSE)="","",VLOOKUP(A929,入力データ,26,FALSE)),"")</f>
        <v/>
      </c>
      <c r="Z934" s="1"/>
      <c r="AA934" s="1"/>
      <c r="AB934" s="369"/>
      <c r="AC934" s="378"/>
      <c r="AD934" s="380"/>
      <c r="AE934" s="380"/>
      <c r="AF934" s="382"/>
      <c r="AG934" s="384"/>
      <c r="AH934" s="386"/>
      <c r="AI934" s="380"/>
      <c r="AJ934" s="431"/>
      <c r="AK934" s="372"/>
      <c r="AL934" s="374"/>
    </row>
    <row r="935" spans="1:38" ht="15" customHeight="1" x14ac:dyDescent="0.15">
      <c r="A935" s="454"/>
      <c r="B935" s="491"/>
      <c r="C935" s="432" t="str">
        <f>IFERROR(IF(VLOOKUP(A929,入力データ,14,FALSE)="","",VLOOKUP(A929,入力データ,14,FALSE)),"")</f>
        <v/>
      </c>
      <c r="D935" s="409"/>
      <c r="E935" s="396"/>
      <c r="F935" s="399"/>
      <c r="G935" s="402"/>
      <c r="H935" s="396"/>
      <c r="I935" s="396"/>
      <c r="J935" s="406"/>
      <c r="K935" s="409"/>
      <c r="L935" s="396"/>
      <c r="M935" s="494"/>
      <c r="N935" s="496"/>
      <c r="O935" s="498"/>
      <c r="P935" s="494"/>
      <c r="Q935" s="501"/>
      <c r="R935" s="504"/>
      <c r="S935" s="426"/>
      <c r="T935" s="426"/>
      <c r="U935" s="427"/>
      <c r="V935" s="150"/>
      <c r="W935" s="150"/>
      <c r="X935" s="150"/>
      <c r="Y935" s="1"/>
      <c r="Z935" s="62"/>
      <c r="AA935" s="151"/>
      <c r="AB935" s="369"/>
      <c r="AC935" s="377">
        <v>4</v>
      </c>
      <c r="AD935" s="413" t="str">
        <f>IFERROR(IF(VLOOKUP(A929,入力データ,38,FALSE)="","",VLOOKUP(A929,入力データ,38,FALSE)),"")</f>
        <v/>
      </c>
      <c r="AE935" s="379" t="str">
        <f>IF(AD935="","",IF(V936&gt;43585,5,4))</f>
        <v/>
      </c>
      <c r="AF935" s="381" t="str">
        <f>IF(AE935="","",V936)</f>
        <v/>
      </c>
      <c r="AG935" s="383" t="str">
        <f>IF(AE935="","",V936)</f>
        <v/>
      </c>
      <c r="AH935" s="385" t="str">
        <f>IF(AE935="","",V936)</f>
        <v/>
      </c>
      <c r="AI935" s="379"/>
      <c r="AJ935" s="418"/>
      <c r="AK935" s="58"/>
      <c r="AL935" s="86"/>
    </row>
    <row r="936" spans="1:38" ht="15" customHeight="1" x14ac:dyDescent="0.15">
      <c r="A936" s="455"/>
      <c r="B936" s="492"/>
      <c r="C936" s="433"/>
      <c r="D936" s="410"/>
      <c r="E936" s="397"/>
      <c r="F936" s="400"/>
      <c r="G936" s="403"/>
      <c r="H936" s="397"/>
      <c r="I936" s="397"/>
      <c r="J936" s="407"/>
      <c r="K936" s="410"/>
      <c r="L936" s="397"/>
      <c r="M936" s="495"/>
      <c r="N936" s="497"/>
      <c r="O936" s="499"/>
      <c r="P936" s="495"/>
      <c r="Q936" s="502"/>
      <c r="R936" s="505"/>
      <c r="S936" s="428"/>
      <c r="T936" s="428"/>
      <c r="U936" s="429"/>
      <c r="V936" s="420" t="str">
        <f>IFERROR(IF(VLOOKUP(A929,入力データ,27,FALSE)="","",VLOOKUP(A929,入力データ,27,FALSE)),"")</f>
        <v/>
      </c>
      <c r="W936" s="421"/>
      <c r="X936" s="421"/>
      <c r="Y936" s="421"/>
      <c r="Z936" s="421"/>
      <c r="AA936" s="422"/>
      <c r="AB936" s="370"/>
      <c r="AC936" s="412"/>
      <c r="AD936" s="414"/>
      <c r="AE936" s="414"/>
      <c r="AF936" s="415"/>
      <c r="AG936" s="416"/>
      <c r="AH936" s="417"/>
      <c r="AI936" s="414"/>
      <c r="AJ936" s="419"/>
      <c r="AK936" s="60"/>
      <c r="AL936" s="61"/>
    </row>
    <row r="937" spans="1:38" ht="15" customHeight="1" x14ac:dyDescent="0.15">
      <c r="A937" s="453">
        <v>116</v>
      </c>
      <c r="B937" s="456"/>
      <c r="C937" s="459" t="str">
        <f>IFERROR(IF(VLOOKUP(A937,入力データ,2,FALSE)="","",VLOOKUP(A937,入力データ,2,FALSE)),"")</f>
        <v/>
      </c>
      <c r="D937" s="461" t="str">
        <f>IFERROR(
IF(OR(VLOOKUP(A937,入力データ,34,FALSE)=1,
VLOOKUP(A937,入力データ,34,FALSE)=3,
VLOOKUP(A937,入力データ,34,FALSE)=4,
VLOOKUP(A937,入力データ,34,FALSE)=5),
IF(VLOOKUP(A937,入力データ,13,FALSE)="","",VLOOKUP(A937,入力データ,13,FALSE)),
IF(VLOOKUP(A937,入力データ,3,FALSE)="","",VLOOKUP(A937,入力データ,3,FALSE))),"")</f>
        <v/>
      </c>
      <c r="E937" s="464" t="str">
        <f>IFERROR(IF(VLOOKUP(A937,入力データ,5,FALSE)="","",IF(VLOOKUP(A937,入力データ,5,FALSE)&gt;43585,5,4)),"")</f>
        <v/>
      </c>
      <c r="F937" s="467" t="str">
        <f>IFERROR(IF(VLOOKUP(A937,入力データ,5,FALSE)="","",VLOOKUP(A937,入力データ,5,FALSE)),"")</f>
        <v/>
      </c>
      <c r="G937" s="470" t="str">
        <f>IFERROR(IF(VLOOKUP(A937,入力データ,5,FALSE)="","",VLOOKUP(A937,入力データ,5,FALSE)),"")</f>
        <v/>
      </c>
      <c r="H937" s="473" t="str">
        <f>IFERROR(IF(VLOOKUP(A937,入力データ,5,FALSE)&gt;0,1,""),"")</f>
        <v/>
      </c>
      <c r="I937" s="473" t="str">
        <f>IFERROR(IF(VLOOKUP(A937,入力データ,6,FALSE)="","",VLOOKUP(A937,入力データ,6,FALSE)),"")</f>
        <v/>
      </c>
      <c r="J937" s="475" t="str">
        <f>IFERROR(IF(VLOOKUP(A937,入力データ,7,FALSE)="","",
IF(VLOOKUP(A937,入力データ,7,FALSE)&gt;159,"G",
IF(VLOOKUP(A937,入力データ,7,FALSE)&gt;149,"F",
IF(VLOOKUP(A937,入力データ,7,FALSE)&gt;139,"E",
IF(VLOOKUP(A937,入力データ,7,FALSE)&gt;129,"D",
IF(VLOOKUP(A937,入力データ,7,FALSE)&gt;119,"C",
IF(VLOOKUP(A937,入力データ,7,FALSE)&gt;109,"B",
IF(VLOOKUP(A937,入力データ,7,FALSE)&gt;99,"A",
"")))))))),"")</f>
        <v/>
      </c>
      <c r="K937" s="478" t="str">
        <f>IFERROR(IF(VLOOKUP(A937,入力データ,7,FALSE)="","",
IF(VLOOKUP(A937,入力データ,7,FALSE)&gt;99,MOD(VLOOKUP(A937,入力データ,7,FALSE),10),VLOOKUP(A937,入力データ,7,FALSE))),"")</f>
        <v/>
      </c>
      <c r="L937" s="481" t="str">
        <f>IFERROR(IF(VLOOKUP(A937,入力データ,8,FALSE)="","",VLOOKUP(A937,入力データ,8,FALSE)),"")</f>
        <v/>
      </c>
      <c r="M937" s="483" t="str">
        <f>IFERROR(IF(VLOOKUP(A937,入力データ,9,FALSE)="","",IF(VLOOKUP(A937,入力データ,9,FALSE)&gt;43585,5,4)),"")</f>
        <v/>
      </c>
      <c r="N937" s="485" t="str">
        <f>IFERROR(IF(VLOOKUP(A937,入力データ,9,FALSE)="","",VLOOKUP(A937,入力データ,9,FALSE)),"")</f>
        <v/>
      </c>
      <c r="O937" s="470" t="str">
        <f>IFERROR(IF(VLOOKUP(A937,入力データ,9,FALSE)="","",VLOOKUP(A937,入力データ,9,FALSE)),"")</f>
        <v/>
      </c>
      <c r="P937" s="481" t="str">
        <f>IFERROR(IF(VLOOKUP(A937,入力データ,10,FALSE)="","",VLOOKUP(A937,入力データ,10,FALSE)),"")</f>
        <v/>
      </c>
      <c r="Q937" s="434"/>
      <c r="R937" s="487" t="str">
        <f>IFERROR(IF(VLOOKUP(A937,入力データ,8,FALSE)="","",VLOOKUP(A937,入力データ,8,FALSE)+VALUE(VLOOKUP(A937,入力データ,10,FALSE))),"")</f>
        <v/>
      </c>
      <c r="S937" s="434" t="str">
        <f>IF(R937="","",IF(VLOOKUP(A937,入力データ,11,FALSE)="育児休業","ｲｸｷｭｳ",IF(VLOOKUP(A937,入力データ,11,FALSE)="傷病休職","ﾑｷｭｳ",ROUNDDOWN(R937*10/1000,0))))</f>
        <v/>
      </c>
      <c r="T937" s="435"/>
      <c r="U937" s="436"/>
      <c r="V937" s="152"/>
      <c r="W937" s="149"/>
      <c r="X937" s="149"/>
      <c r="Y937" s="149" t="str">
        <f>IFERROR(IF(VLOOKUP(A937,入力データ,21,FALSE)="","",VLOOKUP(A937,入力データ,21,FALSE)),"")</f>
        <v/>
      </c>
      <c r="Z937" s="40"/>
      <c r="AA937" s="67"/>
      <c r="AB937" s="368" t="str">
        <f>IFERROR(IF(VLOOKUP(A937,入力データ,28,FALSE)&amp;"　"&amp;VLOOKUP(A937,入力データ,29,FALSE)="　","",VLOOKUP(A937,入力データ,28,FALSE)&amp;"　"&amp;VLOOKUP(A937,入力データ,29,FALSE)),"")</f>
        <v/>
      </c>
      <c r="AC937" s="443">
        <v>1</v>
      </c>
      <c r="AD937" s="444" t="str">
        <f>IFERROR(IF(VLOOKUP(A937,入力データ,34,FALSE)="","",VLOOKUP(A937,入力データ,34,FALSE)),"")</f>
        <v/>
      </c>
      <c r="AE937" s="444" t="str">
        <f>IF(AD937="","",IF(V944&gt;43585,5,4))</f>
        <v/>
      </c>
      <c r="AF937" s="445" t="str">
        <f>IF(AD937="","",V944)</f>
        <v/>
      </c>
      <c r="AG937" s="447" t="str">
        <f>IF(AD937="","",V944)</f>
        <v/>
      </c>
      <c r="AH937" s="449" t="str">
        <f>IF(AD937="","",V944)</f>
        <v/>
      </c>
      <c r="AI937" s="444">
        <v>5</v>
      </c>
      <c r="AJ937" s="451" t="str">
        <f>IFERROR(IF(OR(VLOOKUP(A937,入力データ,34,FALSE)=1,VLOOKUP(A937,入力データ,34,FALSE)=3,VLOOKUP(A937,入力データ,34,FALSE)=4,VLOOKUP(A937,入力データ,34,FALSE)=5),3,
IF(VLOOKUP(A937,入力データ,35,FALSE)="","",3)),"")</f>
        <v/>
      </c>
      <c r="AK937" s="371"/>
      <c r="AL937" s="373"/>
    </row>
    <row r="938" spans="1:38" ht="15" customHeight="1" x14ac:dyDescent="0.15">
      <c r="A938" s="454"/>
      <c r="B938" s="457"/>
      <c r="C938" s="460"/>
      <c r="D938" s="462"/>
      <c r="E938" s="465"/>
      <c r="F938" s="468"/>
      <c r="G938" s="471"/>
      <c r="H938" s="474"/>
      <c r="I938" s="474"/>
      <c r="J938" s="476"/>
      <c r="K938" s="479"/>
      <c r="L938" s="482"/>
      <c r="M938" s="484"/>
      <c r="N938" s="486"/>
      <c r="O938" s="471"/>
      <c r="P938" s="482"/>
      <c r="Q938" s="437"/>
      <c r="R938" s="488"/>
      <c r="S938" s="437"/>
      <c r="T938" s="438"/>
      <c r="U938" s="439"/>
      <c r="V938" s="41"/>
      <c r="W938" s="150"/>
      <c r="X938" s="150"/>
      <c r="Y938" s="150" t="str">
        <f>IFERROR(IF(VLOOKUP(A937,入力データ,22,FALSE)="","",VLOOKUP(A937,入力データ,22,FALSE)),"")</f>
        <v/>
      </c>
      <c r="Z938" s="150"/>
      <c r="AA938" s="151"/>
      <c r="AB938" s="369"/>
      <c r="AC938" s="378"/>
      <c r="AD938" s="380"/>
      <c r="AE938" s="380"/>
      <c r="AF938" s="446"/>
      <c r="AG938" s="448"/>
      <c r="AH938" s="450"/>
      <c r="AI938" s="380"/>
      <c r="AJ938" s="452"/>
      <c r="AK938" s="372"/>
      <c r="AL938" s="374"/>
    </row>
    <row r="939" spans="1:38" ht="15" customHeight="1" x14ac:dyDescent="0.15">
      <c r="A939" s="454"/>
      <c r="B939" s="457"/>
      <c r="C939" s="375" t="str">
        <f>IFERROR(IF(VLOOKUP(A937,入力データ,12,FALSE)="","",VLOOKUP(A937,入力データ,12,FALSE)),"")</f>
        <v/>
      </c>
      <c r="D939" s="462"/>
      <c r="E939" s="465"/>
      <c r="F939" s="468"/>
      <c r="G939" s="471"/>
      <c r="H939" s="474"/>
      <c r="I939" s="474"/>
      <c r="J939" s="476"/>
      <c r="K939" s="479"/>
      <c r="L939" s="482"/>
      <c r="M939" s="484"/>
      <c r="N939" s="486"/>
      <c r="O939" s="471"/>
      <c r="P939" s="482"/>
      <c r="Q939" s="437"/>
      <c r="R939" s="488"/>
      <c r="S939" s="437"/>
      <c r="T939" s="438"/>
      <c r="U939" s="439"/>
      <c r="V939" s="41"/>
      <c r="W939" s="150"/>
      <c r="X939" s="150"/>
      <c r="Y939" s="150" t="str">
        <f>IFERROR(IF(VLOOKUP(A937,入力データ,23,FALSE)="","",VLOOKUP(A937,入力データ,23,FALSE)),"")</f>
        <v/>
      </c>
      <c r="Z939" s="150"/>
      <c r="AA939" s="151"/>
      <c r="AB939" s="369"/>
      <c r="AC939" s="377">
        <v>2</v>
      </c>
      <c r="AD939" s="379" t="str">
        <f>IFERROR(IF(VLOOKUP(A937,入力データ,37,FALSE)="","",VLOOKUP(A937,入力データ,37,FALSE)),"")</f>
        <v/>
      </c>
      <c r="AE939" s="379" t="str">
        <f>IF(AD939="","",IF(V944&gt;43585,5,4))</f>
        <v/>
      </c>
      <c r="AF939" s="381" t="str">
        <f>IF(AD939="","",V944)</f>
        <v/>
      </c>
      <c r="AG939" s="383" t="str">
        <f>IF(AE939="","",V944)</f>
        <v/>
      </c>
      <c r="AH939" s="385" t="str">
        <f>IF(AF939="","",V944)</f>
        <v/>
      </c>
      <c r="AI939" s="387">
        <v>6</v>
      </c>
      <c r="AJ939" s="389" t="str">
        <f>IFERROR(IF(VLOOKUP(A937,入力データ,36,FALSE)="","",3),"")</f>
        <v/>
      </c>
      <c r="AK939" s="372"/>
      <c r="AL939" s="374"/>
    </row>
    <row r="940" spans="1:38" ht="15" customHeight="1" x14ac:dyDescent="0.15">
      <c r="A940" s="454"/>
      <c r="B940" s="458"/>
      <c r="C940" s="376"/>
      <c r="D940" s="463"/>
      <c r="E940" s="466"/>
      <c r="F940" s="469"/>
      <c r="G940" s="472"/>
      <c r="H940" s="466"/>
      <c r="I940" s="466"/>
      <c r="J940" s="477"/>
      <c r="K940" s="480"/>
      <c r="L940" s="466"/>
      <c r="M940" s="466"/>
      <c r="N940" s="469"/>
      <c r="O940" s="472"/>
      <c r="P940" s="466"/>
      <c r="Q940" s="477"/>
      <c r="R940" s="489"/>
      <c r="S940" s="440"/>
      <c r="T940" s="441"/>
      <c r="U940" s="442"/>
      <c r="V940" s="38"/>
      <c r="W940" s="36"/>
      <c r="X940" s="36"/>
      <c r="Y940" s="150" t="str">
        <f>IFERROR(IF(VLOOKUP(A937,入力データ,24,FALSE)="","",VLOOKUP(A937,入力データ,24,FALSE)),"")</f>
        <v/>
      </c>
      <c r="Z940" s="63"/>
      <c r="AA940" s="37"/>
      <c r="AB940" s="369"/>
      <c r="AC940" s="378"/>
      <c r="AD940" s="380"/>
      <c r="AE940" s="380"/>
      <c r="AF940" s="382"/>
      <c r="AG940" s="384"/>
      <c r="AH940" s="386"/>
      <c r="AI940" s="388"/>
      <c r="AJ940" s="390"/>
      <c r="AK940" s="372"/>
      <c r="AL940" s="374"/>
    </row>
    <row r="941" spans="1:38" ht="15" customHeight="1" x14ac:dyDescent="0.15">
      <c r="A941" s="454"/>
      <c r="B941" s="490" t="str">
        <f>IF(OR(C937&lt;&gt;"",C939&lt;&gt;""),"○","")</f>
        <v/>
      </c>
      <c r="C941" s="391" t="str">
        <f>IFERROR(IF(VLOOKUP(A937,入力データ,4,FALSE)="","",VLOOKUP(A937,入力データ,4,FALSE)),"")</f>
        <v/>
      </c>
      <c r="D941" s="392"/>
      <c r="E941" s="395" t="str">
        <f>IFERROR(IF(VLOOKUP(A937,入力データ,15,FALSE)="","",IF(VLOOKUP(A937,入力データ,15,FALSE)&gt;43585,5,4)),"")</f>
        <v/>
      </c>
      <c r="F941" s="398" t="str">
        <f>IFERROR(IF(VLOOKUP(A937,入力データ,15,FALSE)="","",VLOOKUP(A937,入力データ,15,FALSE)),"")</f>
        <v/>
      </c>
      <c r="G941" s="401" t="str">
        <f>IFERROR(IF(VLOOKUP(A937,入力データ,15,FALSE)="","",VLOOKUP(A937,入力データ,15,FALSE)),"")</f>
        <v/>
      </c>
      <c r="H941" s="404" t="str">
        <f>IFERROR(IF(VLOOKUP(A937,入力データ,15,FALSE)&gt;0,1,""),"")</f>
        <v/>
      </c>
      <c r="I941" s="404" t="str">
        <f>IFERROR(IF(VLOOKUP(A937,入力データ,16,FALSE)="","",VLOOKUP(A937,入力データ,16,FALSE)),"")</f>
        <v/>
      </c>
      <c r="J941" s="405" t="str">
        <f>IFERROR(IF(VLOOKUP(A937,入力データ,17,FALSE)="","",
IF(VLOOKUP(A937,入力データ,17,FALSE)&gt;159,"G",
IF(VLOOKUP(A937,入力データ,17,FALSE)&gt;149,"F",
IF(VLOOKUP(A937,入力データ,17,FALSE)&gt;139,"E",
IF(VLOOKUP(A937,入力データ,17,FALSE)&gt;129,"D",
IF(VLOOKUP(A937,入力データ,17,FALSE)&gt;119,"C",
IF(VLOOKUP(A937,入力データ,17,FALSE)&gt;109,"B",
IF(VLOOKUP(A937,入力データ,17,FALSE)&gt;99,"A",
"")))))))),"")</f>
        <v/>
      </c>
      <c r="K941" s="408" t="str">
        <f>IFERROR(IF(VLOOKUP(A937,入力データ,17,FALSE)="","",
IF(VLOOKUP(A937,入力データ,17,FALSE)&gt;99,MOD(VLOOKUP(A937,入力データ,17,FALSE),10),VLOOKUP(A937,入力データ,17,FALSE))),"")</f>
        <v/>
      </c>
      <c r="L941" s="411" t="str">
        <f>IFERROR(IF(VLOOKUP(A937,入力データ,18,FALSE)="","",VLOOKUP(A937,入力データ,18,FALSE)),"")</f>
        <v/>
      </c>
      <c r="M941" s="493" t="str">
        <f>IFERROR(IF(VLOOKUP(A937,入力データ,19,FALSE)="","",IF(VLOOKUP(A937,入力データ,19,FALSE)&gt;43585,5,4)),"")</f>
        <v/>
      </c>
      <c r="N941" s="398" t="str">
        <f>IFERROR(IF(VLOOKUP(A937,入力データ,19,FALSE)="","",VLOOKUP(A937,入力データ,19,FALSE)),"")</f>
        <v/>
      </c>
      <c r="O941" s="401" t="str">
        <f>IFERROR(IF(VLOOKUP(A937,入力データ,19,FALSE)="","",VLOOKUP(A937,入力データ,19,FALSE)),"")</f>
        <v/>
      </c>
      <c r="P941" s="411" t="str">
        <f>IFERROR(IF(VLOOKUP(A937,入力データ,20,FALSE)="","",VLOOKUP(A937,入力データ,20,FALSE)),"")</f>
        <v/>
      </c>
      <c r="Q941" s="500"/>
      <c r="R941" s="503" t="str">
        <f>IFERROR(IF(OR(S941="ｲｸｷｭｳ",S941="ﾑｷｭｳ",AND(L941="",P941="")),"",VLOOKUP(A937,入力データ,31,FALSE)),"")</f>
        <v/>
      </c>
      <c r="S941" s="423" t="str">
        <f>IFERROR(
IF(VLOOKUP(A937,入力データ,33,FALSE)=1,"ﾑｷｭｳ ",
IF(VLOOKUP(A937,入力データ,33,FALSE)=3,"ｲｸｷｭｳ",
IF(VLOOKUP(A937,入力データ,33,FALSE)=4,VLOOKUP(A937,入力データ,32,FALSE),
IF(VLOOKUP(A937,入力データ,33,FALSE)=5,VLOOKUP(A937,入力データ,32,FALSE),
IF(AND(VLOOKUP(A937,入力データ,38,FALSE)&gt;0,VLOOKUP(A937,入力データ,38,FALSE)&lt;9),0,
IF(AND(L941="",P941=""),"",VLOOKUP(A937,入力データ,32,FALSE))))))),"")</f>
        <v/>
      </c>
      <c r="T941" s="424"/>
      <c r="U941" s="425"/>
      <c r="V941" s="36"/>
      <c r="W941" s="36"/>
      <c r="X941" s="36"/>
      <c r="Y941" s="63" t="str">
        <f>IFERROR(IF(VLOOKUP(A937,入力データ,25,FALSE)="","",VLOOKUP(A937,入力データ,25,FALSE)),"")</f>
        <v/>
      </c>
      <c r="Z941" s="63"/>
      <c r="AA941" s="37"/>
      <c r="AB941" s="369"/>
      <c r="AC941" s="377">
        <v>3</v>
      </c>
      <c r="AD941" s="379" t="str">
        <f>IFERROR(IF(VLOOKUP(A937,入力データ,33,FALSE)="","",VLOOKUP(A937,入力データ,33,FALSE)),"")</f>
        <v/>
      </c>
      <c r="AE941" s="379" t="str">
        <f>IF(AD941="","",IF(V944&gt;43585,5,4))</f>
        <v/>
      </c>
      <c r="AF941" s="381" t="str">
        <f>IF(AD941="","",V944)</f>
        <v/>
      </c>
      <c r="AG941" s="383" t="str">
        <f>IF(AE941="","",V944)</f>
        <v/>
      </c>
      <c r="AH941" s="385" t="str">
        <f>IF(AF941="","",V944)</f>
        <v/>
      </c>
      <c r="AI941" s="379">
        <v>7</v>
      </c>
      <c r="AJ941" s="430"/>
      <c r="AK941" s="372"/>
      <c r="AL941" s="374"/>
    </row>
    <row r="942" spans="1:38" ht="15" customHeight="1" x14ac:dyDescent="0.15">
      <c r="A942" s="454"/>
      <c r="B942" s="491"/>
      <c r="C942" s="393"/>
      <c r="D942" s="394"/>
      <c r="E942" s="396"/>
      <c r="F942" s="399"/>
      <c r="G942" s="402"/>
      <c r="H942" s="396"/>
      <c r="I942" s="396"/>
      <c r="J942" s="406"/>
      <c r="K942" s="409"/>
      <c r="L942" s="396"/>
      <c r="M942" s="494"/>
      <c r="N942" s="496"/>
      <c r="O942" s="498"/>
      <c r="P942" s="494"/>
      <c r="Q942" s="501"/>
      <c r="R942" s="504"/>
      <c r="S942" s="426"/>
      <c r="T942" s="426"/>
      <c r="U942" s="427"/>
      <c r="V942" s="1"/>
      <c r="W942" s="1"/>
      <c r="X942" s="1"/>
      <c r="Y942" s="63" t="str">
        <f>IFERROR(IF(VLOOKUP(A937,入力データ,26,FALSE)="","",VLOOKUP(A937,入力データ,26,FALSE)),"")</f>
        <v/>
      </c>
      <c r="Z942" s="1"/>
      <c r="AA942" s="1"/>
      <c r="AB942" s="369"/>
      <c r="AC942" s="378"/>
      <c r="AD942" s="380"/>
      <c r="AE942" s="380"/>
      <c r="AF942" s="382"/>
      <c r="AG942" s="384"/>
      <c r="AH942" s="386"/>
      <c r="AI942" s="380"/>
      <c r="AJ942" s="431"/>
      <c r="AK942" s="372"/>
      <c r="AL942" s="374"/>
    </row>
    <row r="943" spans="1:38" ht="15" customHeight="1" x14ac:dyDescent="0.15">
      <c r="A943" s="454"/>
      <c r="B943" s="491"/>
      <c r="C943" s="432" t="str">
        <f>IFERROR(IF(VLOOKUP(A937,入力データ,14,FALSE)="","",VLOOKUP(A937,入力データ,14,FALSE)),"")</f>
        <v/>
      </c>
      <c r="D943" s="409"/>
      <c r="E943" s="396"/>
      <c r="F943" s="399"/>
      <c r="G943" s="402"/>
      <c r="H943" s="396"/>
      <c r="I943" s="396"/>
      <c r="J943" s="406"/>
      <c r="K943" s="409"/>
      <c r="L943" s="396"/>
      <c r="M943" s="494"/>
      <c r="N943" s="496"/>
      <c r="O943" s="498"/>
      <c r="P943" s="494"/>
      <c r="Q943" s="501"/>
      <c r="R943" s="504"/>
      <c r="S943" s="426"/>
      <c r="T943" s="426"/>
      <c r="U943" s="427"/>
      <c r="V943" s="150"/>
      <c r="W943" s="150"/>
      <c r="X943" s="150"/>
      <c r="Y943" s="1"/>
      <c r="Z943" s="62"/>
      <c r="AA943" s="151"/>
      <c r="AB943" s="369"/>
      <c r="AC943" s="377">
        <v>4</v>
      </c>
      <c r="AD943" s="413" t="str">
        <f>IFERROR(IF(VLOOKUP(A937,入力データ,38,FALSE)="","",VLOOKUP(A937,入力データ,38,FALSE)),"")</f>
        <v/>
      </c>
      <c r="AE943" s="379" t="str">
        <f>IF(AD943="","",IF(V944&gt;43585,5,4))</f>
        <v/>
      </c>
      <c r="AF943" s="381" t="str">
        <f>IF(AE943="","",V944)</f>
        <v/>
      </c>
      <c r="AG943" s="383" t="str">
        <f>IF(AE943="","",V944)</f>
        <v/>
      </c>
      <c r="AH943" s="385" t="str">
        <f>IF(AE943="","",V944)</f>
        <v/>
      </c>
      <c r="AI943" s="379"/>
      <c r="AJ943" s="418"/>
      <c r="AK943" s="58"/>
      <c r="AL943" s="86"/>
    </row>
    <row r="944" spans="1:38" ht="15" customHeight="1" x14ac:dyDescent="0.15">
      <c r="A944" s="455"/>
      <c r="B944" s="492"/>
      <c r="C944" s="433"/>
      <c r="D944" s="410"/>
      <c r="E944" s="397"/>
      <c r="F944" s="400"/>
      <c r="G944" s="403"/>
      <c r="H944" s="397"/>
      <c r="I944" s="397"/>
      <c r="J944" s="407"/>
      <c r="K944" s="410"/>
      <c r="L944" s="397"/>
      <c r="M944" s="495"/>
      <c r="N944" s="497"/>
      <c r="O944" s="499"/>
      <c r="P944" s="495"/>
      <c r="Q944" s="502"/>
      <c r="R944" s="505"/>
      <c r="S944" s="428"/>
      <c r="T944" s="428"/>
      <c r="U944" s="429"/>
      <c r="V944" s="420" t="str">
        <f>IFERROR(IF(VLOOKUP(A937,入力データ,27,FALSE)="","",VLOOKUP(A937,入力データ,27,FALSE)),"")</f>
        <v/>
      </c>
      <c r="W944" s="421"/>
      <c r="X944" s="421"/>
      <c r="Y944" s="421"/>
      <c r="Z944" s="421"/>
      <c r="AA944" s="422"/>
      <c r="AB944" s="370"/>
      <c r="AC944" s="412"/>
      <c r="AD944" s="414"/>
      <c r="AE944" s="414"/>
      <c r="AF944" s="415"/>
      <c r="AG944" s="416"/>
      <c r="AH944" s="417"/>
      <c r="AI944" s="414"/>
      <c r="AJ944" s="419"/>
      <c r="AK944" s="60"/>
      <c r="AL944" s="61"/>
    </row>
    <row r="945" spans="1:38" ht="15" customHeight="1" x14ac:dyDescent="0.15">
      <c r="A945" s="453">
        <v>117</v>
      </c>
      <c r="B945" s="456"/>
      <c r="C945" s="459" t="str">
        <f>IFERROR(IF(VLOOKUP(A945,入力データ,2,FALSE)="","",VLOOKUP(A945,入力データ,2,FALSE)),"")</f>
        <v/>
      </c>
      <c r="D945" s="461" t="str">
        <f>IFERROR(
IF(OR(VLOOKUP(A945,入力データ,34,FALSE)=1,
VLOOKUP(A945,入力データ,34,FALSE)=3,
VLOOKUP(A945,入力データ,34,FALSE)=4,
VLOOKUP(A945,入力データ,34,FALSE)=5),
IF(VLOOKUP(A945,入力データ,13,FALSE)="","",VLOOKUP(A945,入力データ,13,FALSE)),
IF(VLOOKUP(A945,入力データ,3,FALSE)="","",VLOOKUP(A945,入力データ,3,FALSE))),"")</f>
        <v/>
      </c>
      <c r="E945" s="464" t="str">
        <f>IFERROR(IF(VLOOKUP(A945,入力データ,5,FALSE)="","",IF(VLOOKUP(A945,入力データ,5,FALSE)&gt;43585,5,4)),"")</f>
        <v/>
      </c>
      <c r="F945" s="467" t="str">
        <f>IFERROR(IF(VLOOKUP(A945,入力データ,5,FALSE)="","",VLOOKUP(A945,入力データ,5,FALSE)),"")</f>
        <v/>
      </c>
      <c r="G945" s="470" t="str">
        <f>IFERROR(IF(VLOOKUP(A945,入力データ,5,FALSE)="","",VLOOKUP(A945,入力データ,5,FALSE)),"")</f>
        <v/>
      </c>
      <c r="H945" s="473" t="str">
        <f>IFERROR(IF(VLOOKUP(A945,入力データ,5,FALSE)&gt;0,1,""),"")</f>
        <v/>
      </c>
      <c r="I945" s="473" t="str">
        <f>IFERROR(IF(VLOOKUP(A945,入力データ,6,FALSE)="","",VLOOKUP(A945,入力データ,6,FALSE)),"")</f>
        <v/>
      </c>
      <c r="J945" s="475" t="str">
        <f>IFERROR(IF(VLOOKUP(A945,入力データ,7,FALSE)="","",
IF(VLOOKUP(A945,入力データ,7,FALSE)&gt;159,"G",
IF(VLOOKUP(A945,入力データ,7,FALSE)&gt;149,"F",
IF(VLOOKUP(A945,入力データ,7,FALSE)&gt;139,"E",
IF(VLOOKUP(A945,入力データ,7,FALSE)&gt;129,"D",
IF(VLOOKUP(A945,入力データ,7,FALSE)&gt;119,"C",
IF(VLOOKUP(A945,入力データ,7,FALSE)&gt;109,"B",
IF(VLOOKUP(A945,入力データ,7,FALSE)&gt;99,"A",
"")))))))),"")</f>
        <v/>
      </c>
      <c r="K945" s="478" t="str">
        <f>IFERROR(IF(VLOOKUP(A945,入力データ,7,FALSE)="","",
IF(VLOOKUP(A945,入力データ,7,FALSE)&gt;99,MOD(VLOOKUP(A945,入力データ,7,FALSE),10),VLOOKUP(A945,入力データ,7,FALSE))),"")</f>
        <v/>
      </c>
      <c r="L945" s="481" t="str">
        <f>IFERROR(IF(VLOOKUP(A945,入力データ,8,FALSE)="","",VLOOKUP(A945,入力データ,8,FALSE)),"")</f>
        <v/>
      </c>
      <c r="M945" s="483" t="str">
        <f>IFERROR(IF(VLOOKUP(A945,入力データ,9,FALSE)="","",IF(VLOOKUP(A945,入力データ,9,FALSE)&gt;43585,5,4)),"")</f>
        <v/>
      </c>
      <c r="N945" s="485" t="str">
        <f>IFERROR(IF(VLOOKUP(A945,入力データ,9,FALSE)="","",VLOOKUP(A945,入力データ,9,FALSE)),"")</f>
        <v/>
      </c>
      <c r="O945" s="470" t="str">
        <f>IFERROR(IF(VLOOKUP(A945,入力データ,9,FALSE)="","",VLOOKUP(A945,入力データ,9,FALSE)),"")</f>
        <v/>
      </c>
      <c r="P945" s="481" t="str">
        <f>IFERROR(IF(VLOOKUP(A945,入力データ,10,FALSE)="","",VLOOKUP(A945,入力データ,10,FALSE)),"")</f>
        <v/>
      </c>
      <c r="Q945" s="434"/>
      <c r="R945" s="487" t="str">
        <f>IFERROR(IF(VLOOKUP(A945,入力データ,8,FALSE)="","",VLOOKUP(A945,入力データ,8,FALSE)+VALUE(VLOOKUP(A945,入力データ,10,FALSE))),"")</f>
        <v/>
      </c>
      <c r="S945" s="434" t="str">
        <f>IF(R945="","",IF(VLOOKUP(A945,入力データ,11,FALSE)="育児休業","ｲｸｷｭｳ",IF(VLOOKUP(A945,入力データ,11,FALSE)="傷病休職","ﾑｷｭｳ",ROUNDDOWN(R945*10/1000,0))))</f>
        <v/>
      </c>
      <c r="T945" s="435"/>
      <c r="U945" s="436"/>
      <c r="V945" s="152"/>
      <c r="W945" s="149"/>
      <c r="X945" s="149"/>
      <c r="Y945" s="149" t="str">
        <f>IFERROR(IF(VLOOKUP(A945,入力データ,21,FALSE)="","",VLOOKUP(A945,入力データ,21,FALSE)),"")</f>
        <v/>
      </c>
      <c r="Z945" s="40"/>
      <c r="AA945" s="67"/>
      <c r="AB945" s="368" t="str">
        <f>IFERROR(IF(VLOOKUP(A945,入力データ,28,FALSE)&amp;"　"&amp;VLOOKUP(A945,入力データ,29,FALSE)="　","",VLOOKUP(A945,入力データ,28,FALSE)&amp;"　"&amp;VLOOKUP(A945,入力データ,29,FALSE)),"")</f>
        <v/>
      </c>
      <c r="AC945" s="443">
        <v>1</v>
      </c>
      <c r="AD945" s="444" t="str">
        <f>IFERROR(IF(VLOOKUP(A945,入力データ,34,FALSE)="","",VLOOKUP(A945,入力データ,34,FALSE)),"")</f>
        <v/>
      </c>
      <c r="AE945" s="444" t="str">
        <f>IF(AD945="","",IF(V952&gt;43585,5,4))</f>
        <v/>
      </c>
      <c r="AF945" s="445" t="str">
        <f>IF(AD945="","",V952)</f>
        <v/>
      </c>
      <c r="AG945" s="447" t="str">
        <f>IF(AD945="","",V952)</f>
        <v/>
      </c>
      <c r="AH945" s="449" t="str">
        <f>IF(AD945="","",V952)</f>
        <v/>
      </c>
      <c r="AI945" s="444">
        <v>5</v>
      </c>
      <c r="AJ945" s="451" t="str">
        <f>IFERROR(IF(OR(VLOOKUP(A945,入力データ,34,FALSE)=1,VLOOKUP(A945,入力データ,34,FALSE)=3,VLOOKUP(A945,入力データ,34,FALSE)=4,VLOOKUP(A945,入力データ,34,FALSE)=5),3,
IF(VLOOKUP(A945,入力データ,35,FALSE)="","",3)),"")</f>
        <v/>
      </c>
      <c r="AK945" s="371"/>
      <c r="AL945" s="373"/>
    </row>
    <row r="946" spans="1:38" ht="15" customHeight="1" x14ac:dyDescent="0.15">
      <c r="A946" s="454"/>
      <c r="B946" s="457"/>
      <c r="C946" s="460"/>
      <c r="D946" s="462"/>
      <c r="E946" s="465"/>
      <c r="F946" s="468"/>
      <c r="G946" s="471"/>
      <c r="H946" s="474"/>
      <c r="I946" s="474"/>
      <c r="J946" s="476"/>
      <c r="K946" s="479"/>
      <c r="L946" s="482"/>
      <c r="M946" s="484"/>
      <c r="N946" s="486"/>
      <c r="O946" s="471"/>
      <c r="P946" s="482"/>
      <c r="Q946" s="437"/>
      <c r="R946" s="488"/>
      <c r="S946" s="437"/>
      <c r="T946" s="438"/>
      <c r="U946" s="439"/>
      <c r="V946" s="41"/>
      <c r="W946" s="150"/>
      <c r="X946" s="150"/>
      <c r="Y946" s="150" t="str">
        <f>IFERROR(IF(VLOOKUP(A945,入力データ,22,FALSE)="","",VLOOKUP(A945,入力データ,22,FALSE)),"")</f>
        <v/>
      </c>
      <c r="Z946" s="150"/>
      <c r="AA946" s="151"/>
      <c r="AB946" s="369"/>
      <c r="AC946" s="378"/>
      <c r="AD946" s="380"/>
      <c r="AE946" s="380"/>
      <c r="AF946" s="446"/>
      <c r="AG946" s="448"/>
      <c r="AH946" s="450"/>
      <c r="AI946" s="380"/>
      <c r="AJ946" s="452"/>
      <c r="AK946" s="372"/>
      <c r="AL946" s="374"/>
    </row>
    <row r="947" spans="1:38" ht="15" customHeight="1" x14ac:dyDescent="0.15">
      <c r="A947" s="454"/>
      <c r="B947" s="457"/>
      <c r="C947" s="375" t="str">
        <f>IFERROR(IF(VLOOKUP(A945,入力データ,12,FALSE)="","",VLOOKUP(A945,入力データ,12,FALSE)),"")</f>
        <v/>
      </c>
      <c r="D947" s="462"/>
      <c r="E947" s="465"/>
      <c r="F947" s="468"/>
      <c r="G947" s="471"/>
      <c r="H947" s="474"/>
      <c r="I947" s="474"/>
      <c r="J947" s="476"/>
      <c r="K947" s="479"/>
      <c r="L947" s="482"/>
      <c r="M947" s="484"/>
      <c r="N947" s="486"/>
      <c r="O947" s="471"/>
      <c r="P947" s="482"/>
      <c r="Q947" s="437"/>
      <c r="R947" s="488"/>
      <c r="S947" s="437"/>
      <c r="T947" s="438"/>
      <c r="U947" s="439"/>
      <c r="V947" s="41"/>
      <c r="W947" s="150"/>
      <c r="X947" s="150"/>
      <c r="Y947" s="150" t="str">
        <f>IFERROR(IF(VLOOKUP(A945,入力データ,23,FALSE)="","",VLOOKUP(A945,入力データ,23,FALSE)),"")</f>
        <v/>
      </c>
      <c r="Z947" s="150"/>
      <c r="AA947" s="151"/>
      <c r="AB947" s="369"/>
      <c r="AC947" s="377">
        <v>2</v>
      </c>
      <c r="AD947" s="379" t="str">
        <f>IFERROR(IF(VLOOKUP(A945,入力データ,37,FALSE)="","",VLOOKUP(A945,入力データ,37,FALSE)),"")</f>
        <v/>
      </c>
      <c r="AE947" s="379" t="str">
        <f>IF(AD947="","",IF(V952&gt;43585,5,4))</f>
        <v/>
      </c>
      <c r="AF947" s="381" t="str">
        <f>IF(AD947="","",V952)</f>
        <v/>
      </c>
      <c r="AG947" s="383" t="str">
        <f>IF(AE947="","",V952)</f>
        <v/>
      </c>
      <c r="AH947" s="385" t="str">
        <f>IF(AF947="","",V952)</f>
        <v/>
      </c>
      <c r="AI947" s="387">
        <v>6</v>
      </c>
      <c r="AJ947" s="389" t="str">
        <f>IFERROR(IF(VLOOKUP(A945,入力データ,36,FALSE)="","",3),"")</f>
        <v/>
      </c>
      <c r="AK947" s="372"/>
      <c r="AL947" s="374"/>
    </row>
    <row r="948" spans="1:38" ht="15" customHeight="1" x14ac:dyDescent="0.15">
      <c r="A948" s="454"/>
      <c r="B948" s="458"/>
      <c r="C948" s="376"/>
      <c r="D948" s="463"/>
      <c r="E948" s="466"/>
      <c r="F948" s="469"/>
      <c r="G948" s="472"/>
      <c r="H948" s="466"/>
      <c r="I948" s="466"/>
      <c r="J948" s="477"/>
      <c r="K948" s="480"/>
      <c r="L948" s="466"/>
      <c r="M948" s="466"/>
      <c r="N948" s="469"/>
      <c r="O948" s="472"/>
      <c r="P948" s="466"/>
      <c r="Q948" s="477"/>
      <c r="R948" s="489"/>
      <c r="S948" s="440"/>
      <c r="T948" s="441"/>
      <c r="U948" s="442"/>
      <c r="V948" s="38"/>
      <c r="W948" s="36"/>
      <c r="X948" s="36"/>
      <c r="Y948" s="150" t="str">
        <f>IFERROR(IF(VLOOKUP(A945,入力データ,24,FALSE)="","",VLOOKUP(A945,入力データ,24,FALSE)),"")</f>
        <v/>
      </c>
      <c r="Z948" s="63"/>
      <c r="AA948" s="37"/>
      <c r="AB948" s="369"/>
      <c r="AC948" s="378"/>
      <c r="AD948" s="380"/>
      <c r="AE948" s="380"/>
      <c r="AF948" s="382"/>
      <c r="AG948" s="384"/>
      <c r="AH948" s="386"/>
      <c r="AI948" s="388"/>
      <c r="AJ948" s="390"/>
      <c r="AK948" s="372"/>
      <c r="AL948" s="374"/>
    </row>
    <row r="949" spans="1:38" ht="15" customHeight="1" x14ac:dyDescent="0.15">
      <c r="A949" s="454"/>
      <c r="B949" s="490" t="str">
        <f>IF(OR(C945&lt;&gt;"",C947&lt;&gt;""),"○","")</f>
        <v/>
      </c>
      <c r="C949" s="391" t="str">
        <f>IFERROR(IF(VLOOKUP(A945,入力データ,4,FALSE)="","",VLOOKUP(A945,入力データ,4,FALSE)),"")</f>
        <v/>
      </c>
      <c r="D949" s="392"/>
      <c r="E949" s="395" t="str">
        <f>IFERROR(IF(VLOOKUP(A945,入力データ,15,FALSE)="","",IF(VLOOKUP(A945,入力データ,15,FALSE)&gt;43585,5,4)),"")</f>
        <v/>
      </c>
      <c r="F949" s="398" t="str">
        <f>IFERROR(IF(VLOOKUP(A945,入力データ,15,FALSE)="","",VLOOKUP(A945,入力データ,15,FALSE)),"")</f>
        <v/>
      </c>
      <c r="G949" s="401" t="str">
        <f>IFERROR(IF(VLOOKUP(A945,入力データ,15,FALSE)="","",VLOOKUP(A945,入力データ,15,FALSE)),"")</f>
        <v/>
      </c>
      <c r="H949" s="404" t="str">
        <f>IFERROR(IF(VLOOKUP(A945,入力データ,15,FALSE)&gt;0,1,""),"")</f>
        <v/>
      </c>
      <c r="I949" s="404" t="str">
        <f>IFERROR(IF(VLOOKUP(A945,入力データ,16,FALSE)="","",VLOOKUP(A945,入力データ,16,FALSE)),"")</f>
        <v/>
      </c>
      <c r="J949" s="405" t="str">
        <f>IFERROR(IF(VLOOKUP(A945,入力データ,17,FALSE)="","",
IF(VLOOKUP(A945,入力データ,17,FALSE)&gt;159,"G",
IF(VLOOKUP(A945,入力データ,17,FALSE)&gt;149,"F",
IF(VLOOKUP(A945,入力データ,17,FALSE)&gt;139,"E",
IF(VLOOKUP(A945,入力データ,17,FALSE)&gt;129,"D",
IF(VLOOKUP(A945,入力データ,17,FALSE)&gt;119,"C",
IF(VLOOKUP(A945,入力データ,17,FALSE)&gt;109,"B",
IF(VLOOKUP(A945,入力データ,17,FALSE)&gt;99,"A",
"")))))))),"")</f>
        <v/>
      </c>
      <c r="K949" s="408" t="str">
        <f>IFERROR(IF(VLOOKUP(A945,入力データ,17,FALSE)="","",
IF(VLOOKUP(A945,入力データ,17,FALSE)&gt;99,MOD(VLOOKUP(A945,入力データ,17,FALSE),10),VLOOKUP(A945,入力データ,17,FALSE))),"")</f>
        <v/>
      </c>
      <c r="L949" s="411" t="str">
        <f>IFERROR(IF(VLOOKUP(A945,入力データ,18,FALSE)="","",VLOOKUP(A945,入力データ,18,FALSE)),"")</f>
        <v/>
      </c>
      <c r="M949" s="493" t="str">
        <f>IFERROR(IF(VLOOKUP(A945,入力データ,19,FALSE)="","",IF(VLOOKUP(A945,入力データ,19,FALSE)&gt;43585,5,4)),"")</f>
        <v/>
      </c>
      <c r="N949" s="398" t="str">
        <f>IFERROR(IF(VLOOKUP(A945,入力データ,19,FALSE)="","",VLOOKUP(A945,入力データ,19,FALSE)),"")</f>
        <v/>
      </c>
      <c r="O949" s="401" t="str">
        <f>IFERROR(IF(VLOOKUP(A945,入力データ,19,FALSE)="","",VLOOKUP(A945,入力データ,19,FALSE)),"")</f>
        <v/>
      </c>
      <c r="P949" s="411" t="str">
        <f>IFERROR(IF(VLOOKUP(A945,入力データ,20,FALSE)="","",VLOOKUP(A945,入力データ,20,FALSE)),"")</f>
        <v/>
      </c>
      <c r="Q949" s="500"/>
      <c r="R949" s="503" t="str">
        <f>IFERROR(IF(OR(S949="ｲｸｷｭｳ",S949="ﾑｷｭｳ",AND(L949="",P949="")),"",VLOOKUP(A945,入力データ,31,FALSE)),"")</f>
        <v/>
      </c>
      <c r="S949" s="423" t="str">
        <f>IFERROR(
IF(VLOOKUP(A945,入力データ,33,FALSE)=1,"ﾑｷｭｳ ",
IF(VLOOKUP(A945,入力データ,33,FALSE)=3,"ｲｸｷｭｳ",
IF(VLOOKUP(A945,入力データ,33,FALSE)=4,VLOOKUP(A945,入力データ,32,FALSE),
IF(VLOOKUP(A945,入力データ,33,FALSE)=5,VLOOKUP(A945,入力データ,32,FALSE),
IF(AND(VLOOKUP(A945,入力データ,38,FALSE)&gt;0,VLOOKUP(A945,入力データ,38,FALSE)&lt;9),0,
IF(AND(L949="",P949=""),"",VLOOKUP(A945,入力データ,32,FALSE))))))),"")</f>
        <v/>
      </c>
      <c r="T949" s="424"/>
      <c r="U949" s="425"/>
      <c r="V949" s="36"/>
      <c r="W949" s="36"/>
      <c r="X949" s="36"/>
      <c r="Y949" s="63" t="str">
        <f>IFERROR(IF(VLOOKUP(A945,入力データ,25,FALSE)="","",VLOOKUP(A945,入力データ,25,FALSE)),"")</f>
        <v/>
      </c>
      <c r="Z949" s="63"/>
      <c r="AA949" s="37"/>
      <c r="AB949" s="369"/>
      <c r="AC949" s="377">
        <v>3</v>
      </c>
      <c r="AD949" s="379" t="str">
        <f>IFERROR(IF(VLOOKUP(A945,入力データ,33,FALSE)="","",VLOOKUP(A945,入力データ,33,FALSE)),"")</f>
        <v/>
      </c>
      <c r="AE949" s="379" t="str">
        <f>IF(AD949="","",IF(V952&gt;43585,5,4))</f>
        <v/>
      </c>
      <c r="AF949" s="381" t="str">
        <f>IF(AD949="","",V952)</f>
        <v/>
      </c>
      <c r="AG949" s="383" t="str">
        <f>IF(AE949="","",V952)</f>
        <v/>
      </c>
      <c r="AH949" s="385" t="str">
        <f>IF(AF949="","",V952)</f>
        <v/>
      </c>
      <c r="AI949" s="379">
        <v>7</v>
      </c>
      <c r="AJ949" s="430"/>
      <c r="AK949" s="372"/>
      <c r="AL949" s="374"/>
    </row>
    <row r="950" spans="1:38" ht="15" customHeight="1" x14ac:dyDescent="0.15">
      <c r="A950" s="454"/>
      <c r="B950" s="491"/>
      <c r="C950" s="393"/>
      <c r="D950" s="394"/>
      <c r="E950" s="396"/>
      <c r="F950" s="399"/>
      <c r="G950" s="402"/>
      <c r="H950" s="396"/>
      <c r="I950" s="396"/>
      <c r="J950" s="406"/>
      <c r="K950" s="409"/>
      <c r="L950" s="396"/>
      <c r="M950" s="494"/>
      <c r="N950" s="496"/>
      <c r="O950" s="498"/>
      <c r="P950" s="494"/>
      <c r="Q950" s="501"/>
      <c r="R950" s="504"/>
      <c r="S950" s="426"/>
      <c r="T950" s="426"/>
      <c r="U950" s="427"/>
      <c r="V950" s="1"/>
      <c r="W950" s="1"/>
      <c r="X950" s="1"/>
      <c r="Y950" s="63" t="str">
        <f>IFERROR(IF(VLOOKUP(A945,入力データ,26,FALSE)="","",VLOOKUP(A945,入力データ,26,FALSE)),"")</f>
        <v/>
      </c>
      <c r="Z950" s="1"/>
      <c r="AA950" s="1"/>
      <c r="AB950" s="369"/>
      <c r="AC950" s="378"/>
      <c r="AD950" s="380"/>
      <c r="AE950" s="380"/>
      <c r="AF950" s="382"/>
      <c r="AG950" s="384"/>
      <c r="AH950" s="386"/>
      <c r="AI950" s="380"/>
      <c r="AJ950" s="431"/>
      <c r="AK950" s="372"/>
      <c r="AL950" s="374"/>
    </row>
    <row r="951" spans="1:38" ht="15" customHeight="1" x14ac:dyDescent="0.15">
      <c r="A951" s="454"/>
      <c r="B951" s="491"/>
      <c r="C951" s="432" t="str">
        <f>IFERROR(IF(VLOOKUP(A945,入力データ,14,FALSE)="","",VLOOKUP(A945,入力データ,14,FALSE)),"")</f>
        <v/>
      </c>
      <c r="D951" s="409"/>
      <c r="E951" s="396"/>
      <c r="F951" s="399"/>
      <c r="G951" s="402"/>
      <c r="H951" s="396"/>
      <c r="I951" s="396"/>
      <c r="J951" s="406"/>
      <c r="K951" s="409"/>
      <c r="L951" s="396"/>
      <c r="M951" s="494"/>
      <c r="N951" s="496"/>
      <c r="O951" s="498"/>
      <c r="P951" s="494"/>
      <c r="Q951" s="501"/>
      <c r="R951" s="504"/>
      <c r="S951" s="426"/>
      <c r="T951" s="426"/>
      <c r="U951" s="427"/>
      <c r="V951" s="150"/>
      <c r="W951" s="150"/>
      <c r="X951" s="150"/>
      <c r="Y951" s="1"/>
      <c r="Z951" s="62"/>
      <c r="AA951" s="151"/>
      <c r="AB951" s="369"/>
      <c r="AC951" s="377">
        <v>4</v>
      </c>
      <c r="AD951" s="413" t="str">
        <f>IFERROR(IF(VLOOKUP(A945,入力データ,38,FALSE)="","",VLOOKUP(A945,入力データ,38,FALSE)),"")</f>
        <v/>
      </c>
      <c r="AE951" s="379" t="str">
        <f>IF(AD951="","",IF(V952&gt;43585,5,4))</f>
        <v/>
      </c>
      <c r="AF951" s="381" t="str">
        <f>IF(AE951="","",V952)</f>
        <v/>
      </c>
      <c r="AG951" s="383" t="str">
        <f>IF(AE951="","",V952)</f>
        <v/>
      </c>
      <c r="AH951" s="385" t="str">
        <f>IF(AE951="","",V952)</f>
        <v/>
      </c>
      <c r="AI951" s="379"/>
      <c r="AJ951" s="418"/>
      <c r="AK951" s="58"/>
      <c r="AL951" s="86"/>
    </row>
    <row r="952" spans="1:38" ht="15" customHeight="1" x14ac:dyDescent="0.15">
      <c r="A952" s="455"/>
      <c r="B952" s="492"/>
      <c r="C952" s="433"/>
      <c r="D952" s="410"/>
      <c r="E952" s="397"/>
      <c r="F952" s="400"/>
      <c r="G952" s="403"/>
      <c r="H952" s="397"/>
      <c r="I952" s="397"/>
      <c r="J952" s="407"/>
      <c r="K952" s="410"/>
      <c r="L952" s="397"/>
      <c r="M952" s="495"/>
      <c r="N952" s="497"/>
      <c r="O952" s="499"/>
      <c r="P952" s="495"/>
      <c r="Q952" s="502"/>
      <c r="R952" s="505"/>
      <c r="S952" s="428"/>
      <c r="T952" s="428"/>
      <c r="U952" s="429"/>
      <c r="V952" s="420" t="str">
        <f>IFERROR(IF(VLOOKUP(A945,入力データ,27,FALSE)="","",VLOOKUP(A945,入力データ,27,FALSE)),"")</f>
        <v/>
      </c>
      <c r="W952" s="421"/>
      <c r="X952" s="421"/>
      <c r="Y952" s="421"/>
      <c r="Z952" s="421"/>
      <c r="AA952" s="422"/>
      <c r="AB952" s="370"/>
      <c r="AC952" s="412"/>
      <c r="AD952" s="414"/>
      <c r="AE952" s="414"/>
      <c r="AF952" s="415"/>
      <c r="AG952" s="416"/>
      <c r="AH952" s="417"/>
      <c r="AI952" s="414"/>
      <c r="AJ952" s="419"/>
      <c r="AK952" s="60"/>
      <c r="AL952" s="61"/>
    </row>
    <row r="953" spans="1:38" ht="15" customHeight="1" x14ac:dyDescent="0.15">
      <c r="A953" s="453">
        <v>118</v>
      </c>
      <c r="B953" s="456"/>
      <c r="C953" s="459" t="str">
        <f>IFERROR(IF(VLOOKUP(A953,入力データ,2,FALSE)="","",VLOOKUP(A953,入力データ,2,FALSE)),"")</f>
        <v/>
      </c>
      <c r="D953" s="461" t="str">
        <f>IFERROR(
IF(OR(VLOOKUP(A953,入力データ,34,FALSE)=1,
VLOOKUP(A953,入力データ,34,FALSE)=3,
VLOOKUP(A953,入力データ,34,FALSE)=4,
VLOOKUP(A953,入力データ,34,FALSE)=5),
IF(VLOOKUP(A953,入力データ,13,FALSE)="","",VLOOKUP(A953,入力データ,13,FALSE)),
IF(VLOOKUP(A953,入力データ,3,FALSE)="","",VLOOKUP(A953,入力データ,3,FALSE))),"")</f>
        <v/>
      </c>
      <c r="E953" s="464" t="str">
        <f>IFERROR(IF(VLOOKUP(A953,入力データ,5,FALSE)="","",IF(VLOOKUP(A953,入力データ,5,FALSE)&gt;43585,5,4)),"")</f>
        <v/>
      </c>
      <c r="F953" s="467" t="str">
        <f>IFERROR(IF(VLOOKUP(A953,入力データ,5,FALSE)="","",VLOOKUP(A953,入力データ,5,FALSE)),"")</f>
        <v/>
      </c>
      <c r="G953" s="470" t="str">
        <f>IFERROR(IF(VLOOKUP(A953,入力データ,5,FALSE)="","",VLOOKUP(A953,入力データ,5,FALSE)),"")</f>
        <v/>
      </c>
      <c r="H953" s="473" t="str">
        <f>IFERROR(IF(VLOOKUP(A953,入力データ,5,FALSE)&gt;0,1,""),"")</f>
        <v/>
      </c>
      <c r="I953" s="473" t="str">
        <f>IFERROR(IF(VLOOKUP(A953,入力データ,6,FALSE)="","",VLOOKUP(A953,入力データ,6,FALSE)),"")</f>
        <v/>
      </c>
      <c r="J953" s="475" t="str">
        <f>IFERROR(IF(VLOOKUP(A953,入力データ,7,FALSE)="","",
IF(VLOOKUP(A953,入力データ,7,FALSE)&gt;159,"G",
IF(VLOOKUP(A953,入力データ,7,FALSE)&gt;149,"F",
IF(VLOOKUP(A953,入力データ,7,FALSE)&gt;139,"E",
IF(VLOOKUP(A953,入力データ,7,FALSE)&gt;129,"D",
IF(VLOOKUP(A953,入力データ,7,FALSE)&gt;119,"C",
IF(VLOOKUP(A953,入力データ,7,FALSE)&gt;109,"B",
IF(VLOOKUP(A953,入力データ,7,FALSE)&gt;99,"A",
"")))))))),"")</f>
        <v/>
      </c>
      <c r="K953" s="478" t="str">
        <f>IFERROR(IF(VLOOKUP(A953,入力データ,7,FALSE)="","",
IF(VLOOKUP(A953,入力データ,7,FALSE)&gt;99,MOD(VLOOKUP(A953,入力データ,7,FALSE),10),VLOOKUP(A953,入力データ,7,FALSE))),"")</f>
        <v/>
      </c>
      <c r="L953" s="481" t="str">
        <f>IFERROR(IF(VLOOKUP(A953,入力データ,8,FALSE)="","",VLOOKUP(A953,入力データ,8,FALSE)),"")</f>
        <v/>
      </c>
      <c r="M953" s="483" t="str">
        <f>IFERROR(IF(VLOOKUP(A953,入力データ,9,FALSE)="","",IF(VLOOKUP(A953,入力データ,9,FALSE)&gt;43585,5,4)),"")</f>
        <v/>
      </c>
      <c r="N953" s="485" t="str">
        <f>IFERROR(IF(VLOOKUP(A953,入力データ,9,FALSE)="","",VLOOKUP(A953,入力データ,9,FALSE)),"")</f>
        <v/>
      </c>
      <c r="O953" s="470" t="str">
        <f>IFERROR(IF(VLOOKUP(A953,入力データ,9,FALSE)="","",VLOOKUP(A953,入力データ,9,FALSE)),"")</f>
        <v/>
      </c>
      <c r="P953" s="481" t="str">
        <f>IFERROR(IF(VLOOKUP(A953,入力データ,10,FALSE)="","",VLOOKUP(A953,入力データ,10,FALSE)),"")</f>
        <v/>
      </c>
      <c r="Q953" s="434"/>
      <c r="R953" s="487" t="str">
        <f>IFERROR(IF(VLOOKUP(A953,入力データ,8,FALSE)="","",VLOOKUP(A953,入力データ,8,FALSE)+VALUE(VLOOKUP(A953,入力データ,10,FALSE))),"")</f>
        <v/>
      </c>
      <c r="S953" s="434" t="str">
        <f>IF(R953="","",IF(VLOOKUP(A953,入力データ,11,FALSE)="育児休業","ｲｸｷｭｳ",IF(VLOOKUP(A953,入力データ,11,FALSE)="傷病休職","ﾑｷｭｳ",ROUNDDOWN(R953*10/1000,0))))</f>
        <v/>
      </c>
      <c r="T953" s="435"/>
      <c r="U953" s="436"/>
      <c r="V953" s="152"/>
      <c r="W953" s="149"/>
      <c r="X953" s="149"/>
      <c r="Y953" s="149" t="str">
        <f>IFERROR(IF(VLOOKUP(A953,入力データ,21,FALSE)="","",VLOOKUP(A953,入力データ,21,FALSE)),"")</f>
        <v/>
      </c>
      <c r="Z953" s="40"/>
      <c r="AA953" s="67"/>
      <c r="AB953" s="368" t="str">
        <f>IFERROR(IF(VLOOKUP(A953,入力データ,28,FALSE)&amp;"　"&amp;VLOOKUP(A953,入力データ,29,FALSE)="　","",VLOOKUP(A953,入力データ,28,FALSE)&amp;"　"&amp;VLOOKUP(A953,入力データ,29,FALSE)),"")</f>
        <v/>
      </c>
      <c r="AC953" s="443">
        <v>1</v>
      </c>
      <c r="AD953" s="444" t="str">
        <f>IFERROR(IF(VLOOKUP(A953,入力データ,34,FALSE)="","",VLOOKUP(A953,入力データ,34,FALSE)),"")</f>
        <v/>
      </c>
      <c r="AE953" s="444" t="str">
        <f>IF(AD953="","",IF(V960&gt;43585,5,4))</f>
        <v/>
      </c>
      <c r="AF953" s="445" t="str">
        <f>IF(AD953="","",V960)</f>
        <v/>
      </c>
      <c r="AG953" s="447" t="str">
        <f>IF(AD953="","",V960)</f>
        <v/>
      </c>
      <c r="AH953" s="449" t="str">
        <f>IF(AD953="","",V960)</f>
        <v/>
      </c>
      <c r="AI953" s="444">
        <v>5</v>
      </c>
      <c r="AJ953" s="451" t="str">
        <f>IFERROR(IF(OR(VLOOKUP(A953,入力データ,34,FALSE)=1,VLOOKUP(A953,入力データ,34,FALSE)=3,VLOOKUP(A953,入力データ,34,FALSE)=4,VLOOKUP(A953,入力データ,34,FALSE)=5),3,
IF(VLOOKUP(A953,入力データ,35,FALSE)="","",3)),"")</f>
        <v/>
      </c>
      <c r="AK953" s="371"/>
      <c r="AL953" s="373"/>
    </row>
    <row r="954" spans="1:38" ht="15" customHeight="1" x14ac:dyDescent="0.15">
      <c r="A954" s="454"/>
      <c r="B954" s="457"/>
      <c r="C954" s="460"/>
      <c r="D954" s="462"/>
      <c r="E954" s="465"/>
      <c r="F954" s="468"/>
      <c r="G954" s="471"/>
      <c r="H954" s="474"/>
      <c r="I954" s="474"/>
      <c r="J954" s="476"/>
      <c r="K954" s="479"/>
      <c r="L954" s="482"/>
      <c r="M954" s="484"/>
      <c r="N954" s="486"/>
      <c r="O954" s="471"/>
      <c r="P954" s="482"/>
      <c r="Q954" s="437"/>
      <c r="R954" s="488"/>
      <c r="S954" s="437"/>
      <c r="T954" s="438"/>
      <c r="U954" s="439"/>
      <c r="V954" s="41"/>
      <c r="W954" s="150"/>
      <c r="X954" s="150"/>
      <c r="Y954" s="150" t="str">
        <f>IFERROR(IF(VLOOKUP(A953,入力データ,22,FALSE)="","",VLOOKUP(A953,入力データ,22,FALSE)),"")</f>
        <v/>
      </c>
      <c r="Z954" s="150"/>
      <c r="AA954" s="151"/>
      <c r="AB954" s="369"/>
      <c r="AC954" s="378"/>
      <c r="AD954" s="380"/>
      <c r="AE954" s="380"/>
      <c r="AF954" s="446"/>
      <c r="AG954" s="448"/>
      <c r="AH954" s="450"/>
      <c r="AI954" s="380"/>
      <c r="AJ954" s="452"/>
      <c r="AK954" s="372"/>
      <c r="AL954" s="374"/>
    </row>
    <row r="955" spans="1:38" ht="15" customHeight="1" x14ac:dyDescent="0.15">
      <c r="A955" s="454"/>
      <c r="B955" s="457"/>
      <c r="C955" s="375" t="str">
        <f>IFERROR(IF(VLOOKUP(A953,入力データ,12,FALSE)="","",VLOOKUP(A953,入力データ,12,FALSE)),"")</f>
        <v/>
      </c>
      <c r="D955" s="462"/>
      <c r="E955" s="465"/>
      <c r="F955" s="468"/>
      <c r="G955" s="471"/>
      <c r="H955" s="474"/>
      <c r="I955" s="474"/>
      <c r="J955" s="476"/>
      <c r="K955" s="479"/>
      <c r="L955" s="482"/>
      <c r="M955" s="484"/>
      <c r="N955" s="486"/>
      <c r="O955" s="471"/>
      <c r="P955" s="482"/>
      <c r="Q955" s="437"/>
      <c r="R955" s="488"/>
      <c r="S955" s="437"/>
      <c r="T955" s="438"/>
      <c r="U955" s="439"/>
      <c r="V955" s="41"/>
      <c r="W955" s="150"/>
      <c r="X955" s="150"/>
      <c r="Y955" s="150" t="str">
        <f>IFERROR(IF(VLOOKUP(A953,入力データ,23,FALSE)="","",VLOOKUP(A953,入力データ,23,FALSE)),"")</f>
        <v/>
      </c>
      <c r="Z955" s="150"/>
      <c r="AA955" s="151"/>
      <c r="AB955" s="369"/>
      <c r="AC955" s="377">
        <v>2</v>
      </c>
      <c r="AD955" s="379" t="str">
        <f>IFERROR(IF(VLOOKUP(A953,入力データ,37,FALSE)="","",VLOOKUP(A953,入力データ,37,FALSE)),"")</f>
        <v/>
      </c>
      <c r="AE955" s="379" t="str">
        <f>IF(AD955="","",IF(V960&gt;43585,5,4))</f>
        <v/>
      </c>
      <c r="AF955" s="381" t="str">
        <f>IF(AD955="","",V960)</f>
        <v/>
      </c>
      <c r="AG955" s="383" t="str">
        <f>IF(AE955="","",V960)</f>
        <v/>
      </c>
      <c r="AH955" s="385" t="str">
        <f>IF(AF955="","",V960)</f>
        <v/>
      </c>
      <c r="AI955" s="387">
        <v>6</v>
      </c>
      <c r="AJ955" s="389" t="str">
        <f>IFERROR(IF(VLOOKUP(A953,入力データ,36,FALSE)="","",3),"")</f>
        <v/>
      </c>
      <c r="AK955" s="372"/>
      <c r="AL955" s="374"/>
    </row>
    <row r="956" spans="1:38" ht="15" customHeight="1" x14ac:dyDescent="0.15">
      <c r="A956" s="454"/>
      <c r="B956" s="458"/>
      <c r="C956" s="376"/>
      <c r="D956" s="463"/>
      <c r="E956" s="466"/>
      <c r="F956" s="469"/>
      <c r="G956" s="472"/>
      <c r="H956" s="466"/>
      <c r="I956" s="466"/>
      <c r="J956" s="477"/>
      <c r="K956" s="480"/>
      <c r="L956" s="466"/>
      <c r="M956" s="466"/>
      <c r="N956" s="469"/>
      <c r="O956" s="472"/>
      <c r="P956" s="466"/>
      <c r="Q956" s="477"/>
      <c r="R956" s="489"/>
      <c r="S956" s="440"/>
      <c r="T956" s="441"/>
      <c r="U956" s="442"/>
      <c r="V956" s="38"/>
      <c r="W956" s="36"/>
      <c r="X956" s="36"/>
      <c r="Y956" s="150" t="str">
        <f>IFERROR(IF(VLOOKUP(A953,入力データ,24,FALSE)="","",VLOOKUP(A953,入力データ,24,FALSE)),"")</f>
        <v/>
      </c>
      <c r="Z956" s="63"/>
      <c r="AA956" s="37"/>
      <c r="AB956" s="369"/>
      <c r="AC956" s="378"/>
      <c r="AD956" s="380"/>
      <c r="AE956" s="380"/>
      <c r="AF956" s="382"/>
      <c r="AG956" s="384"/>
      <c r="AH956" s="386"/>
      <c r="AI956" s="388"/>
      <c r="AJ956" s="390"/>
      <c r="AK956" s="372"/>
      <c r="AL956" s="374"/>
    </row>
    <row r="957" spans="1:38" ht="15" customHeight="1" x14ac:dyDescent="0.15">
      <c r="A957" s="454"/>
      <c r="B957" s="490" t="str">
        <f>IF(OR(C953&lt;&gt;"",C955&lt;&gt;""),"○","")</f>
        <v/>
      </c>
      <c r="C957" s="391" t="str">
        <f>IFERROR(IF(VLOOKUP(A953,入力データ,4,FALSE)="","",VLOOKUP(A953,入力データ,4,FALSE)),"")</f>
        <v/>
      </c>
      <c r="D957" s="392"/>
      <c r="E957" s="395" t="str">
        <f>IFERROR(IF(VLOOKUP(A953,入力データ,15,FALSE)="","",IF(VLOOKUP(A953,入力データ,15,FALSE)&gt;43585,5,4)),"")</f>
        <v/>
      </c>
      <c r="F957" s="398" t="str">
        <f>IFERROR(IF(VLOOKUP(A953,入力データ,15,FALSE)="","",VLOOKUP(A953,入力データ,15,FALSE)),"")</f>
        <v/>
      </c>
      <c r="G957" s="401" t="str">
        <f>IFERROR(IF(VLOOKUP(A953,入力データ,15,FALSE)="","",VLOOKUP(A953,入力データ,15,FALSE)),"")</f>
        <v/>
      </c>
      <c r="H957" s="404" t="str">
        <f>IFERROR(IF(VLOOKUP(A953,入力データ,15,FALSE)&gt;0,1,""),"")</f>
        <v/>
      </c>
      <c r="I957" s="404" t="str">
        <f>IFERROR(IF(VLOOKUP(A953,入力データ,16,FALSE)="","",VLOOKUP(A953,入力データ,16,FALSE)),"")</f>
        <v/>
      </c>
      <c r="J957" s="405" t="str">
        <f>IFERROR(IF(VLOOKUP(A953,入力データ,17,FALSE)="","",
IF(VLOOKUP(A953,入力データ,17,FALSE)&gt;159,"G",
IF(VLOOKUP(A953,入力データ,17,FALSE)&gt;149,"F",
IF(VLOOKUP(A953,入力データ,17,FALSE)&gt;139,"E",
IF(VLOOKUP(A953,入力データ,17,FALSE)&gt;129,"D",
IF(VLOOKUP(A953,入力データ,17,FALSE)&gt;119,"C",
IF(VLOOKUP(A953,入力データ,17,FALSE)&gt;109,"B",
IF(VLOOKUP(A953,入力データ,17,FALSE)&gt;99,"A",
"")))))))),"")</f>
        <v/>
      </c>
      <c r="K957" s="408" t="str">
        <f>IFERROR(IF(VLOOKUP(A953,入力データ,17,FALSE)="","",
IF(VLOOKUP(A953,入力データ,17,FALSE)&gt;99,MOD(VLOOKUP(A953,入力データ,17,FALSE),10),VLOOKUP(A953,入力データ,17,FALSE))),"")</f>
        <v/>
      </c>
      <c r="L957" s="411" t="str">
        <f>IFERROR(IF(VLOOKUP(A953,入力データ,18,FALSE)="","",VLOOKUP(A953,入力データ,18,FALSE)),"")</f>
        <v/>
      </c>
      <c r="M957" s="493" t="str">
        <f>IFERROR(IF(VLOOKUP(A953,入力データ,19,FALSE)="","",IF(VLOOKUP(A953,入力データ,19,FALSE)&gt;43585,5,4)),"")</f>
        <v/>
      </c>
      <c r="N957" s="398" t="str">
        <f>IFERROR(IF(VLOOKUP(A953,入力データ,19,FALSE)="","",VLOOKUP(A953,入力データ,19,FALSE)),"")</f>
        <v/>
      </c>
      <c r="O957" s="401" t="str">
        <f>IFERROR(IF(VLOOKUP(A953,入力データ,19,FALSE)="","",VLOOKUP(A953,入力データ,19,FALSE)),"")</f>
        <v/>
      </c>
      <c r="P957" s="411" t="str">
        <f>IFERROR(IF(VLOOKUP(A953,入力データ,20,FALSE)="","",VLOOKUP(A953,入力データ,20,FALSE)),"")</f>
        <v/>
      </c>
      <c r="Q957" s="500"/>
      <c r="R957" s="503" t="str">
        <f>IFERROR(IF(OR(S957="ｲｸｷｭｳ",S957="ﾑｷｭｳ",AND(L957="",P957="")),"",VLOOKUP(A953,入力データ,31,FALSE)),"")</f>
        <v/>
      </c>
      <c r="S957" s="423" t="str">
        <f>IFERROR(
IF(VLOOKUP(A953,入力データ,33,FALSE)=1,"ﾑｷｭｳ ",
IF(VLOOKUP(A953,入力データ,33,FALSE)=3,"ｲｸｷｭｳ",
IF(VLOOKUP(A953,入力データ,33,FALSE)=4,VLOOKUP(A953,入力データ,32,FALSE),
IF(VLOOKUP(A953,入力データ,33,FALSE)=5,VLOOKUP(A953,入力データ,32,FALSE),
IF(AND(VLOOKUP(A953,入力データ,38,FALSE)&gt;0,VLOOKUP(A953,入力データ,38,FALSE)&lt;9),0,
IF(AND(L957="",P957=""),"",VLOOKUP(A953,入力データ,32,FALSE))))))),"")</f>
        <v/>
      </c>
      <c r="T957" s="424"/>
      <c r="U957" s="425"/>
      <c r="V957" s="36"/>
      <c r="W957" s="36"/>
      <c r="X957" s="36"/>
      <c r="Y957" s="63" t="str">
        <f>IFERROR(IF(VLOOKUP(A953,入力データ,25,FALSE)="","",VLOOKUP(A953,入力データ,25,FALSE)),"")</f>
        <v/>
      </c>
      <c r="Z957" s="63"/>
      <c r="AA957" s="37"/>
      <c r="AB957" s="369"/>
      <c r="AC957" s="377">
        <v>3</v>
      </c>
      <c r="AD957" s="379" t="str">
        <f>IFERROR(IF(VLOOKUP(A953,入力データ,33,FALSE)="","",VLOOKUP(A953,入力データ,33,FALSE)),"")</f>
        <v/>
      </c>
      <c r="AE957" s="379" t="str">
        <f>IF(AD957="","",IF(V960&gt;43585,5,4))</f>
        <v/>
      </c>
      <c r="AF957" s="381" t="str">
        <f>IF(AD957="","",V960)</f>
        <v/>
      </c>
      <c r="AG957" s="383" t="str">
        <f>IF(AE957="","",V960)</f>
        <v/>
      </c>
      <c r="AH957" s="385" t="str">
        <f>IF(AF957="","",V960)</f>
        <v/>
      </c>
      <c r="AI957" s="379">
        <v>7</v>
      </c>
      <c r="AJ957" s="430"/>
      <c r="AK957" s="372"/>
      <c r="AL957" s="374"/>
    </row>
    <row r="958" spans="1:38" ht="15" customHeight="1" x14ac:dyDescent="0.15">
      <c r="A958" s="454"/>
      <c r="B958" s="491"/>
      <c r="C958" s="393"/>
      <c r="D958" s="394"/>
      <c r="E958" s="396"/>
      <c r="F958" s="399"/>
      <c r="G958" s="402"/>
      <c r="H958" s="396"/>
      <c r="I958" s="396"/>
      <c r="J958" s="406"/>
      <c r="K958" s="409"/>
      <c r="L958" s="396"/>
      <c r="M958" s="494"/>
      <c r="N958" s="496"/>
      <c r="O958" s="498"/>
      <c r="P958" s="494"/>
      <c r="Q958" s="501"/>
      <c r="R958" s="504"/>
      <c r="S958" s="426"/>
      <c r="T958" s="426"/>
      <c r="U958" s="427"/>
      <c r="V958" s="1"/>
      <c r="W958" s="1"/>
      <c r="X958" s="1"/>
      <c r="Y958" s="63" t="str">
        <f>IFERROR(IF(VLOOKUP(A953,入力データ,26,FALSE)="","",VLOOKUP(A953,入力データ,26,FALSE)),"")</f>
        <v/>
      </c>
      <c r="Z958" s="1"/>
      <c r="AA958" s="1"/>
      <c r="AB958" s="369"/>
      <c r="AC958" s="378"/>
      <c r="AD958" s="380"/>
      <c r="AE958" s="380"/>
      <c r="AF958" s="382"/>
      <c r="AG958" s="384"/>
      <c r="AH958" s="386"/>
      <c r="AI958" s="380"/>
      <c r="AJ958" s="431"/>
      <c r="AK958" s="372"/>
      <c r="AL958" s="374"/>
    </row>
    <row r="959" spans="1:38" ht="15" customHeight="1" x14ac:dyDescent="0.15">
      <c r="A959" s="454"/>
      <c r="B959" s="491"/>
      <c r="C959" s="432" t="str">
        <f>IFERROR(IF(VLOOKUP(A953,入力データ,14,FALSE)="","",VLOOKUP(A953,入力データ,14,FALSE)),"")</f>
        <v/>
      </c>
      <c r="D959" s="409"/>
      <c r="E959" s="396"/>
      <c r="F959" s="399"/>
      <c r="G959" s="402"/>
      <c r="H959" s="396"/>
      <c r="I959" s="396"/>
      <c r="J959" s="406"/>
      <c r="K959" s="409"/>
      <c r="L959" s="396"/>
      <c r="M959" s="494"/>
      <c r="N959" s="496"/>
      <c r="O959" s="498"/>
      <c r="P959" s="494"/>
      <c r="Q959" s="501"/>
      <c r="R959" s="504"/>
      <c r="S959" s="426"/>
      <c r="T959" s="426"/>
      <c r="U959" s="427"/>
      <c r="V959" s="150"/>
      <c r="W959" s="150"/>
      <c r="X959" s="150"/>
      <c r="Y959" s="1"/>
      <c r="Z959" s="62"/>
      <c r="AA959" s="151"/>
      <c r="AB959" s="369"/>
      <c r="AC959" s="377">
        <v>4</v>
      </c>
      <c r="AD959" s="413" t="str">
        <f>IFERROR(IF(VLOOKUP(A953,入力データ,38,FALSE)="","",VLOOKUP(A953,入力データ,38,FALSE)),"")</f>
        <v/>
      </c>
      <c r="AE959" s="379" t="str">
        <f>IF(AD959="","",IF(V960&gt;43585,5,4))</f>
        <v/>
      </c>
      <c r="AF959" s="381" t="str">
        <f>IF(AE959="","",V960)</f>
        <v/>
      </c>
      <c r="AG959" s="383" t="str">
        <f>IF(AE959="","",V960)</f>
        <v/>
      </c>
      <c r="AH959" s="385" t="str">
        <f>IF(AE959="","",V960)</f>
        <v/>
      </c>
      <c r="AI959" s="379"/>
      <c r="AJ959" s="418"/>
      <c r="AK959" s="58"/>
      <c r="AL959" s="86"/>
    </row>
    <row r="960" spans="1:38" ht="15" customHeight="1" x14ac:dyDescent="0.15">
      <c r="A960" s="455"/>
      <c r="B960" s="492"/>
      <c r="C960" s="433"/>
      <c r="D960" s="410"/>
      <c r="E960" s="397"/>
      <c r="F960" s="400"/>
      <c r="G960" s="403"/>
      <c r="H960" s="397"/>
      <c r="I960" s="397"/>
      <c r="J960" s="407"/>
      <c r="K960" s="410"/>
      <c r="L960" s="397"/>
      <c r="M960" s="495"/>
      <c r="N960" s="497"/>
      <c r="O960" s="499"/>
      <c r="P960" s="495"/>
      <c r="Q960" s="502"/>
      <c r="R960" s="505"/>
      <c r="S960" s="428"/>
      <c r="T960" s="428"/>
      <c r="U960" s="429"/>
      <c r="V960" s="420" t="str">
        <f>IFERROR(IF(VLOOKUP(A953,入力データ,27,FALSE)="","",VLOOKUP(A953,入力データ,27,FALSE)),"")</f>
        <v/>
      </c>
      <c r="W960" s="421"/>
      <c r="X960" s="421"/>
      <c r="Y960" s="421"/>
      <c r="Z960" s="421"/>
      <c r="AA960" s="422"/>
      <c r="AB960" s="370"/>
      <c r="AC960" s="412"/>
      <c r="AD960" s="414"/>
      <c r="AE960" s="414"/>
      <c r="AF960" s="415"/>
      <c r="AG960" s="416"/>
      <c r="AH960" s="417"/>
      <c r="AI960" s="414"/>
      <c r="AJ960" s="419"/>
      <c r="AK960" s="60"/>
      <c r="AL960" s="61"/>
    </row>
    <row r="961" spans="1:38" ht="15" customHeight="1" x14ac:dyDescent="0.15">
      <c r="A961" s="453">
        <v>119</v>
      </c>
      <c r="B961" s="456"/>
      <c r="C961" s="459" t="str">
        <f>IFERROR(IF(VLOOKUP(A961,入力データ,2,FALSE)="","",VLOOKUP(A961,入力データ,2,FALSE)),"")</f>
        <v/>
      </c>
      <c r="D961" s="461" t="str">
        <f>IFERROR(
IF(OR(VLOOKUP(A961,入力データ,34,FALSE)=1,
VLOOKUP(A961,入力データ,34,FALSE)=3,
VLOOKUP(A961,入力データ,34,FALSE)=4,
VLOOKUP(A961,入力データ,34,FALSE)=5),
IF(VLOOKUP(A961,入力データ,13,FALSE)="","",VLOOKUP(A961,入力データ,13,FALSE)),
IF(VLOOKUP(A961,入力データ,3,FALSE)="","",VLOOKUP(A961,入力データ,3,FALSE))),"")</f>
        <v/>
      </c>
      <c r="E961" s="464" t="str">
        <f>IFERROR(IF(VLOOKUP(A961,入力データ,5,FALSE)="","",IF(VLOOKUP(A961,入力データ,5,FALSE)&gt;43585,5,4)),"")</f>
        <v/>
      </c>
      <c r="F961" s="467" t="str">
        <f>IFERROR(IF(VLOOKUP(A961,入力データ,5,FALSE)="","",VLOOKUP(A961,入力データ,5,FALSE)),"")</f>
        <v/>
      </c>
      <c r="G961" s="470" t="str">
        <f>IFERROR(IF(VLOOKUP(A961,入力データ,5,FALSE)="","",VLOOKUP(A961,入力データ,5,FALSE)),"")</f>
        <v/>
      </c>
      <c r="H961" s="473" t="str">
        <f>IFERROR(IF(VLOOKUP(A961,入力データ,5,FALSE)&gt;0,1,""),"")</f>
        <v/>
      </c>
      <c r="I961" s="473" t="str">
        <f>IFERROR(IF(VLOOKUP(A961,入力データ,6,FALSE)="","",VLOOKUP(A961,入力データ,6,FALSE)),"")</f>
        <v/>
      </c>
      <c r="J961" s="475" t="str">
        <f>IFERROR(IF(VLOOKUP(A961,入力データ,7,FALSE)="","",
IF(VLOOKUP(A961,入力データ,7,FALSE)&gt;159,"G",
IF(VLOOKUP(A961,入力データ,7,FALSE)&gt;149,"F",
IF(VLOOKUP(A961,入力データ,7,FALSE)&gt;139,"E",
IF(VLOOKUP(A961,入力データ,7,FALSE)&gt;129,"D",
IF(VLOOKUP(A961,入力データ,7,FALSE)&gt;119,"C",
IF(VLOOKUP(A961,入力データ,7,FALSE)&gt;109,"B",
IF(VLOOKUP(A961,入力データ,7,FALSE)&gt;99,"A",
"")))))))),"")</f>
        <v/>
      </c>
      <c r="K961" s="478" t="str">
        <f>IFERROR(IF(VLOOKUP(A961,入力データ,7,FALSE)="","",
IF(VLOOKUP(A961,入力データ,7,FALSE)&gt;99,MOD(VLOOKUP(A961,入力データ,7,FALSE),10),VLOOKUP(A961,入力データ,7,FALSE))),"")</f>
        <v/>
      </c>
      <c r="L961" s="481" t="str">
        <f>IFERROR(IF(VLOOKUP(A961,入力データ,8,FALSE)="","",VLOOKUP(A961,入力データ,8,FALSE)),"")</f>
        <v/>
      </c>
      <c r="M961" s="483" t="str">
        <f>IFERROR(IF(VLOOKUP(A961,入力データ,9,FALSE)="","",IF(VLOOKUP(A961,入力データ,9,FALSE)&gt;43585,5,4)),"")</f>
        <v/>
      </c>
      <c r="N961" s="485" t="str">
        <f>IFERROR(IF(VLOOKUP(A961,入力データ,9,FALSE)="","",VLOOKUP(A961,入力データ,9,FALSE)),"")</f>
        <v/>
      </c>
      <c r="O961" s="470" t="str">
        <f>IFERROR(IF(VLOOKUP(A961,入力データ,9,FALSE)="","",VLOOKUP(A961,入力データ,9,FALSE)),"")</f>
        <v/>
      </c>
      <c r="P961" s="481" t="str">
        <f>IFERROR(IF(VLOOKUP(A961,入力データ,10,FALSE)="","",VLOOKUP(A961,入力データ,10,FALSE)),"")</f>
        <v/>
      </c>
      <c r="Q961" s="434"/>
      <c r="R961" s="487" t="str">
        <f>IFERROR(IF(VLOOKUP(A961,入力データ,8,FALSE)="","",VLOOKUP(A961,入力データ,8,FALSE)+VALUE(VLOOKUP(A961,入力データ,10,FALSE))),"")</f>
        <v/>
      </c>
      <c r="S961" s="434" t="str">
        <f>IF(R961="","",IF(VLOOKUP(A961,入力データ,11,FALSE)="育児休業","ｲｸｷｭｳ",IF(VLOOKUP(A961,入力データ,11,FALSE)="傷病休職","ﾑｷｭｳ",ROUNDDOWN(R961*10/1000,0))))</f>
        <v/>
      </c>
      <c r="T961" s="435"/>
      <c r="U961" s="436"/>
      <c r="V961" s="152"/>
      <c r="W961" s="149"/>
      <c r="X961" s="149"/>
      <c r="Y961" s="149" t="str">
        <f>IFERROR(IF(VLOOKUP(A961,入力データ,21,FALSE)="","",VLOOKUP(A961,入力データ,21,FALSE)),"")</f>
        <v/>
      </c>
      <c r="Z961" s="40"/>
      <c r="AA961" s="67"/>
      <c r="AB961" s="368" t="str">
        <f>IFERROR(IF(VLOOKUP(A961,入力データ,28,FALSE)&amp;"　"&amp;VLOOKUP(A961,入力データ,29,FALSE)="　","",VLOOKUP(A961,入力データ,28,FALSE)&amp;"　"&amp;VLOOKUP(A961,入力データ,29,FALSE)),"")</f>
        <v/>
      </c>
      <c r="AC961" s="443">
        <v>1</v>
      </c>
      <c r="AD961" s="444" t="str">
        <f>IFERROR(IF(VLOOKUP(A961,入力データ,34,FALSE)="","",VLOOKUP(A961,入力データ,34,FALSE)),"")</f>
        <v/>
      </c>
      <c r="AE961" s="444" t="str">
        <f>IF(AD961="","",IF(V968&gt;43585,5,4))</f>
        <v/>
      </c>
      <c r="AF961" s="445" t="str">
        <f>IF(AD961="","",V968)</f>
        <v/>
      </c>
      <c r="AG961" s="447" t="str">
        <f>IF(AD961="","",V968)</f>
        <v/>
      </c>
      <c r="AH961" s="449" t="str">
        <f>IF(AD961="","",V968)</f>
        <v/>
      </c>
      <c r="AI961" s="444">
        <v>5</v>
      </c>
      <c r="AJ961" s="451" t="str">
        <f>IFERROR(IF(OR(VLOOKUP(A961,入力データ,34,FALSE)=1,VLOOKUP(A961,入力データ,34,FALSE)=3,VLOOKUP(A961,入力データ,34,FALSE)=4,VLOOKUP(A961,入力データ,34,FALSE)=5),3,
IF(VLOOKUP(A961,入力データ,35,FALSE)="","",3)),"")</f>
        <v/>
      </c>
      <c r="AK961" s="371"/>
      <c r="AL961" s="373"/>
    </row>
    <row r="962" spans="1:38" ht="15" customHeight="1" x14ac:dyDescent="0.15">
      <c r="A962" s="454"/>
      <c r="B962" s="457"/>
      <c r="C962" s="460"/>
      <c r="D962" s="462"/>
      <c r="E962" s="465"/>
      <c r="F962" s="468"/>
      <c r="G962" s="471"/>
      <c r="H962" s="474"/>
      <c r="I962" s="474"/>
      <c r="J962" s="476"/>
      <c r="K962" s="479"/>
      <c r="L962" s="482"/>
      <c r="M962" s="484"/>
      <c r="N962" s="486"/>
      <c r="O962" s="471"/>
      <c r="P962" s="482"/>
      <c r="Q962" s="437"/>
      <c r="R962" s="488"/>
      <c r="S962" s="437"/>
      <c r="T962" s="438"/>
      <c r="U962" s="439"/>
      <c r="V962" s="41"/>
      <c r="W962" s="150"/>
      <c r="X962" s="150"/>
      <c r="Y962" s="150" t="str">
        <f>IFERROR(IF(VLOOKUP(A961,入力データ,22,FALSE)="","",VLOOKUP(A961,入力データ,22,FALSE)),"")</f>
        <v/>
      </c>
      <c r="Z962" s="150"/>
      <c r="AA962" s="151"/>
      <c r="AB962" s="369"/>
      <c r="AC962" s="378"/>
      <c r="AD962" s="380"/>
      <c r="AE962" s="380"/>
      <c r="AF962" s="446"/>
      <c r="AG962" s="448"/>
      <c r="AH962" s="450"/>
      <c r="AI962" s="380"/>
      <c r="AJ962" s="452"/>
      <c r="AK962" s="372"/>
      <c r="AL962" s="374"/>
    </row>
    <row r="963" spans="1:38" ht="15" customHeight="1" x14ac:dyDescent="0.15">
      <c r="A963" s="454"/>
      <c r="B963" s="457"/>
      <c r="C963" s="375" t="str">
        <f>IFERROR(IF(VLOOKUP(A961,入力データ,12,FALSE)="","",VLOOKUP(A961,入力データ,12,FALSE)),"")</f>
        <v/>
      </c>
      <c r="D963" s="462"/>
      <c r="E963" s="465"/>
      <c r="F963" s="468"/>
      <c r="G963" s="471"/>
      <c r="H963" s="474"/>
      <c r="I963" s="474"/>
      <c r="J963" s="476"/>
      <c r="K963" s="479"/>
      <c r="L963" s="482"/>
      <c r="M963" s="484"/>
      <c r="N963" s="486"/>
      <c r="O963" s="471"/>
      <c r="P963" s="482"/>
      <c r="Q963" s="437"/>
      <c r="R963" s="488"/>
      <c r="S963" s="437"/>
      <c r="T963" s="438"/>
      <c r="U963" s="439"/>
      <c r="V963" s="41"/>
      <c r="W963" s="150"/>
      <c r="X963" s="150"/>
      <c r="Y963" s="150" t="str">
        <f>IFERROR(IF(VLOOKUP(A961,入力データ,23,FALSE)="","",VLOOKUP(A961,入力データ,23,FALSE)),"")</f>
        <v/>
      </c>
      <c r="Z963" s="150"/>
      <c r="AA963" s="151"/>
      <c r="AB963" s="369"/>
      <c r="AC963" s="377">
        <v>2</v>
      </c>
      <c r="AD963" s="379" t="str">
        <f>IFERROR(IF(VLOOKUP(A961,入力データ,37,FALSE)="","",VLOOKUP(A961,入力データ,37,FALSE)),"")</f>
        <v/>
      </c>
      <c r="AE963" s="379" t="str">
        <f>IF(AD963="","",IF(V968&gt;43585,5,4))</f>
        <v/>
      </c>
      <c r="AF963" s="381" t="str">
        <f>IF(AD963="","",V968)</f>
        <v/>
      </c>
      <c r="AG963" s="383" t="str">
        <f>IF(AE963="","",V968)</f>
        <v/>
      </c>
      <c r="AH963" s="385" t="str">
        <f>IF(AF963="","",V968)</f>
        <v/>
      </c>
      <c r="AI963" s="387">
        <v>6</v>
      </c>
      <c r="AJ963" s="389" t="str">
        <f>IFERROR(IF(VLOOKUP(A961,入力データ,36,FALSE)="","",3),"")</f>
        <v/>
      </c>
      <c r="AK963" s="372"/>
      <c r="AL963" s="374"/>
    </row>
    <row r="964" spans="1:38" ht="15" customHeight="1" x14ac:dyDescent="0.15">
      <c r="A964" s="454"/>
      <c r="B964" s="458"/>
      <c r="C964" s="376"/>
      <c r="D964" s="463"/>
      <c r="E964" s="466"/>
      <c r="F964" s="469"/>
      <c r="G964" s="472"/>
      <c r="H964" s="466"/>
      <c r="I964" s="466"/>
      <c r="J964" s="477"/>
      <c r="K964" s="480"/>
      <c r="L964" s="466"/>
      <c r="M964" s="466"/>
      <c r="N964" s="469"/>
      <c r="O964" s="472"/>
      <c r="P964" s="466"/>
      <c r="Q964" s="477"/>
      <c r="R964" s="489"/>
      <c r="S964" s="440"/>
      <c r="T964" s="441"/>
      <c r="U964" s="442"/>
      <c r="V964" s="38"/>
      <c r="W964" s="36"/>
      <c r="X964" s="36"/>
      <c r="Y964" s="150" t="str">
        <f>IFERROR(IF(VLOOKUP(A961,入力データ,24,FALSE)="","",VLOOKUP(A961,入力データ,24,FALSE)),"")</f>
        <v/>
      </c>
      <c r="Z964" s="63"/>
      <c r="AA964" s="37"/>
      <c r="AB964" s="369"/>
      <c r="AC964" s="378"/>
      <c r="AD964" s="380"/>
      <c r="AE964" s="380"/>
      <c r="AF964" s="382"/>
      <c r="AG964" s="384"/>
      <c r="AH964" s="386"/>
      <c r="AI964" s="388"/>
      <c r="AJ964" s="390"/>
      <c r="AK964" s="372"/>
      <c r="AL964" s="374"/>
    </row>
    <row r="965" spans="1:38" ht="15" customHeight="1" x14ac:dyDescent="0.15">
      <c r="A965" s="454"/>
      <c r="B965" s="490" t="str">
        <f>IF(OR(C961&lt;&gt;"",C963&lt;&gt;""),"○","")</f>
        <v/>
      </c>
      <c r="C965" s="391" t="str">
        <f>IFERROR(IF(VLOOKUP(A961,入力データ,4,FALSE)="","",VLOOKUP(A961,入力データ,4,FALSE)),"")</f>
        <v/>
      </c>
      <c r="D965" s="392"/>
      <c r="E965" s="395" t="str">
        <f>IFERROR(IF(VLOOKUP(A961,入力データ,15,FALSE)="","",IF(VLOOKUP(A961,入力データ,15,FALSE)&gt;43585,5,4)),"")</f>
        <v/>
      </c>
      <c r="F965" s="398" t="str">
        <f>IFERROR(IF(VLOOKUP(A961,入力データ,15,FALSE)="","",VLOOKUP(A961,入力データ,15,FALSE)),"")</f>
        <v/>
      </c>
      <c r="G965" s="401" t="str">
        <f>IFERROR(IF(VLOOKUP(A961,入力データ,15,FALSE)="","",VLOOKUP(A961,入力データ,15,FALSE)),"")</f>
        <v/>
      </c>
      <c r="H965" s="404" t="str">
        <f>IFERROR(IF(VLOOKUP(A961,入力データ,15,FALSE)&gt;0,1,""),"")</f>
        <v/>
      </c>
      <c r="I965" s="404" t="str">
        <f>IFERROR(IF(VLOOKUP(A961,入力データ,16,FALSE)="","",VLOOKUP(A961,入力データ,16,FALSE)),"")</f>
        <v/>
      </c>
      <c r="J965" s="405" t="str">
        <f>IFERROR(IF(VLOOKUP(A961,入力データ,17,FALSE)="","",
IF(VLOOKUP(A961,入力データ,17,FALSE)&gt;159,"G",
IF(VLOOKUP(A961,入力データ,17,FALSE)&gt;149,"F",
IF(VLOOKUP(A961,入力データ,17,FALSE)&gt;139,"E",
IF(VLOOKUP(A961,入力データ,17,FALSE)&gt;129,"D",
IF(VLOOKUP(A961,入力データ,17,FALSE)&gt;119,"C",
IF(VLOOKUP(A961,入力データ,17,FALSE)&gt;109,"B",
IF(VLOOKUP(A961,入力データ,17,FALSE)&gt;99,"A",
"")))))))),"")</f>
        <v/>
      </c>
      <c r="K965" s="408" t="str">
        <f>IFERROR(IF(VLOOKUP(A961,入力データ,17,FALSE)="","",
IF(VLOOKUP(A961,入力データ,17,FALSE)&gt;99,MOD(VLOOKUP(A961,入力データ,17,FALSE),10),VLOOKUP(A961,入力データ,17,FALSE))),"")</f>
        <v/>
      </c>
      <c r="L965" s="411" t="str">
        <f>IFERROR(IF(VLOOKUP(A961,入力データ,18,FALSE)="","",VLOOKUP(A961,入力データ,18,FALSE)),"")</f>
        <v/>
      </c>
      <c r="M965" s="493" t="str">
        <f>IFERROR(IF(VLOOKUP(A961,入力データ,19,FALSE)="","",IF(VLOOKUP(A961,入力データ,19,FALSE)&gt;43585,5,4)),"")</f>
        <v/>
      </c>
      <c r="N965" s="398" t="str">
        <f>IFERROR(IF(VLOOKUP(A961,入力データ,19,FALSE)="","",VLOOKUP(A961,入力データ,19,FALSE)),"")</f>
        <v/>
      </c>
      <c r="O965" s="401" t="str">
        <f>IFERROR(IF(VLOOKUP(A961,入力データ,19,FALSE)="","",VLOOKUP(A961,入力データ,19,FALSE)),"")</f>
        <v/>
      </c>
      <c r="P965" s="411" t="str">
        <f>IFERROR(IF(VLOOKUP(A961,入力データ,20,FALSE)="","",VLOOKUP(A961,入力データ,20,FALSE)),"")</f>
        <v/>
      </c>
      <c r="Q965" s="500"/>
      <c r="R965" s="503" t="str">
        <f>IFERROR(IF(OR(S965="ｲｸｷｭｳ",S965="ﾑｷｭｳ",AND(L965="",P965="")),"",VLOOKUP(A961,入力データ,31,FALSE)),"")</f>
        <v/>
      </c>
      <c r="S965" s="423" t="str">
        <f>IFERROR(
IF(VLOOKUP(A961,入力データ,33,FALSE)=1,"ﾑｷｭｳ ",
IF(VLOOKUP(A961,入力データ,33,FALSE)=3,"ｲｸｷｭｳ",
IF(VLOOKUP(A961,入力データ,33,FALSE)=4,VLOOKUP(A961,入力データ,32,FALSE),
IF(VLOOKUP(A961,入力データ,33,FALSE)=5,VLOOKUP(A961,入力データ,32,FALSE),
IF(AND(VLOOKUP(A961,入力データ,38,FALSE)&gt;0,VLOOKUP(A961,入力データ,38,FALSE)&lt;9),0,
IF(AND(L965="",P965=""),"",VLOOKUP(A961,入力データ,32,FALSE))))))),"")</f>
        <v/>
      </c>
      <c r="T965" s="424"/>
      <c r="U965" s="425"/>
      <c r="V965" s="36"/>
      <c r="W965" s="36"/>
      <c r="X965" s="36"/>
      <c r="Y965" s="63" t="str">
        <f>IFERROR(IF(VLOOKUP(A961,入力データ,25,FALSE)="","",VLOOKUP(A961,入力データ,25,FALSE)),"")</f>
        <v/>
      </c>
      <c r="Z965" s="63"/>
      <c r="AA965" s="37"/>
      <c r="AB965" s="369"/>
      <c r="AC965" s="377">
        <v>3</v>
      </c>
      <c r="AD965" s="379" t="str">
        <f>IFERROR(IF(VLOOKUP(A961,入力データ,33,FALSE)="","",VLOOKUP(A961,入力データ,33,FALSE)),"")</f>
        <v/>
      </c>
      <c r="AE965" s="379" t="str">
        <f>IF(AD965="","",IF(V968&gt;43585,5,4))</f>
        <v/>
      </c>
      <c r="AF965" s="381" t="str">
        <f>IF(AD965="","",V968)</f>
        <v/>
      </c>
      <c r="AG965" s="383" t="str">
        <f>IF(AE965="","",V968)</f>
        <v/>
      </c>
      <c r="AH965" s="385" t="str">
        <f>IF(AF965="","",V968)</f>
        <v/>
      </c>
      <c r="AI965" s="379">
        <v>7</v>
      </c>
      <c r="AJ965" s="430"/>
      <c r="AK965" s="372"/>
      <c r="AL965" s="374"/>
    </row>
    <row r="966" spans="1:38" ht="15" customHeight="1" x14ac:dyDescent="0.15">
      <c r="A966" s="454"/>
      <c r="B966" s="491"/>
      <c r="C966" s="393"/>
      <c r="D966" s="394"/>
      <c r="E966" s="396"/>
      <c r="F966" s="399"/>
      <c r="G966" s="402"/>
      <c r="H966" s="396"/>
      <c r="I966" s="396"/>
      <c r="J966" s="406"/>
      <c r="K966" s="409"/>
      <c r="L966" s="396"/>
      <c r="M966" s="494"/>
      <c r="N966" s="496"/>
      <c r="O966" s="498"/>
      <c r="P966" s="494"/>
      <c r="Q966" s="501"/>
      <c r="R966" s="504"/>
      <c r="S966" s="426"/>
      <c r="T966" s="426"/>
      <c r="U966" s="427"/>
      <c r="V966" s="1"/>
      <c r="W966" s="1"/>
      <c r="X966" s="1"/>
      <c r="Y966" s="63" t="str">
        <f>IFERROR(IF(VLOOKUP(A961,入力データ,26,FALSE)="","",VLOOKUP(A961,入力データ,26,FALSE)),"")</f>
        <v/>
      </c>
      <c r="Z966" s="1"/>
      <c r="AA966" s="1"/>
      <c r="AB966" s="369"/>
      <c r="AC966" s="378"/>
      <c r="AD966" s="380"/>
      <c r="AE966" s="380"/>
      <c r="AF966" s="382"/>
      <c r="AG966" s="384"/>
      <c r="AH966" s="386"/>
      <c r="AI966" s="380"/>
      <c r="AJ966" s="431"/>
      <c r="AK966" s="372"/>
      <c r="AL966" s="374"/>
    </row>
    <row r="967" spans="1:38" ht="15" customHeight="1" x14ac:dyDescent="0.15">
      <c r="A967" s="454"/>
      <c r="B967" s="491"/>
      <c r="C967" s="432" t="str">
        <f>IFERROR(IF(VLOOKUP(A961,入力データ,14,FALSE)="","",VLOOKUP(A961,入力データ,14,FALSE)),"")</f>
        <v/>
      </c>
      <c r="D967" s="409"/>
      <c r="E967" s="396"/>
      <c r="F967" s="399"/>
      <c r="G967" s="402"/>
      <c r="H967" s="396"/>
      <c r="I967" s="396"/>
      <c r="J967" s="406"/>
      <c r="K967" s="409"/>
      <c r="L967" s="396"/>
      <c r="M967" s="494"/>
      <c r="N967" s="496"/>
      <c r="O967" s="498"/>
      <c r="P967" s="494"/>
      <c r="Q967" s="501"/>
      <c r="R967" s="504"/>
      <c r="S967" s="426"/>
      <c r="T967" s="426"/>
      <c r="U967" s="427"/>
      <c r="V967" s="150"/>
      <c r="W967" s="150"/>
      <c r="X967" s="150"/>
      <c r="Y967" s="1"/>
      <c r="Z967" s="62"/>
      <c r="AA967" s="151"/>
      <c r="AB967" s="369"/>
      <c r="AC967" s="377">
        <v>4</v>
      </c>
      <c r="AD967" s="413" t="str">
        <f>IFERROR(IF(VLOOKUP(A961,入力データ,38,FALSE)="","",VLOOKUP(A961,入力データ,38,FALSE)),"")</f>
        <v/>
      </c>
      <c r="AE967" s="379" t="str">
        <f>IF(AD967="","",IF(V968&gt;43585,5,4))</f>
        <v/>
      </c>
      <c r="AF967" s="381" t="str">
        <f>IF(AE967="","",V968)</f>
        <v/>
      </c>
      <c r="AG967" s="383" t="str">
        <f>IF(AE967="","",V968)</f>
        <v/>
      </c>
      <c r="AH967" s="385" t="str">
        <f>IF(AE967="","",V968)</f>
        <v/>
      </c>
      <c r="AI967" s="379"/>
      <c r="AJ967" s="418"/>
      <c r="AK967" s="58"/>
      <c r="AL967" s="86"/>
    </row>
    <row r="968" spans="1:38" ht="15" customHeight="1" x14ac:dyDescent="0.15">
      <c r="A968" s="455"/>
      <c r="B968" s="492"/>
      <c r="C968" s="433"/>
      <c r="D968" s="410"/>
      <c r="E968" s="397"/>
      <c r="F968" s="400"/>
      <c r="G968" s="403"/>
      <c r="H968" s="397"/>
      <c r="I968" s="397"/>
      <c r="J968" s="407"/>
      <c r="K968" s="410"/>
      <c r="L968" s="397"/>
      <c r="M968" s="495"/>
      <c r="N968" s="497"/>
      <c r="O968" s="499"/>
      <c r="P968" s="495"/>
      <c r="Q968" s="502"/>
      <c r="R968" s="505"/>
      <c r="S968" s="428"/>
      <c r="T968" s="428"/>
      <c r="U968" s="429"/>
      <c r="V968" s="420" t="str">
        <f>IFERROR(IF(VLOOKUP(A961,入力データ,27,FALSE)="","",VLOOKUP(A961,入力データ,27,FALSE)),"")</f>
        <v/>
      </c>
      <c r="W968" s="421"/>
      <c r="X968" s="421"/>
      <c r="Y968" s="421"/>
      <c r="Z968" s="421"/>
      <c r="AA968" s="422"/>
      <c r="AB968" s="370"/>
      <c r="AC968" s="412"/>
      <c r="AD968" s="414"/>
      <c r="AE968" s="414"/>
      <c r="AF968" s="415"/>
      <c r="AG968" s="416"/>
      <c r="AH968" s="417"/>
      <c r="AI968" s="414"/>
      <c r="AJ968" s="419"/>
      <c r="AK968" s="60"/>
      <c r="AL968" s="61"/>
    </row>
    <row r="969" spans="1:38" ht="15" customHeight="1" x14ac:dyDescent="0.15">
      <c r="A969" s="453">
        <v>120</v>
      </c>
      <c r="B969" s="456"/>
      <c r="C969" s="459" t="str">
        <f>IFERROR(IF(VLOOKUP(A969,入力データ,2,FALSE)="","",VLOOKUP(A969,入力データ,2,FALSE)),"")</f>
        <v/>
      </c>
      <c r="D969" s="461" t="str">
        <f>IFERROR(
IF(OR(VLOOKUP(A969,入力データ,34,FALSE)=1,
VLOOKUP(A969,入力データ,34,FALSE)=3,
VLOOKUP(A969,入力データ,34,FALSE)=4,
VLOOKUP(A969,入力データ,34,FALSE)=5),
IF(VLOOKUP(A969,入力データ,13,FALSE)="","",VLOOKUP(A969,入力データ,13,FALSE)),
IF(VLOOKUP(A969,入力データ,3,FALSE)="","",VLOOKUP(A969,入力データ,3,FALSE))),"")</f>
        <v/>
      </c>
      <c r="E969" s="464" t="str">
        <f>IFERROR(IF(VLOOKUP(A969,入力データ,5,FALSE)="","",IF(VLOOKUP(A969,入力データ,5,FALSE)&gt;43585,5,4)),"")</f>
        <v/>
      </c>
      <c r="F969" s="467" t="str">
        <f>IFERROR(IF(VLOOKUP(A969,入力データ,5,FALSE)="","",VLOOKUP(A969,入力データ,5,FALSE)),"")</f>
        <v/>
      </c>
      <c r="G969" s="470" t="str">
        <f>IFERROR(IF(VLOOKUP(A969,入力データ,5,FALSE)="","",VLOOKUP(A969,入力データ,5,FALSE)),"")</f>
        <v/>
      </c>
      <c r="H969" s="473" t="str">
        <f>IFERROR(IF(VLOOKUP(A969,入力データ,5,FALSE)&gt;0,1,""),"")</f>
        <v/>
      </c>
      <c r="I969" s="473" t="str">
        <f>IFERROR(IF(VLOOKUP(A969,入力データ,6,FALSE)="","",VLOOKUP(A969,入力データ,6,FALSE)),"")</f>
        <v/>
      </c>
      <c r="J969" s="475" t="str">
        <f>IFERROR(IF(VLOOKUP(A969,入力データ,7,FALSE)="","",
IF(VLOOKUP(A969,入力データ,7,FALSE)&gt;159,"G",
IF(VLOOKUP(A969,入力データ,7,FALSE)&gt;149,"F",
IF(VLOOKUP(A969,入力データ,7,FALSE)&gt;139,"E",
IF(VLOOKUP(A969,入力データ,7,FALSE)&gt;129,"D",
IF(VLOOKUP(A969,入力データ,7,FALSE)&gt;119,"C",
IF(VLOOKUP(A969,入力データ,7,FALSE)&gt;109,"B",
IF(VLOOKUP(A969,入力データ,7,FALSE)&gt;99,"A",
"")))))))),"")</f>
        <v/>
      </c>
      <c r="K969" s="478" t="str">
        <f>IFERROR(IF(VLOOKUP(A969,入力データ,7,FALSE)="","",
IF(VLOOKUP(A969,入力データ,7,FALSE)&gt;99,MOD(VLOOKUP(A969,入力データ,7,FALSE),10),VLOOKUP(A969,入力データ,7,FALSE))),"")</f>
        <v/>
      </c>
      <c r="L969" s="481" t="str">
        <f>IFERROR(IF(VLOOKUP(A969,入力データ,8,FALSE)="","",VLOOKUP(A969,入力データ,8,FALSE)),"")</f>
        <v/>
      </c>
      <c r="M969" s="483" t="str">
        <f>IFERROR(IF(VLOOKUP(A969,入力データ,9,FALSE)="","",IF(VLOOKUP(A969,入力データ,9,FALSE)&gt;43585,5,4)),"")</f>
        <v/>
      </c>
      <c r="N969" s="485" t="str">
        <f>IFERROR(IF(VLOOKUP(A969,入力データ,9,FALSE)="","",VLOOKUP(A969,入力データ,9,FALSE)),"")</f>
        <v/>
      </c>
      <c r="O969" s="470" t="str">
        <f>IFERROR(IF(VLOOKUP(A969,入力データ,9,FALSE)="","",VLOOKUP(A969,入力データ,9,FALSE)),"")</f>
        <v/>
      </c>
      <c r="P969" s="481" t="str">
        <f>IFERROR(IF(VLOOKUP(A969,入力データ,10,FALSE)="","",VLOOKUP(A969,入力データ,10,FALSE)),"")</f>
        <v/>
      </c>
      <c r="Q969" s="434"/>
      <c r="R969" s="487" t="str">
        <f>IFERROR(IF(VLOOKUP(A969,入力データ,8,FALSE)="","",VLOOKUP(A969,入力データ,8,FALSE)+VALUE(VLOOKUP(A969,入力データ,10,FALSE))),"")</f>
        <v/>
      </c>
      <c r="S969" s="434" t="str">
        <f>IF(R969="","",IF(VLOOKUP(A969,入力データ,11,FALSE)="育児休業","ｲｸｷｭｳ",IF(VLOOKUP(A969,入力データ,11,FALSE)="傷病休職","ﾑｷｭｳ",ROUNDDOWN(R969*10/1000,0))))</f>
        <v/>
      </c>
      <c r="T969" s="435"/>
      <c r="U969" s="436"/>
      <c r="V969" s="152"/>
      <c r="W969" s="149"/>
      <c r="X969" s="149"/>
      <c r="Y969" s="149" t="str">
        <f>IFERROR(IF(VLOOKUP(A969,入力データ,21,FALSE)="","",VLOOKUP(A969,入力データ,21,FALSE)),"")</f>
        <v/>
      </c>
      <c r="Z969" s="40"/>
      <c r="AA969" s="67"/>
      <c r="AB969" s="368" t="str">
        <f>IFERROR(IF(VLOOKUP(A969,入力データ,28,FALSE)&amp;"　"&amp;VLOOKUP(A969,入力データ,29,FALSE)="　","",VLOOKUP(A969,入力データ,28,FALSE)&amp;"　"&amp;VLOOKUP(A969,入力データ,29,FALSE)),"")</f>
        <v/>
      </c>
      <c r="AC969" s="443">
        <v>1</v>
      </c>
      <c r="AD969" s="444" t="str">
        <f>IFERROR(IF(VLOOKUP(A969,入力データ,34,FALSE)="","",VLOOKUP(A969,入力データ,34,FALSE)),"")</f>
        <v/>
      </c>
      <c r="AE969" s="444" t="str">
        <f>IF(AD969="","",IF(V976&gt;43585,5,4))</f>
        <v/>
      </c>
      <c r="AF969" s="445" t="str">
        <f>IF(AD969="","",V976)</f>
        <v/>
      </c>
      <c r="AG969" s="447" t="str">
        <f>IF(AD969="","",V976)</f>
        <v/>
      </c>
      <c r="AH969" s="449" t="str">
        <f>IF(AD969="","",V976)</f>
        <v/>
      </c>
      <c r="AI969" s="444">
        <v>5</v>
      </c>
      <c r="AJ969" s="451" t="str">
        <f>IFERROR(IF(OR(VLOOKUP(A969,入力データ,34,FALSE)=1,VLOOKUP(A969,入力データ,34,FALSE)=3,VLOOKUP(A969,入力データ,34,FALSE)=4,VLOOKUP(A969,入力データ,34,FALSE)=5),3,
IF(VLOOKUP(A969,入力データ,35,FALSE)="","",3)),"")</f>
        <v/>
      </c>
      <c r="AK969" s="371"/>
      <c r="AL969" s="373"/>
    </row>
    <row r="970" spans="1:38" ht="15" customHeight="1" x14ac:dyDescent="0.15">
      <c r="A970" s="454"/>
      <c r="B970" s="457"/>
      <c r="C970" s="460"/>
      <c r="D970" s="462"/>
      <c r="E970" s="465"/>
      <c r="F970" s="468"/>
      <c r="G970" s="471"/>
      <c r="H970" s="474"/>
      <c r="I970" s="474"/>
      <c r="J970" s="476"/>
      <c r="K970" s="479"/>
      <c r="L970" s="482"/>
      <c r="M970" s="484"/>
      <c r="N970" s="486"/>
      <c r="O970" s="471"/>
      <c r="P970" s="482"/>
      <c r="Q970" s="437"/>
      <c r="R970" s="488"/>
      <c r="S970" s="437"/>
      <c r="T970" s="438"/>
      <c r="U970" s="439"/>
      <c r="V970" s="41"/>
      <c r="W970" s="150"/>
      <c r="X970" s="150"/>
      <c r="Y970" s="150" t="str">
        <f>IFERROR(IF(VLOOKUP(A969,入力データ,22,FALSE)="","",VLOOKUP(A969,入力データ,22,FALSE)),"")</f>
        <v/>
      </c>
      <c r="Z970" s="150"/>
      <c r="AA970" s="151"/>
      <c r="AB970" s="369"/>
      <c r="AC970" s="378"/>
      <c r="AD970" s="380"/>
      <c r="AE970" s="380"/>
      <c r="AF970" s="446"/>
      <c r="AG970" s="448"/>
      <c r="AH970" s="450"/>
      <c r="AI970" s="380"/>
      <c r="AJ970" s="452"/>
      <c r="AK970" s="372"/>
      <c r="AL970" s="374"/>
    </row>
    <row r="971" spans="1:38" ht="15" customHeight="1" x14ac:dyDescent="0.15">
      <c r="A971" s="454"/>
      <c r="B971" s="457"/>
      <c r="C971" s="375" t="str">
        <f>IFERROR(IF(VLOOKUP(A969,入力データ,12,FALSE)="","",VLOOKUP(A969,入力データ,12,FALSE)),"")</f>
        <v/>
      </c>
      <c r="D971" s="462"/>
      <c r="E971" s="465"/>
      <c r="F971" s="468"/>
      <c r="G971" s="471"/>
      <c r="H971" s="474"/>
      <c r="I971" s="474"/>
      <c r="J971" s="476"/>
      <c r="K971" s="479"/>
      <c r="L971" s="482"/>
      <c r="M971" s="484"/>
      <c r="N971" s="486"/>
      <c r="O971" s="471"/>
      <c r="P971" s="482"/>
      <c r="Q971" s="437"/>
      <c r="R971" s="488"/>
      <c r="S971" s="437"/>
      <c r="T971" s="438"/>
      <c r="U971" s="439"/>
      <c r="V971" s="41"/>
      <c r="W971" s="150"/>
      <c r="X971" s="150"/>
      <c r="Y971" s="150" t="str">
        <f>IFERROR(IF(VLOOKUP(A969,入力データ,23,FALSE)="","",VLOOKUP(A969,入力データ,23,FALSE)),"")</f>
        <v/>
      </c>
      <c r="Z971" s="150"/>
      <c r="AA971" s="151"/>
      <c r="AB971" s="369"/>
      <c r="AC971" s="377">
        <v>2</v>
      </c>
      <c r="AD971" s="379" t="str">
        <f>IFERROR(IF(VLOOKUP(A969,入力データ,37,FALSE)="","",VLOOKUP(A969,入力データ,37,FALSE)),"")</f>
        <v/>
      </c>
      <c r="AE971" s="379" t="str">
        <f>IF(AD971="","",IF(V976&gt;43585,5,4))</f>
        <v/>
      </c>
      <c r="AF971" s="381" t="str">
        <f>IF(AD971="","",V976)</f>
        <v/>
      </c>
      <c r="AG971" s="383" t="str">
        <f>IF(AE971="","",V976)</f>
        <v/>
      </c>
      <c r="AH971" s="385" t="str">
        <f>IF(AF971="","",V976)</f>
        <v/>
      </c>
      <c r="AI971" s="387">
        <v>6</v>
      </c>
      <c r="AJ971" s="389" t="str">
        <f>IFERROR(IF(VLOOKUP(A969,入力データ,36,FALSE)="","",3),"")</f>
        <v/>
      </c>
      <c r="AK971" s="372"/>
      <c r="AL971" s="374"/>
    </row>
    <row r="972" spans="1:38" ht="15" customHeight="1" x14ac:dyDescent="0.15">
      <c r="A972" s="454"/>
      <c r="B972" s="458"/>
      <c r="C972" s="376"/>
      <c r="D972" s="463"/>
      <c r="E972" s="466"/>
      <c r="F972" s="469"/>
      <c r="G972" s="472"/>
      <c r="H972" s="466"/>
      <c r="I972" s="466"/>
      <c r="J972" s="477"/>
      <c r="K972" s="480"/>
      <c r="L972" s="466"/>
      <c r="M972" s="466"/>
      <c r="N972" s="469"/>
      <c r="O972" s="472"/>
      <c r="P972" s="466"/>
      <c r="Q972" s="477"/>
      <c r="R972" s="489"/>
      <c r="S972" s="440"/>
      <c r="T972" s="441"/>
      <c r="U972" s="442"/>
      <c r="V972" s="38"/>
      <c r="W972" s="36"/>
      <c r="X972" s="36"/>
      <c r="Y972" s="150" t="str">
        <f>IFERROR(IF(VLOOKUP(A969,入力データ,24,FALSE)="","",VLOOKUP(A969,入力データ,24,FALSE)),"")</f>
        <v/>
      </c>
      <c r="Z972" s="63"/>
      <c r="AA972" s="37"/>
      <c r="AB972" s="369"/>
      <c r="AC972" s="378"/>
      <c r="AD972" s="380"/>
      <c r="AE972" s="380"/>
      <c r="AF972" s="382"/>
      <c r="AG972" s="384"/>
      <c r="AH972" s="386"/>
      <c r="AI972" s="388"/>
      <c r="AJ972" s="390"/>
      <c r="AK972" s="372"/>
      <c r="AL972" s="374"/>
    </row>
    <row r="973" spans="1:38" ht="15" customHeight="1" x14ac:dyDescent="0.15">
      <c r="A973" s="454"/>
      <c r="B973" s="490" t="str">
        <f>IF(OR(C969&lt;&gt;"",C971&lt;&gt;""),"○","")</f>
        <v/>
      </c>
      <c r="C973" s="391" t="str">
        <f>IFERROR(IF(VLOOKUP(A969,入力データ,4,FALSE)="","",VLOOKUP(A969,入力データ,4,FALSE)),"")</f>
        <v/>
      </c>
      <c r="D973" s="392"/>
      <c r="E973" s="395" t="str">
        <f>IFERROR(IF(VLOOKUP(A969,入力データ,15,FALSE)="","",IF(VLOOKUP(A969,入力データ,15,FALSE)&gt;43585,5,4)),"")</f>
        <v/>
      </c>
      <c r="F973" s="398" t="str">
        <f>IFERROR(IF(VLOOKUP(A969,入力データ,15,FALSE)="","",VLOOKUP(A969,入力データ,15,FALSE)),"")</f>
        <v/>
      </c>
      <c r="G973" s="401" t="str">
        <f>IFERROR(IF(VLOOKUP(A969,入力データ,15,FALSE)="","",VLOOKUP(A969,入力データ,15,FALSE)),"")</f>
        <v/>
      </c>
      <c r="H973" s="404" t="str">
        <f>IFERROR(IF(VLOOKUP(A969,入力データ,15,FALSE)&gt;0,1,""),"")</f>
        <v/>
      </c>
      <c r="I973" s="404" t="str">
        <f>IFERROR(IF(VLOOKUP(A969,入力データ,16,FALSE)="","",VLOOKUP(A969,入力データ,16,FALSE)),"")</f>
        <v/>
      </c>
      <c r="J973" s="405" t="str">
        <f>IFERROR(IF(VLOOKUP(A969,入力データ,17,FALSE)="","",
IF(VLOOKUP(A969,入力データ,17,FALSE)&gt;159,"G",
IF(VLOOKUP(A969,入力データ,17,FALSE)&gt;149,"F",
IF(VLOOKUP(A969,入力データ,17,FALSE)&gt;139,"E",
IF(VLOOKUP(A969,入力データ,17,FALSE)&gt;129,"D",
IF(VLOOKUP(A969,入力データ,17,FALSE)&gt;119,"C",
IF(VLOOKUP(A969,入力データ,17,FALSE)&gt;109,"B",
IF(VLOOKUP(A969,入力データ,17,FALSE)&gt;99,"A",
"")))))))),"")</f>
        <v/>
      </c>
      <c r="K973" s="408" t="str">
        <f>IFERROR(IF(VLOOKUP(A969,入力データ,17,FALSE)="","",
IF(VLOOKUP(A969,入力データ,17,FALSE)&gt;99,MOD(VLOOKUP(A969,入力データ,17,FALSE),10),VLOOKUP(A969,入力データ,17,FALSE))),"")</f>
        <v/>
      </c>
      <c r="L973" s="411" t="str">
        <f>IFERROR(IF(VLOOKUP(A969,入力データ,18,FALSE)="","",VLOOKUP(A969,入力データ,18,FALSE)),"")</f>
        <v/>
      </c>
      <c r="M973" s="493" t="str">
        <f>IFERROR(IF(VLOOKUP(A969,入力データ,19,FALSE)="","",IF(VLOOKUP(A969,入力データ,19,FALSE)&gt;43585,5,4)),"")</f>
        <v/>
      </c>
      <c r="N973" s="398" t="str">
        <f>IFERROR(IF(VLOOKUP(A969,入力データ,19,FALSE)="","",VLOOKUP(A969,入力データ,19,FALSE)),"")</f>
        <v/>
      </c>
      <c r="O973" s="401" t="str">
        <f>IFERROR(IF(VLOOKUP(A969,入力データ,19,FALSE)="","",VLOOKUP(A969,入力データ,19,FALSE)),"")</f>
        <v/>
      </c>
      <c r="P973" s="411" t="str">
        <f>IFERROR(IF(VLOOKUP(A969,入力データ,20,FALSE)="","",VLOOKUP(A969,入力データ,20,FALSE)),"")</f>
        <v/>
      </c>
      <c r="Q973" s="500"/>
      <c r="R973" s="503" t="str">
        <f>IFERROR(IF(OR(S973="ｲｸｷｭｳ",S973="ﾑｷｭｳ",AND(L973="",P973="")),"",VLOOKUP(A969,入力データ,31,FALSE)),"")</f>
        <v/>
      </c>
      <c r="S973" s="423" t="str">
        <f>IFERROR(
IF(VLOOKUP(A969,入力データ,33,FALSE)=1,"ﾑｷｭｳ ",
IF(VLOOKUP(A969,入力データ,33,FALSE)=3,"ｲｸｷｭｳ",
IF(VLOOKUP(A969,入力データ,33,FALSE)=4,VLOOKUP(A969,入力データ,32,FALSE),
IF(VLOOKUP(A969,入力データ,33,FALSE)=5,VLOOKUP(A969,入力データ,32,FALSE),
IF(AND(VLOOKUP(A969,入力データ,38,FALSE)&gt;0,VLOOKUP(A969,入力データ,38,FALSE)&lt;9),0,
IF(AND(L973="",P973=""),"",VLOOKUP(A969,入力データ,32,FALSE))))))),"")</f>
        <v/>
      </c>
      <c r="T973" s="424"/>
      <c r="U973" s="425"/>
      <c r="V973" s="36"/>
      <c r="W973" s="36"/>
      <c r="X973" s="36"/>
      <c r="Y973" s="63" t="str">
        <f>IFERROR(IF(VLOOKUP(A969,入力データ,25,FALSE)="","",VLOOKUP(A969,入力データ,25,FALSE)),"")</f>
        <v/>
      </c>
      <c r="Z973" s="63"/>
      <c r="AA973" s="37"/>
      <c r="AB973" s="369"/>
      <c r="AC973" s="377">
        <v>3</v>
      </c>
      <c r="AD973" s="379" t="str">
        <f>IFERROR(IF(VLOOKUP(A969,入力データ,33,FALSE)="","",VLOOKUP(A969,入力データ,33,FALSE)),"")</f>
        <v/>
      </c>
      <c r="AE973" s="379" t="str">
        <f>IF(AD973="","",IF(V976&gt;43585,5,4))</f>
        <v/>
      </c>
      <c r="AF973" s="381" t="str">
        <f>IF(AD973="","",V976)</f>
        <v/>
      </c>
      <c r="AG973" s="383" t="str">
        <f>IF(AE973="","",V976)</f>
        <v/>
      </c>
      <c r="AH973" s="385" t="str">
        <f>IF(AF973="","",V976)</f>
        <v/>
      </c>
      <c r="AI973" s="379">
        <v>7</v>
      </c>
      <c r="AJ973" s="430"/>
      <c r="AK973" s="372"/>
      <c r="AL973" s="374"/>
    </row>
    <row r="974" spans="1:38" ht="15" customHeight="1" x14ac:dyDescent="0.15">
      <c r="A974" s="454"/>
      <c r="B974" s="491"/>
      <c r="C974" s="393"/>
      <c r="D974" s="394"/>
      <c r="E974" s="396"/>
      <c r="F974" s="399"/>
      <c r="G974" s="402"/>
      <c r="H974" s="396"/>
      <c r="I974" s="396"/>
      <c r="J974" s="406"/>
      <c r="K974" s="409"/>
      <c r="L974" s="396"/>
      <c r="M974" s="494"/>
      <c r="N974" s="496"/>
      <c r="O974" s="498"/>
      <c r="P974" s="494"/>
      <c r="Q974" s="501"/>
      <c r="R974" s="504"/>
      <c r="S974" s="426"/>
      <c r="T974" s="426"/>
      <c r="U974" s="427"/>
      <c r="V974" s="1"/>
      <c r="W974" s="1"/>
      <c r="X974" s="1"/>
      <c r="Y974" s="63" t="str">
        <f>IFERROR(IF(VLOOKUP(A969,入力データ,26,FALSE)="","",VLOOKUP(A969,入力データ,26,FALSE)),"")</f>
        <v/>
      </c>
      <c r="Z974" s="1"/>
      <c r="AA974" s="1"/>
      <c r="AB974" s="369"/>
      <c r="AC974" s="378"/>
      <c r="AD974" s="380"/>
      <c r="AE974" s="380"/>
      <c r="AF974" s="382"/>
      <c r="AG974" s="384"/>
      <c r="AH974" s="386"/>
      <c r="AI974" s="380"/>
      <c r="AJ974" s="431"/>
      <c r="AK974" s="372"/>
      <c r="AL974" s="374"/>
    </row>
    <row r="975" spans="1:38" ht="15" customHeight="1" x14ac:dyDescent="0.15">
      <c r="A975" s="454"/>
      <c r="B975" s="491"/>
      <c r="C975" s="432" t="str">
        <f>IFERROR(IF(VLOOKUP(A969,入力データ,14,FALSE)="","",VLOOKUP(A969,入力データ,14,FALSE)),"")</f>
        <v/>
      </c>
      <c r="D975" s="409"/>
      <c r="E975" s="396"/>
      <c r="F975" s="399"/>
      <c r="G975" s="402"/>
      <c r="H975" s="396"/>
      <c r="I975" s="396"/>
      <c r="J975" s="406"/>
      <c r="K975" s="409"/>
      <c r="L975" s="396"/>
      <c r="M975" s="494"/>
      <c r="N975" s="496"/>
      <c r="O975" s="498"/>
      <c r="P975" s="494"/>
      <c r="Q975" s="501"/>
      <c r="R975" s="504"/>
      <c r="S975" s="426"/>
      <c r="T975" s="426"/>
      <c r="U975" s="427"/>
      <c r="V975" s="150"/>
      <c r="W975" s="150"/>
      <c r="X975" s="150"/>
      <c r="Y975" s="1"/>
      <c r="Z975" s="62"/>
      <c r="AA975" s="151"/>
      <c r="AB975" s="369"/>
      <c r="AC975" s="377">
        <v>4</v>
      </c>
      <c r="AD975" s="413" t="str">
        <f>IFERROR(IF(VLOOKUP(A969,入力データ,38,FALSE)="","",VLOOKUP(A969,入力データ,38,FALSE)),"")</f>
        <v/>
      </c>
      <c r="AE975" s="379" t="str">
        <f>IF(AD975="","",IF(V976&gt;43585,5,4))</f>
        <v/>
      </c>
      <c r="AF975" s="381" t="str">
        <f>IF(AE975="","",V976)</f>
        <v/>
      </c>
      <c r="AG975" s="383" t="str">
        <f>IF(AE975="","",V976)</f>
        <v/>
      </c>
      <c r="AH975" s="385" t="str">
        <f>IF(AE975="","",V976)</f>
        <v/>
      </c>
      <c r="AI975" s="379"/>
      <c r="AJ975" s="418"/>
      <c r="AK975" s="58"/>
      <c r="AL975" s="86"/>
    </row>
    <row r="976" spans="1:38" ht="15" customHeight="1" x14ac:dyDescent="0.15">
      <c r="A976" s="455"/>
      <c r="B976" s="492"/>
      <c r="C976" s="433"/>
      <c r="D976" s="410"/>
      <c r="E976" s="397"/>
      <c r="F976" s="400"/>
      <c r="G976" s="403"/>
      <c r="H976" s="397"/>
      <c r="I976" s="397"/>
      <c r="J976" s="407"/>
      <c r="K976" s="410"/>
      <c r="L976" s="397"/>
      <c r="M976" s="495"/>
      <c r="N976" s="497"/>
      <c r="O976" s="499"/>
      <c r="P976" s="495"/>
      <c r="Q976" s="502"/>
      <c r="R976" s="505"/>
      <c r="S976" s="428"/>
      <c r="T976" s="428"/>
      <c r="U976" s="429"/>
      <c r="V976" s="420" t="str">
        <f>IFERROR(IF(VLOOKUP(A969,入力データ,27,FALSE)="","",VLOOKUP(A969,入力データ,27,FALSE)),"")</f>
        <v/>
      </c>
      <c r="W976" s="421"/>
      <c r="X976" s="421"/>
      <c r="Y976" s="421"/>
      <c r="Z976" s="421"/>
      <c r="AA976" s="422"/>
      <c r="AB976" s="370"/>
      <c r="AC976" s="412"/>
      <c r="AD976" s="414"/>
      <c r="AE976" s="414"/>
      <c r="AF976" s="415"/>
      <c r="AG976" s="416"/>
      <c r="AH976" s="417"/>
      <c r="AI976" s="414"/>
      <c r="AJ976" s="419"/>
      <c r="AK976" s="60"/>
      <c r="AL976" s="61"/>
    </row>
    <row r="977" spans="1:39" ht="15" customHeight="1" x14ac:dyDescent="0.15">
      <c r="A977" s="453">
        <v>121</v>
      </c>
      <c r="B977" s="456"/>
      <c r="C977" s="459" t="str">
        <f>IFERROR(IF(VLOOKUP(A977,入力データ,2,FALSE)="","",VLOOKUP(A977,入力データ,2,FALSE)),"")</f>
        <v/>
      </c>
      <c r="D977" s="461" t="str">
        <f>IFERROR(
IF(OR(VLOOKUP(A977,入力データ,34,FALSE)=1,
VLOOKUP(A977,入力データ,34,FALSE)=3,
VLOOKUP(A977,入力データ,34,FALSE)=4,
VLOOKUP(A977,入力データ,34,FALSE)=5),
IF(VLOOKUP(A977,入力データ,13,FALSE)="","",VLOOKUP(A977,入力データ,13,FALSE)),
IF(VLOOKUP(A977,入力データ,3,FALSE)="","",VLOOKUP(A977,入力データ,3,FALSE))),"")</f>
        <v/>
      </c>
      <c r="E977" s="464" t="str">
        <f>IFERROR(IF(VLOOKUP(A977,入力データ,5,FALSE)="","",IF(VLOOKUP(A977,入力データ,5,FALSE)&gt;43585,5,4)),"")</f>
        <v/>
      </c>
      <c r="F977" s="467" t="str">
        <f>IFERROR(IF(VLOOKUP(A977,入力データ,5,FALSE)="","",VLOOKUP(A977,入力データ,5,FALSE)),"")</f>
        <v/>
      </c>
      <c r="G977" s="470" t="str">
        <f>IFERROR(IF(VLOOKUP(A977,入力データ,5,FALSE)="","",VLOOKUP(A977,入力データ,5,FALSE)),"")</f>
        <v/>
      </c>
      <c r="H977" s="473" t="str">
        <f>IFERROR(IF(VLOOKUP(A977,入力データ,5,FALSE)&gt;0,1,""),"")</f>
        <v/>
      </c>
      <c r="I977" s="473" t="str">
        <f>IFERROR(IF(VLOOKUP(A977,入力データ,6,FALSE)="","",VLOOKUP(A977,入力データ,6,FALSE)),"")</f>
        <v/>
      </c>
      <c r="J977" s="475" t="str">
        <f>IFERROR(IF(VLOOKUP(A977,入力データ,7,FALSE)="","",
IF(VLOOKUP(A977,入力データ,7,FALSE)&gt;159,"G",
IF(VLOOKUP(A977,入力データ,7,FALSE)&gt;149,"F",
IF(VLOOKUP(A977,入力データ,7,FALSE)&gt;139,"E",
IF(VLOOKUP(A977,入力データ,7,FALSE)&gt;129,"D",
IF(VLOOKUP(A977,入力データ,7,FALSE)&gt;119,"C",
IF(VLOOKUP(A977,入力データ,7,FALSE)&gt;109,"B",
IF(VLOOKUP(A977,入力データ,7,FALSE)&gt;99,"A",
"")))))))),"")</f>
        <v/>
      </c>
      <c r="K977" s="478" t="str">
        <f>IFERROR(IF(VLOOKUP(A977,入力データ,7,FALSE)="","",
IF(VLOOKUP(A977,入力データ,7,FALSE)&gt;99,MOD(VLOOKUP(A977,入力データ,7,FALSE),10),VLOOKUP(A977,入力データ,7,FALSE))),"")</f>
        <v/>
      </c>
      <c r="L977" s="481" t="str">
        <f>IFERROR(IF(VLOOKUP(A977,入力データ,8,FALSE)="","",VLOOKUP(A977,入力データ,8,FALSE)),"")</f>
        <v/>
      </c>
      <c r="M977" s="483" t="str">
        <f>IFERROR(IF(VLOOKUP(A977,入力データ,9,FALSE)="","",IF(VLOOKUP(A977,入力データ,9,FALSE)&gt;43585,5,4)),"")</f>
        <v/>
      </c>
      <c r="N977" s="485" t="str">
        <f>IFERROR(IF(VLOOKUP(A977,入力データ,9,FALSE)="","",VLOOKUP(A977,入力データ,9,FALSE)),"")</f>
        <v/>
      </c>
      <c r="O977" s="470" t="str">
        <f>IFERROR(IF(VLOOKUP(A977,入力データ,9,FALSE)="","",VLOOKUP(A977,入力データ,9,FALSE)),"")</f>
        <v/>
      </c>
      <c r="P977" s="481" t="str">
        <f>IFERROR(IF(VLOOKUP(A977,入力データ,10,FALSE)="","",VLOOKUP(A977,入力データ,10,FALSE)),"")</f>
        <v/>
      </c>
      <c r="Q977" s="434"/>
      <c r="R977" s="487" t="str">
        <f>IFERROR(IF(VLOOKUP(A977,入力データ,8,FALSE)="","",VLOOKUP(A977,入力データ,8,FALSE)+VALUE(VLOOKUP(A977,入力データ,10,FALSE))),"")</f>
        <v/>
      </c>
      <c r="S977" s="434" t="str">
        <f>IF(R977="","",IF(VLOOKUP(A977,入力データ,11,FALSE)="育児休業","ｲｸｷｭｳ",IF(VLOOKUP(A977,入力データ,11,FALSE)="傷病休職","ﾑｷｭｳ",ROUNDDOWN(R977*10/1000,0))))</f>
        <v/>
      </c>
      <c r="T977" s="435"/>
      <c r="U977" s="436"/>
      <c r="V977" s="152"/>
      <c r="W977" s="149"/>
      <c r="X977" s="149"/>
      <c r="Y977" s="149" t="str">
        <f>IFERROR(IF(VLOOKUP(A977,入力データ,21,FALSE)="","",VLOOKUP(A977,入力データ,21,FALSE)),"")</f>
        <v/>
      </c>
      <c r="Z977" s="40"/>
      <c r="AA977" s="67"/>
      <c r="AB977" s="368" t="str">
        <f>IFERROR(IF(VLOOKUP(A977,入力データ,28,FALSE)&amp;"　"&amp;VLOOKUP(A977,入力データ,29,FALSE)="　","",VLOOKUP(A977,入力データ,28,FALSE)&amp;"　"&amp;VLOOKUP(A977,入力データ,29,FALSE)),"")</f>
        <v/>
      </c>
      <c r="AC977" s="443">
        <v>1</v>
      </c>
      <c r="AD977" s="444" t="str">
        <f>IFERROR(IF(VLOOKUP(A977,入力データ,34,FALSE)="","",VLOOKUP(A977,入力データ,34,FALSE)),"")</f>
        <v/>
      </c>
      <c r="AE977" s="444" t="str">
        <f>IF(AD977="","",IF(V984&gt;43585,5,4))</f>
        <v/>
      </c>
      <c r="AF977" s="445" t="str">
        <f>IF(AD977="","",V984)</f>
        <v/>
      </c>
      <c r="AG977" s="447" t="str">
        <f>IF(AD977="","",V984)</f>
        <v/>
      </c>
      <c r="AH977" s="449" t="str">
        <f>IF(AD977="","",V984)</f>
        <v/>
      </c>
      <c r="AI977" s="444">
        <v>5</v>
      </c>
      <c r="AJ977" s="451" t="str">
        <f>IFERROR(IF(OR(VLOOKUP(A977,入力データ,34,FALSE)=1,VLOOKUP(A977,入力データ,34,FALSE)=3,VLOOKUP(A977,入力データ,34,FALSE)=4,VLOOKUP(A977,入力データ,34,FALSE)=5),3,
IF(VLOOKUP(A977,入力データ,35,FALSE)="","",3)),"")</f>
        <v/>
      </c>
      <c r="AK977" s="371"/>
      <c r="AL977" s="373"/>
      <c r="AM977" s="28"/>
    </row>
    <row r="978" spans="1:39" ht="15" customHeight="1" x14ac:dyDescent="0.15">
      <c r="A978" s="454"/>
      <c r="B978" s="457"/>
      <c r="C978" s="460"/>
      <c r="D978" s="462"/>
      <c r="E978" s="465"/>
      <c r="F978" s="468"/>
      <c r="G978" s="471"/>
      <c r="H978" s="474"/>
      <c r="I978" s="474"/>
      <c r="J978" s="476"/>
      <c r="K978" s="479"/>
      <c r="L978" s="482"/>
      <c r="M978" s="484"/>
      <c r="N978" s="486"/>
      <c r="O978" s="471"/>
      <c r="P978" s="482"/>
      <c r="Q978" s="437"/>
      <c r="R978" s="488"/>
      <c r="S978" s="437"/>
      <c r="T978" s="438"/>
      <c r="U978" s="439"/>
      <c r="V978" s="41"/>
      <c r="W978" s="150"/>
      <c r="X978" s="150"/>
      <c r="Y978" s="150" t="str">
        <f>IFERROR(IF(VLOOKUP(A977,入力データ,22,FALSE)="","",VLOOKUP(A977,入力データ,22,FALSE)),"")</f>
        <v/>
      </c>
      <c r="Z978" s="150"/>
      <c r="AA978" s="151"/>
      <c r="AB978" s="369"/>
      <c r="AC978" s="378"/>
      <c r="AD978" s="380"/>
      <c r="AE978" s="380"/>
      <c r="AF978" s="446"/>
      <c r="AG978" s="448"/>
      <c r="AH978" s="450"/>
      <c r="AI978" s="380"/>
      <c r="AJ978" s="452"/>
      <c r="AK978" s="372"/>
      <c r="AL978" s="374"/>
      <c r="AM978" s="28"/>
    </row>
    <row r="979" spans="1:39" ht="15" customHeight="1" x14ac:dyDescent="0.15">
      <c r="A979" s="454"/>
      <c r="B979" s="457"/>
      <c r="C979" s="375" t="str">
        <f>IFERROR(IF(VLOOKUP(A977,入力データ,12,FALSE)="","",VLOOKUP(A977,入力データ,12,FALSE)),"")</f>
        <v/>
      </c>
      <c r="D979" s="462"/>
      <c r="E979" s="465"/>
      <c r="F979" s="468"/>
      <c r="G979" s="471"/>
      <c r="H979" s="474"/>
      <c r="I979" s="474"/>
      <c r="J979" s="476"/>
      <c r="K979" s="479"/>
      <c r="L979" s="482"/>
      <c r="M979" s="484"/>
      <c r="N979" s="486"/>
      <c r="O979" s="471"/>
      <c r="P979" s="482"/>
      <c r="Q979" s="437"/>
      <c r="R979" s="488"/>
      <c r="S979" s="437"/>
      <c r="T979" s="438"/>
      <c r="U979" s="439"/>
      <c r="V979" s="41"/>
      <c r="W979" s="150"/>
      <c r="X979" s="150"/>
      <c r="Y979" s="150" t="str">
        <f>IFERROR(IF(VLOOKUP(A977,入力データ,23,FALSE)="","",VLOOKUP(A977,入力データ,23,FALSE)),"")</f>
        <v/>
      </c>
      <c r="Z979" s="150"/>
      <c r="AA979" s="151"/>
      <c r="AB979" s="369"/>
      <c r="AC979" s="377">
        <v>2</v>
      </c>
      <c r="AD979" s="379" t="str">
        <f>IFERROR(IF(VLOOKUP(A977,入力データ,37,FALSE)="","",VLOOKUP(A977,入力データ,37,FALSE)),"")</f>
        <v/>
      </c>
      <c r="AE979" s="379" t="str">
        <f>IF(AD979="","",IF(V984&gt;43585,5,4))</f>
        <v/>
      </c>
      <c r="AF979" s="381" t="str">
        <f>IF(AD979="","",V984)</f>
        <v/>
      </c>
      <c r="AG979" s="383" t="str">
        <f>IF(AE979="","",V984)</f>
        <v/>
      </c>
      <c r="AH979" s="385" t="str">
        <f>IF(AF979="","",V984)</f>
        <v/>
      </c>
      <c r="AI979" s="387">
        <v>6</v>
      </c>
      <c r="AJ979" s="389" t="str">
        <f>IFERROR(IF(VLOOKUP(A977,入力データ,36,FALSE)="","",3),"")</f>
        <v/>
      </c>
      <c r="AK979" s="372"/>
      <c r="AL979" s="374"/>
      <c r="AM979" s="28"/>
    </row>
    <row r="980" spans="1:39" ht="15" customHeight="1" x14ac:dyDescent="0.15">
      <c r="A980" s="454"/>
      <c r="B980" s="458"/>
      <c r="C980" s="376"/>
      <c r="D980" s="463"/>
      <c r="E980" s="466"/>
      <c r="F980" s="469"/>
      <c r="G980" s="472"/>
      <c r="H980" s="466"/>
      <c r="I980" s="466"/>
      <c r="J980" s="477"/>
      <c r="K980" s="480"/>
      <c r="L980" s="466"/>
      <c r="M980" s="466"/>
      <c r="N980" s="469"/>
      <c r="O980" s="472"/>
      <c r="P980" s="466"/>
      <c r="Q980" s="477"/>
      <c r="R980" s="489"/>
      <c r="S980" s="440"/>
      <c r="T980" s="441"/>
      <c r="U980" s="442"/>
      <c r="V980" s="38"/>
      <c r="W980" s="36"/>
      <c r="X980" s="36"/>
      <c r="Y980" s="150" t="str">
        <f>IFERROR(IF(VLOOKUP(A977,入力データ,24,FALSE)="","",VLOOKUP(A977,入力データ,24,FALSE)),"")</f>
        <v/>
      </c>
      <c r="Z980" s="63"/>
      <c r="AA980" s="37"/>
      <c r="AB980" s="369"/>
      <c r="AC980" s="378"/>
      <c r="AD980" s="380"/>
      <c r="AE980" s="380"/>
      <c r="AF980" s="382"/>
      <c r="AG980" s="384"/>
      <c r="AH980" s="386"/>
      <c r="AI980" s="388"/>
      <c r="AJ980" s="390"/>
      <c r="AK980" s="372"/>
      <c r="AL980" s="374"/>
      <c r="AM980" s="28"/>
    </row>
    <row r="981" spans="1:39" ht="15" customHeight="1" x14ac:dyDescent="0.15">
      <c r="A981" s="454"/>
      <c r="B981" s="490" t="str">
        <f>IF(OR(C977&lt;&gt;"",C979&lt;&gt;""),"○","")</f>
        <v/>
      </c>
      <c r="C981" s="391" t="str">
        <f>IFERROR(IF(VLOOKUP(A977,入力データ,4,FALSE)="","",VLOOKUP(A977,入力データ,4,FALSE)),"")</f>
        <v/>
      </c>
      <c r="D981" s="392"/>
      <c r="E981" s="395" t="str">
        <f>IFERROR(IF(VLOOKUP(A977,入力データ,15,FALSE)="","",IF(VLOOKUP(A977,入力データ,15,FALSE)&gt;43585,5,4)),"")</f>
        <v/>
      </c>
      <c r="F981" s="398" t="str">
        <f>IFERROR(IF(VLOOKUP(A977,入力データ,15,FALSE)="","",VLOOKUP(A977,入力データ,15,FALSE)),"")</f>
        <v/>
      </c>
      <c r="G981" s="401" t="str">
        <f>IFERROR(IF(VLOOKUP(A977,入力データ,15,FALSE)="","",VLOOKUP(A977,入力データ,15,FALSE)),"")</f>
        <v/>
      </c>
      <c r="H981" s="404" t="str">
        <f>IFERROR(IF(VLOOKUP(A977,入力データ,15,FALSE)&gt;0,1,""),"")</f>
        <v/>
      </c>
      <c r="I981" s="404" t="str">
        <f>IFERROR(IF(VLOOKUP(A977,入力データ,16,FALSE)="","",VLOOKUP(A977,入力データ,16,FALSE)),"")</f>
        <v/>
      </c>
      <c r="J981" s="405" t="str">
        <f>IFERROR(IF(VLOOKUP(A977,入力データ,17,FALSE)="","",
IF(VLOOKUP(A977,入力データ,17,FALSE)&gt;159,"G",
IF(VLOOKUP(A977,入力データ,17,FALSE)&gt;149,"F",
IF(VLOOKUP(A977,入力データ,17,FALSE)&gt;139,"E",
IF(VLOOKUP(A977,入力データ,17,FALSE)&gt;129,"D",
IF(VLOOKUP(A977,入力データ,17,FALSE)&gt;119,"C",
IF(VLOOKUP(A977,入力データ,17,FALSE)&gt;109,"B",
IF(VLOOKUP(A977,入力データ,17,FALSE)&gt;99,"A",
"")))))))),"")</f>
        <v/>
      </c>
      <c r="K981" s="408" t="str">
        <f>IFERROR(IF(VLOOKUP(A977,入力データ,17,FALSE)="","",
IF(VLOOKUP(A977,入力データ,17,FALSE)&gt;99,MOD(VLOOKUP(A977,入力データ,17,FALSE),10),VLOOKUP(A977,入力データ,17,FALSE))),"")</f>
        <v/>
      </c>
      <c r="L981" s="411" t="str">
        <f>IFERROR(IF(VLOOKUP(A977,入力データ,18,FALSE)="","",VLOOKUP(A977,入力データ,18,FALSE)),"")</f>
        <v/>
      </c>
      <c r="M981" s="493" t="str">
        <f>IFERROR(IF(VLOOKUP(A977,入力データ,19,FALSE)="","",IF(VLOOKUP(A977,入力データ,19,FALSE)&gt;43585,5,4)),"")</f>
        <v/>
      </c>
      <c r="N981" s="398" t="str">
        <f>IFERROR(IF(VLOOKUP(A977,入力データ,19,FALSE)="","",VLOOKUP(A977,入力データ,19,FALSE)),"")</f>
        <v/>
      </c>
      <c r="O981" s="401" t="str">
        <f>IFERROR(IF(VLOOKUP(A977,入力データ,19,FALSE)="","",VLOOKUP(A977,入力データ,19,FALSE)),"")</f>
        <v/>
      </c>
      <c r="P981" s="411" t="str">
        <f>IFERROR(IF(VLOOKUP(A977,入力データ,20,FALSE)="","",VLOOKUP(A977,入力データ,20,FALSE)),"")</f>
        <v/>
      </c>
      <c r="Q981" s="500"/>
      <c r="R981" s="503" t="str">
        <f>IFERROR(IF(OR(S981="ｲｸｷｭｳ",S981="ﾑｷｭｳ",AND(L981="",P981="")),"",VLOOKUP(A977,入力データ,31,FALSE)),"")</f>
        <v/>
      </c>
      <c r="S981" s="423" t="str">
        <f>IFERROR(
IF(VLOOKUP(A977,入力データ,33,FALSE)=1,"ﾑｷｭｳ ",
IF(VLOOKUP(A977,入力データ,33,FALSE)=3,"ｲｸｷｭｳ",
IF(VLOOKUP(A977,入力データ,33,FALSE)=4,VLOOKUP(A977,入力データ,32,FALSE),
IF(VLOOKUP(A977,入力データ,33,FALSE)=5,VLOOKUP(A977,入力データ,32,FALSE),
IF(AND(VLOOKUP(A977,入力データ,38,FALSE)&gt;0,VLOOKUP(A977,入力データ,38,FALSE)&lt;9),0,
IF(AND(L981="",P981=""),"",VLOOKUP(A977,入力データ,32,FALSE))))))),"")</f>
        <v/>
      </c>
      <c r="T981" s="424"/>
      <c r="U981" s="425"/>
      <c r="V981" s="36"/>
      <c r="W981" s="36"/>
      <c r="X981" s="36"/>
      <c r="Y981" s="63" t="str">
        <f>IFERROR(IF(VLOOKUP(A977,入力データ,25,FALSE)="","",VLOOKUP(A977,入力データ,25,FALSE)),"")</f>
        <v/>
      </c>
      <c r="Z981" s="63"/>
      <c r="AA981" s="37"/>
      <c r="AB981" s="369"/>
      <c r="AC981" s="377">
        <v>3</v>
      </c>
      <c r="AD981" s="379" t="str">
        <f>IFERROR(IF(VLOOKUP(A977,入力データ,33,FALSE)="","",VLOOKUP(A977,入力データ,33,FALSE)),"")</f>
        <v/>
      </c>
      <c r="AE981" s="379" t="str">
        <f>IF(AD981="","",IF(V984&gt;43585,5,4))</f>
        <v/>
      </c>
      <c r="AF981" s="381" t="str">
        <f>IF(AD981="","",V984)</f>
        <v/>
      </c>
      <c r="AG981" s="383" t="str">
        <f>IF(AE981="","",V984)</f>
        <v/>
      </c>
      <c r="AH981" s="385" t="str">
        <f>IF(AF981="","",V984)</f>
        <v/>
      </c>
      <c r="AI981" s="379">
        <v>7</v>
      </c>
      <c r="AJ981" s="430"/>
      <c r="AK981" s="372"/>
      <c r="AL981" s="374"/>
      <c r="AM981" s="28"/>
    </row>
    <row r="982" spans="1:39" ht="15" customHeight="1" x14ac:dyDescent="0.15">
      <c r="A982" s="454"/>
      <c r="B982" s="491"/>
      <c r="C982" s="393"/>
      <c r="D982" s="394"/>
      <c r="E982" s="396"/>
      <c r="F982" s="399"/>
      <c r="G982" s="402"/>
      <c r="H982" s="396"/>
      <c r="I982" s="396"/>
      <c r="J982" s="406"/>
      <c r="K982" s="409"/>
      <c r="L982" s="396"/>
      <c r="M982" s="494"/>
      <c r="N982" s="496"/>
      <c r="O982" s="498"/>
      <c r="P982" s="494"/>
      <c r="Q982" s="501"/>
      <c r="R982" s="504"/>
      <c r="S982" s="426"/>
      <c r="T982" s="426"/>
      <c r="U982" s="427"/>
      <c r="V982" s="1"/>
      <c r="W982" s="1"/>
      <c r="X982" s="1"/>
      <c r="Y982" s="63" t="str">
        <f>IFERROR(IF(VLOOKUP(A977,入力データ,26,FALSE)="","",VLOOKUP(A977,入力データ,26,FALSE)),"")</f>
        <v/>
      </c>
      <c r="Z982" s="1"/>
      <c r="AA982" s="1"/>
      <c r="AB982" s="369"/>
      <c r="AC982" s="378"/>
      <c r="AD982" s="380"/>
      <c r="AE982" s="380"/>
      <c r="AF982" s="382"/>
      <c r="AG982" s="384"/>
      <c r="AH982" s="386"/>
      <c r="AI982" s="380"/>
      <c r="AJ982" s="431"/>
      <c r="AK982" s="372"/>
      <c r="AL982" s="374"/>
      <c r="AM982" s="28"/>
    </row>
    <row r="983" spans="1:39" ht="15" customHeight="1" x14ac:dyDescent="0.15">
      <c r="A983" s="454"/>
      <c r="B983" s="491"/>
      <c r="C983" s="432" t="str">
        <f>IFERROR(IF(VLOOKUP(A977,入力データ,14,FALSE)="","",VLOOKUP(A977,入力データ,14,FALSE)),"")</f>
        <v/>
      </c>
      <c r="D983" s="409"/>
      <c r="E983" s="396"/>
      <c r="F983" s="399"/>
      <c r="G983" s="402"/>
      <c r="H983" s="396"/>
      <c r="I983" s="396"/>
      <c r="J983" s="406"/>
      <c r="K983" s="409"/>
      <c r="L983" s="396"/>
      <c r="M983" s="494"/>
      <c r="N983" s="496"/>
      <c r="O983" s="498"/>
      <c r="P983" s="494"/>
      <c r="Q983" s="501"/>
      <c r="R983" s="504"/>
      <c r="S983" s="426"/>
      <c r="T983" s="426"/>
      <c r="U983" s="427"/>
      <c r="V983" s="150"/>
      <c r="W983" s="150"/>
      <c r="X983" s="150"/>
      <c r="Y983" s="1"/>
      <c r="Z983" s="62"/>
      <c r="AA983" s="151"/>
      <c r="AB983" s="369"/>
      <c r="AC983" s="377">
        <v>4</v>
      </c>
      <c r="AD983" s="413" t="str">
        <f>IFERROR(IF(VLOOKUP(A977,入力データ,38,FALSE)="","",VLOOKUP(A977,入力データ,38,FALSE)),"")</f>
        <v/>
      </c>
      <c r="AE983" s="379" t="str">
        <f>IF(AD983="","",IF(V984&gt;43585,5,4))</f>
        <v/>
      </c>
      <c r="AF983" s="381" t="str">
        <f>IF(AE983="","",V984)</f>
        <v/>
      </c>
      <c r="AG983" s="383" t="str">
        <f>IF(AE983="","",V984)</f>
        <v/>
      </c>
      <c r="AH983" s="385" t="str">
        <f>IF(AE983="","",V984)</f>
        <v/>
      </c>
      <c r="AI983" s="379"/>
      <c r="AJ983" s="418"/>
      <c r="AK983" s="58"/>
      <c r="AL983" s="86"/>
      <c r="AM983" s="28"/>
    </row>
    <row r="984" spans="1:39" ht="15" customHeight="1" x14ac:dyDescent="0.15">
      <c r="A984" s="455"/>
      <c r="B984" s="492"/>
      <c r="C984" s="433"/>
      <c r="D984" s="410"/>
      <c r="E984" s="397"/>
      <c r="F984" s="400"/>
      <c r="G984" s="403"/>
      <c r="H984" s="397"/>
      <c r="I984" s="397"/>
      <c r="J984" s="407"/>
      <c r="K984" s="410"/>
      <c r="L984" s="397"/>
      <c r="M984" s="495"/>
      <c r="N984" s="497"/>
      <c r="O984" s="499"/>
      <c r="P984" s="495"/>
      <c r="Q984" s="502"/>
      <c r="R984" s="505"/>
      <c r="S984" s="428"/>
      <c r="T984" s="428"/>
      <c r="U984" s="429"/>
      <c r="V984" s="420" t="str">
        <f>IFERROR(IF(VLOOKUP(A977,入力データ,27,FALSE)="","",VLOOKUP(A977,入力データ,27,FALSE)),"")</f>
        <v/>
      </c>
      <c r="W984" s="421"/>
      <c r="X984" s="421"/>
      <c r="Y984" s="421"/>
      <c r="Z984" s="421"/>
      <c r="AA984" s="422"/>
      <c r="AB984" s="370"/>
      <c r="AC984" s="412"/>
      <c r="AD984" s="414"/>
      <c r="AE984" s="414"/>
      <c r="AF984" s="415"/>
      <c r="AG984" s="416"/>
      <c r="AH984" s="417"/>
      <c r="AI984" s="414"/>
      <c r="AJ984" s="419"/>
      <c r="AK984" s="60"/>
      <c r="AL984" s="61"/>
      <c r="AM984" s="28"/>
    </row>
    <row r="985" spans="1:39" s="1" customFormat="1" ht="15" customHeight="1" x14ac:dyDescent="0.15">
      <c r="A985" s="453">
        <v>122</v>
      </c>
      <c r="B985" s="456"/>
      <c r="C985" s="459" t="str">
        <f>IFERROR(IF(VLOOKUP(A985,入力データ,2,FALSE)="","",VLOOKUP(A985,入力データ,2,FALSE)),"")</f>
        <v/>
      </c>
      <c r="D985" s="461" t="str">
        <f>IFERROR(
IF(OR(VLOOKUP(A985,入力データ,34,FALSE)=1,
VLOOKUP(A985,入力データ,34,FALSE)=3,
VLOOKUP(A985,入力データ,34,FALSE)=4,
VLOOKUP(A985,入力データ,34,FALSE)=5),
IF(VLOOKUP(A985,入力データ,13,FALSE)="","",VLOOKUP(A985,入力データ,13,FALSE)),
IF(VLOOKUP(A985,入力データ,3,FALSE)="","",VLOOKUP(A985,入力データ,3,FALSE))),"")</f>
        <v/>
      </c>
      <c r="E985" s="464" t="str">
        <f>IFERROR(IF(VLOOKUP(A985,入力データ,5,FALSE)="","",IF(VLOOKUP(A985,入力データ,5,FALSE)&gt;43585,5,4)),"")</f>
        <v/>
      </c>
      <c r="F985" s="467" t="str">
        <f>IFERROR(IF(VLOOKUP(A985,入力データ,5,FALSE)="","",VLOOKUP(A985,入力データ,5,FALSE)),"")</f>
        <v/>
      </c>
      <c r="G985" s="470" t="str">
        <f>IFERROR(IF(VLOOKUP(A985,入力データ,5,FALSE)="","",VLOOKUP(A985,入力データ,5,FALSE)),"")</f>
        <v/>
      </c>
      <c r="H985" s="473" t="str">
        <f>IFERROR(IF(VLOOKUP(A985,入力データ,5,FALSE)&gt;0,1,""),"")</f>
        <v/>
      </c>
      <c r="I985" s="473" t="str">
        <f>IFERROR(IF(VLOOKUP(A985,入力データ,6,FALSE)="","",VLOOKUP(A985,入力データ,6,FALSE)),"")</f>
        <v/>
      </c>
      <c r="J985" s="475" t="str">
        <f>IFERROR(IF(VLOOKUP(A985,入力データ,7,FALSE)="","",
IF(VLOOKUP(A985,入力データ,7,FALSE)&gt;159,"G",
IF(VLOOKUP(A985,入力データ,7,FALSE)&gt;149,"F",
IF(VLOOKUP(A985,入力データ,7,FALSE)&gt;139,"E",
IF(VLOOKUP(A985,入力データ,7,FALSE)&gt;129,"D",
IF(VLOOKUP(A985,入力データ,7,FALSE)&gt;119,"C",
IF(VLOOKUP(A985,入力データ,7,FALSE)&gt;109,"B",
IF(VLOOKUP(A985,入力データ,7,FALSE)&gt;99,"A",
"")))))))),"")</f>
        <v/>
      </c>
      <c r="K985" s="478" t="str">
        <f>IFERROR(IF(VLOOKUP(A985,入力データ,7,FALSE)="","",
IF(VLOOKUP(A985,入力データ,7,FALSE)&gt;99,MOD(VLOOKUP(A985,入力データ,7,FALSE),10),VLOOKUP(A985,入力データ,7,FALSE))),"")</f>
        <v/>
      </c>
      <c r="L985" s="481" t="str">
        <f>IFERROR(IF(VLOOKUP(A985,入力データ,8,FALSE)="","",VLOOKUP(A985,入力データ,8,FALSE)),"")</f>
        <v/>
      </c>
      <c r="M985" s="483" t="str">
        <f>IFERROR(IF(VLOOKUP(A985,入力データ,9,FALSE)="","",IF(VLOOKUP(A985,入力データ,9,FALSE)&gt;43585,5,4)),"")</f>
        <v/>
      </c>
      <c r="N985" s="485" t="str">
        <f>IFERROR(IF(VLOOKUP(A985,入力データ,9,FALSE)="","",VLOOKUP(A985,入力データ,9,FALSE)),"")</f>
        <v/>
      </c>
      <c r="O985" s="470" t="str">
        <f>IFERROR(IF(VLOOKUP(A985,入力データ,9,FALSE)="","",VLOOKUP(A985,入力データ,9,FALSE)),"")</f>
        <v/>
      </c>
      <c r="P985" s="481" t="str">
        <f>IFERROR(IF(VLOOKUP(A985,入力データ,10,FALSE)="","",VLOOKUP(A985,入力データ,10,FALSE)),"")</f>
        <v/>
      </c>
      <c r="Q985" s="434"/>
      <c r="R985" s="487" t="str">
        <f>IFERROR(IF(VLOOKUP(A985,入力データ,8,FALSE)="","",VLOOKUP(A985,入力データ,8,FALSE)+VALUE(VLOOKUP(A985,入力データ,10,FALSE))),"")</f>
        <v/>
      </c>
      <c r="S985" s="434" t="str">
        <f>IF(R985="","",IF(VLOOKUP(A985,入力データ,11,FALSE)="育児休業","ｲｸｷｭｳ",IF(VLOOKUP(A985,入力データ,11,FALSE)="傷病休職","ﾑｷｭｳ",ROUNDDOWN(R985*10/1000,0))))</f>
        <v/>
      </c>
      <c r="T985" s="435"/>
      <c r="U985" s="436"/>
      <c r="V985" s="152"/>
      <c r="W985" s="149"/>
      <c r="X985" s="149"/>
      <c r="Y985" s="149" t="str">
        <f>IFERROR(IF(VLOOKUP(A985,入力データ,21,FALSE)="","",VLOOKUP(A985,入力データ,21,FALSE)),"")</f>
        <v/>
      </c>
      <c r="Z985" s="40"/>
      <c r="AA985" s="67"/>
      <c r="AB985" s="368" t="str">
        <f>IFERROR(IF(VLOOKUP(A985,入力データ,28,FALSE)&amp;"　"&amp;VLOOKUP(A985,入力データ,29,FALSE)="　","",VLOOKUP(A985,入力データ,28,FALSE)&amp;"　"&amp;VLOOKUP(A985,入力データ,29,FALSE)),"")</f>
        <v/>
      </c>
      <c r="AC985" s="443">
        <v>1</v>
      </c>
      <c r="AD985" s="444" t="str">
        <f>IFERROR(IF(VLOOKUP(A985,入力データ,34,FALSE)="","",VLOOKUP(A985,入力データ,34,FALSE)),"")</f>
        <v/>
      </c>
      <c r="AE985" s="444" t="str">
        <f>IF(AD985="","",IF(V992&gt;43585,5,4))</f>
        <v/>
      </c>
      <c r="AF985" s="445" t="str">
        <f>IF(AD985="","",V992)</f>
        <v/>
      </c>
      <c r="AG985" s="447" t="str">
        <f>IF(AD985="","",V992)</f>
        <v/>
      </c>
      <c r="AH985" s="449" t="str">
        <f>IF(AD985="","",V992)</f>
        <v/>
      </c>
      <c r="AI985" s="444">
        <v>5</v>
      </c>
      <c r="AJ985" s="451" t="str">
        <f>IFERROR(IF(OR(VLOOKUP(A985,入力データ,34,FALSE)=1,VLOOKUP(A985,入力データ,34,FALSE)=3,VLOOKUP(A985,入力データ,34,FALSE)=4,VLOOKUP(A985,入力データ,34,FALSE)=5),3,
IF(VLOOKUP(A985,入力データ,35,FALSE)="","",3)),"")</f>
        <v/>
      </c>
      <c r="AK985" s="371"/>
      <c r="AL985" s="373"/>
      <c r="AM985" s="66"/>
    </row>
    <row r="986" spans="1:39" s="1" customFormat="1" ht="15" customHeight="1" x14ac:dyDescent="0.15">
      <c r="A986" s="454"/>
      <c r="B986" s="457"/>
      <c r="C986" s="460"/>
      <c r="D986" s="462"/>
      <c r="E986" s="465"/>
      <c r="F986" s="468"/>
      <c r="G986" s="471"/>
      <c r="H986" s="474"/>
      <c r="I986" s="474"/>
      <c r="J986" s="476"/>
      <c r="K986" s="479"/>
      <c r="L986" s="482"/>
      <c r="M986" s="484"/>
      <c r="N986" s="486"/>
      <c r="O986" s="471"/>
      <c r="P986" s="482"/>
      <c r="Q986" s="437"/>
      <c r="R986" s="488"/>
      <c r="S986" s="437"/>
      <c r="T986" s="438"/>
      <c r="U986" s="439"/>
      <c r="V986" s="41"/>
      <c r="W986" s="150"/>
      <c r="X986" s="150"/>
      <c r="Y986" s="150" t="str">
        <f>IFERROR(IF(VLOOKUP(A985,入力データ,22,FALSE)="","",VLOOKUP(A985,入力データ,22,FALSE)),"")</f>
        <v/>
      </c>
      <c r="Z986" s="150"/>
      <c r="AA986" s="151"/>
      <c r="AB986" s="369"/>
      <c r="AC986" s="378"/>
      <c r="AD986" s="380"/>
      <c r="AE986" s="380"/>
      <c r="AF986" s="446"/>
      <c r="AG986" s="448"/>
      <c r="AH986" s="450"/>
      <c r="AI986" s="380"/>
      <c r="AJ986" s="452"/>
      <c r="AK986" s="372"/>
      <c r="AL986" s="374"/>
      <c r="AM986" s="66"/>
    </row>
    <row r="987" spans="1:39" ht="15" customHeight="1" x14ac:dyDescent="0.15">
      <c r="A987" s="454"/>
      <c r="B987" s="457"/>
      <c r="C987" s="375" t="str">
        <f>IFERROR(IF(VLOOKUP(A985,入力データ,12,FALSE)="","",VLOOKUP(A985,入力データ,12,FALSE)),"")</f>
        <v/>
      </c>
      <c r="D987" s="462"/>
      <c r="E987" s="465"/>
      <c r="F987" s="468"/>
      <c r="G987" s="471"/>
      <c r="H987" s="474"/>
      <c r="I987" s="474"/>
      <c r="J987" s="476"/>
      <c r="K987" s="479"/>
      <c r="L987" s="482"/>
      <c r="M987" s="484"/>
      <c r="N987" s="486"/>
      <c r="O987" s="471"/>
      <c r="P987" s="482"/>
      <c r="Q987" s="437"/>
      <c r="R987" s="488"/>
      <c r="S987" s="437"/>
      <c r="T987" s="438"/>
      <c r="U987" s="439"/>
      <c r="V987" s="41"/>
      <c r="W987" s="150"/>
      <c r="X987" s="150"/>
      <c r="Y987" s="150" t="str">
        <f>IFERROR(IF(VLOOKUP(A985,入力データ,23,FALSE)="","",VLOOKUP(A985,入力データ,23,FALSE)),"")</f>
        <v/>
      </c>
      <c r="Z987" s="150"/>
      <c r="AA987" s="151"/>
      <c r="AB987" s="369"/>
      <c r="AC987" s="377">
        <v>2</v>
      </c>
      <c r="AD987" s="379" t="str">
        <f>IFERROR(IF(VLOOKUP(A985,入力データ,37,FALSE)="","",VLOOKUP(A985,入力データ,37,FALSE)),"")</f>
        <v/>
      </c>
      <c r="AE987" s="379" t="str">
        <f>IF(AD987="","",IF(V992&gt;43585,5,4))</f>
        <v/>
      </c>
      <c r="AF987" s="381" t="str">
        <f>IF(AD987="","",V992)</f>
        <v/>
      </c>
      <c r="AG987" s="383" t="str">
        <f>IF(AE987="","",V992)</f>
        <v/>
      </c>
      <c r="AH987" s="385" t="str">
        <f>IF(AF987="","",V992)</f>
        <v/>
      </c>
      <c r="AI987" s="387">
        <v>6</v>
      </c>
      <c r="AJ987" s="389" t="str">
        <f>IFERROR(IF(VLOOKUP(A985,入力データ,36,FALSE)="","",3),"")</f>
        <v/>
      </c>
      <c r="AK987" s="372"/>
      <c r="AL987" s="374"/>
      <c r="AM987" s="66"/>
    </row>
    <row r="988" spans="1:39" ht="15" customHeight="1" x14ac:dyDescent="0.15">
      <c r="A988" s="454"/>
      <c r="B988" s="458"/>
      <c r="C988" s="376"/>
      <c r="D988" s="463"/>
      <c r="E988" s="466"/>
      <c r="F988" s="469"/>
      <c r="G988" s="472"/>
      <c r="H988" s="466"/>
      <c r="I988" s="466"/>
      <c r="J988" s="477"/>
      <c r="K988" s="480"/>
      <c r="L988" s="466"/>
      <c r="M988" s="466"/>
      <c r="N988" s="469"/>
      <c r="O988" s="472"/>
      <c r="P988" s="466"/>
      <c r="Q988" s="477"/>
      <c r="R988" s="489"/>
      <c r="S988" s="440"/>
      <c r="T988" s="441"/>
      <c r="U988" s="442"/>
      <c r="V988" s="38"/>
      <c r="W988" s="36"/>
      <c r="X988" s="36"/>
      <c r="Y988" s="150" t="str">
        <f>IFERROR(IF(VLOOKUP(A985,入力データ,24,FALSE)="","",VLOOKUP(A985,入力データ,24,FALSE)),"")</f>
        <v/>
      </c>
      <c r="Z988" s="63"/>
      <c r="AA988" s="37"/>
      <c r="AB988" s="369"/>
      <c r="AC988" s="378"/>
      <c r="AD988" s="380"/>
      <c r="AE988" s="380"/>
      <c r="AF988" s="382"/>
      <c r="AG988" s="384"/>
      <c r="AH988" s="386"/>
      <c r="AI988" s="388"/>
      <c r="AJ988" s="390"/>
      <c r="AK988" s="372"/>
      <c r="AL988" s="374"/>
      <c r="AM988" s="66"/>
    </row>
    <row r="989" spans="1:39" ht="15" customHeight="1" x14ac:dyDescent="0.15">
      <c r="A989" s="454"/>
      <c r="B989" s="490" t="str">
        <f>IF(OR(C985&lt;&gt;"",C987&lt;&gt;""),"○","")</f>
        <v/>
      </c>
      <c r="C989" s="391" t="str">
        <f>IFERROR(IF(VLOOKUP(A985,入力データ,4,FALSE)="","",VLOOKUP(A985,入力データ,4,FALSE)),"")</f>
        <v/>
      </c>
      <c r="D989" s="392"/>
      <c r="E989" s="395" t="str">
        <f>IFERROR(IF(VLOOKUP(A985,入力データ,15,FALSE)="","",IF(VLOOKUP(A985,入力データ,15,FALSE)&gt;43585,5,4)),"")</f>
        <v/>
      </c>
      <c r="F989" s="398" t="str">
        <f>IFERROR(IF(VLOOKUP(A985,入力データ,15,FALSE)="","",VLOOKUP(A985,入力データ,15,FALSE)),"")</f>
        <v/>
      </c>
      <c r="G989" s="401" t="str">
        <f>IFERROR(IF(VLOOKUP(A985,入力データ,15,FALSE)="","",VLOOKUP(A985,入力データ,15,FALSE)),"")</f>
        <v/>
      </c>
      <c r="H989" s="404" t="str">
        <f>IFERROR(IF(VLOOKUP(A985,入力データ,15,FALSE)&gt;0,1,""),"")</f>
        <v/>
      </c>
      <c r="I989" s="404" t="str">
        <f>IFERROR(IF(VLOOKUP(A985,入力データ,16,FALSE)="","",VLOOKUP(A985,入力データ,16,FALSE)),"")</f>
        <v/>
      </c>
      <c r="J989" s="405" t="str">
        <f>IFERROR(IF(VLOOKUP(A985,入力データ,17,FALSE)="","",
IF(VLOOKUP(A985,入力データ,17,FALSE)&gt;159,"G",
IF(VLOOKUP(A985,入力データ,17,FALSE)&gt;149,"F",
IF(VLOOKUP(A985,入力データ,17,FALSE)&gt;139,"E",
IF(VLOOKUP(A985,入力データ,17,FALSE)&gt;129,"D",
IF(VLOOKUP(A985,入力データ,17,FALSE)&gt;119,"C",
IF(VLOOKUP(A985,入力データ,17,FALSE)&gt;109,"B",
IF(VLOOKUP(A985,入力データ,17,FALSE)&gt;99,"A",
"")))))))),"")</f>
        <v/>
      </c>
      <c r="K989" s="408" t="str">
        <f>IFERROR(IF(VLOOKUP(A985,入力データ,17,FALSE)="","",
IF(VLOOKUP(A985,入力データ,17,FALSE)&gt;99,MOD(VLOOKUP(A985,入力データ,17,FALSE),10),VLOOKUP(A985,入力データ,17,FALSE))),"")</f>
        <v/>
      </c>
      <c r="L989" s="411" t="str">
        <f>IFERROR(IF(VLOOKUP(A985,入力データ,18,FALSE)="","",VLOOKUP(A985,入力データ,18,FALSE)),"")</f>
        <v/>
      </c>
      <c r="M989" s="493" t="str">
        <f>IFERROR(IF(VLOOKUP(A985,入力データ,19,FALSE)="","",IF(VLOOKUP(A985,入力データ,19,FALSE)&gt;43585,5,4)),"")</f>
        <v/>
      </c>
      <c r="N989" s="398" t="str">
        <f>IFERROR(IF(VLOOKUP(A985,入力データ,19,FALSE)="","",VLOOKUP(A985,入力データ,19,FALSE)),"")</f>
        <v/>
      </c>
      <c r="O989" s="401" t="str">
        <f>IFERROR(IF(VLOOKUP(A985,入力データ,19,FALSE)="","",VLOOKUP(A985,入力データ,19,FALSE)),"")</f>
        <v/>
      </c>
      <c r="P989" s="411" t="str">
        <f>IFERROR(IF(VLOOKUP(A985,入力データ,20,FALSE)="","",VLOOKUP(A985,入力データ,20,FALSE)),"")</f>
        <v/>
      </c>
      <c r="Q989" s="500"/>
      <c r="R989" s="503" t="str">
        <f>IFERROR(IF(OR(S989="ｲｸｷｭｳ",S989="ﾑｷｭｳ",AND(L989="",P989="")),"",VLOOKUP(A985,入力データ,31,FALSE)),"")</f>
        <v/>
      </c>
      <c r="S989" s="423" t="str">
        <f>IFERROR(
IF(VLOOKUP(A985,入力データ,33,FALSE)=1,"ﾑｷｭｳ ",
IF(VLOOKUP(A985,入力データ,33,FALSE)=3,"ｲｸｷｭｳ",
IF(VLOOKUP(A985,入力データ,33,FALSE)=4,VLOOKUP(A985,入力データ,32,FALSE),
IF(VLOOKUP(A985,入力データ,33,FALSE)=5,VLOOKUP(A985,入力データ,32,FALSE),
IF(AND(VLOOKUP(A985,入力データ,38,FALSE)&gt;0,VLOOKUP(A985,入力データ,38,FALSE)&lt;9),0,
IF(AND(L989="",P989=""),"",VLOOKUP(A985,入力データ,32,FALSE))))))),"")</f>
        <v/>
      </c>
      <c r="T989" s="424"/>
      <c r="U989" s="425"/>
      <c r="V989" s="36"/>
      <c r="W989" s="36"/>
      <c r="X989" s="36"/>
      <c r="Y989" s="63" t="str">
        <f>IFERROR(IF(VLOOKUP(A985,入力データ,25,FALSE)="","",VLOOKUP(A985,入力データ,25,FALSE)),"")</f>
        <v/>
      </c>
      <c r="Z989" s="63"/>
      <c r="AA989" s="37"/>
      <c r="AB989" s="369"/>
      <c r="AC989" s="377">
        <v>3</v>
      </c>
      <c r="AD989" s="379" t="str">
        <f>IFERROR(IF(VLOOKUP(A985,入力データ,33,FALSE)="","",VLOOKUP(A985,入力データ,33,FALSE)),"")</f>
        <v/>
      </c>
      <c r="AE989" s="379" t="str">
        <f>IF(AD989="","",IF(V992&gt;43585,5,4))</f>
        <v/>
      </c>
      <c r="AF989" s="381" t="str">
        <f>IF(AD989="","",V992)</f>
        <v/>
      </c>
      <c r="AG989" s="383" t="str">
        <f>IF(AE989="","",V992)</f>
        <v/>
      </c>
      <c r="AH989" s="385" t="str">
        <f>IF(AF989="","",V992)</f>
        <v/>
      </c>
      <c r="AI989" s="379">
        <v>7</v>
      </c>
      <c r="AJ989" s="430"/>
      <c r="AK989" s="372"/>
      <c r="AL989" s="374"/>
      <c r="AM989" s="66"/>
    </row>
    <row r="990" spans="1:39" ht="15" customHeight="1" x14ac:dyDescent="0.15">
      <c r="A990" s="454"/>
      <c r="B990" s="491"/>
      <c r="C990" s="393"/>
      <c r="D990" s="394"/>
      <c r="E990" s="396"/>
      <c r="F990" s="399"/>
      <c r="G990" s="402"/>
      <c r="H990" s="396"/>
      <c r="I990" s="396"/>
      <c r="J990" s="406"/>
      <c r="K990" s="409"/>
      <c r="L990" s="396"/>
      <c r="M990" s="494"/>
      <c r="N990" s="496"/>
      <c r="O990" s="498"/>
      <c r="P990" s="494"/>
      <c r="Q990" s="501"/>
      <c r="R990" s="504"/>
      <c r="S990" s="426"/>
      <c r="T990" s="426"/>
      <c r="U990" s="427"/>
      <c r="V990" s="1"/>
      <c r="W990" s="1"/>
      <c r="X990" s="1"/>
      <c r="Y990" s="63" t="str">
        <f>IFERROR(IF(VLOOKUP(A985,入力データ,26,FALSE)="","",VLOOKUP(A985,入力データ,26,FALSE)),"")</f>
        <v/>
      </c>
      <c r="Z990" s="1"/>
      <c r="AA990" s="1"/>
      <c r="AB990" s="369"/>
      <c r="AC990" s="378"/>
      <c r="AD990" s="380"/>
      <c r="AE990" s="380"/>
      <c r="AF990" s="382"/>
      <c r="AG990" s="384"/>
      <c r="AH990" s="386"/>
      <c r="AI990" s="380"/>
      <c r="AJ990" s="431"/>
      <c r="AK990" s="372"/>
      <c r="AL990" s="374"/>
      <c r="AM990" s="66"/>
    </row>
    <row r="991" spans="1:39" ht="15" customHeight="1" x14ac:dyDescent="0.15">
      <c r="A991" s="454"/>
      <c r="B991" s="491"/>
      <c r="C991" s="432" t="str">
        <f>IFERROR(IF(VLOOKUP(A985,入力データ,14,FALSE)="","",VLOOKUP(A985,入力データ,14,FALSE)),"")</f>
        <v/>
      </c>
      <c r="D991" s="409"/>
      <c r="E991" s="396"/>
      <c r="F991" s="399"/>
      <c r="G991" s="402"/>
      <c r="H991" s="396"/>
      <c r="I991" s="396"/>
      <c r="J991" s="406"/>
      <c r="K991" s="409"/>
      <c r="L991" s="396"/>
      <c r="M991" s="494"/>
      <c r="N991" s="496"/>
      <c r="O991" s="498"/>
      <c r="P991" s="494"/>
      <c r="Q991" s="501"/>
      <c r="R991" s="504"/>
      <c r="S991" s="426"/>
      <c r="T991" s="426"/>
      <c r="U991" s="427"/>
      <c r="V991" s="150"/>
      <c r="W991" s="150"/>
      <c r="X991" s="150"/>
      <c r="Y991" s="1"/>
      <c r="Z991" s="62"/>
      <c r="AA991" s="151"/>
      <c r="AB991" s="369"/>
      <c r="AC991" s="377">
        <v>4</v>
      </c>
      <c r="AD991" s="413" t="str">
        <f>IFERROR(IF(VLOOKUP(A985,入力データ,38,FALSE)="","",VLOOKUP(A985,入力データ,38,FALSE)),"")</f>
        <v/>
      </c>
      <c r="AE991" s="379" t="str">
        <f>IF(AD991="","",IF(V992&gt;43585,5,4))</f>
        <v/>
      </c>
      <c r="AF991" s="381" t="str">
        <f>IF(AE991="","",V992)</f>
        <v/>
      </c>
      <c r="AG991" s="383" t="str">
        <f>IF(AE991="","",V992)</f>
        <v/>
      </c>
      <c r="AH991" s="385" t="str">
        <f>IF(AE991="","",V992)</f>
        <v/>
      </c>
      <c r="AI991" s="379"/>
      <c r="AJ991" s="418"/>
      <c r="AK991" s="58"/>
      <c r="AL991" s="86"/>
      <c r="AM991" s="66"/>
    </row>
    <row r="992" spans="1:39" ht="15" customHeight="1" x14ac:dyDescent="0.15">
      <c r="A992" s="455"/>
      <c r="B992" s="492"/>
      <c r="C992" s="433"/>
      <c r="D992" s="410"/>
      <c r="E992" s="397"/>
      <c r="F992" s="400"/>
      <c r="G992" s="403"/>
      <c r="H992" s="397"/>
      <c r="I992" s="397"/>
      <c r="J992" s="407"/>
      <c r="K992" s="410"/>
      <c r="L992" s="397"/>
      <c r="M992" s="495"/>
      <c r="N992" s="497"/>
      <c r="O992" s="499"/>
      <c r="P992" s="495"/>
      <c r="Q992" s="502"/>
      <c r="R992" s="505"/>
      <c r="S992" s="428"/>
      <c r="T992" s="428"/>
      <c r="U992" s="429"/>
      <c r="V992" s="420" t="str">
        <f>IFERROR(IF(VLOOKUP(A985,入力データ,27,FALSE)="","",VLOOKUP(A985,入力データ,27,FALSE)),"")</f>
        <v/>
      </c>
      <c r="W992" s="421"/>
      <c r="X992" s="421"/>
      <c r="Y992" s="421"/>
      <c r="Z992" s="421"/>
      <c r="AA992" s="422"/>
      <c r="AB992" s="370"/>
      <c r="AC992" s="412"/>
      <c r="AD992" s="414"/>
      <c r="AE992" s="414"/>
      <c r="AF992" s="415"/>
      <c r="AG992" s="416"/>
      <c r="AH992" s="417"/>
      <c r="AI992" s="414"/>
      <c r="AJ992" s="419"/>
      <c r="AK992" s="60"/>
      <c r="AL992" s="61"/>
      <c r="AM992" s="66"/>
    </row>
    <row r="993" spans="1:38" ht="15" customHeight="1" x14ac:dyDescent="0.15">
      <c r="A993" s="453">
        <v>123</v>
      </c>
      <c r="B993" s="456"/>
      <c r="C993" s="459" t="str">
        <f>IFERROR(IF(VLOOKUP(A993,入力データ,2,FALSE)="","",VLOOKUP(A993,入力データ,2,FALSE)),"")</f>
        <v/>
      </c>
      <c r="D993" s="461" t="str">
        <f>IFERROR(
IF(OR(VLOOKUP(A993,入力データ,34,FALSE)=1,
VLOOKUP(A993,入力データ,34,FALSE)=3,
VLOOKUP(A993,入力データ,34,FALSE)=4,
VLOOKUP(A993,入力データ,34,FALSE)=5),
IF(VLOOKUP(A993,入力データ,13,FALSE)="","",VLOOKUP(A993,入力データ,13,FALSE)),
IF(VLOOKUP(A993,入力データ,3,FALSE)="","",VLOOKUP(A993,入力データ,3,FALSE))),"")</f>
        <v/>
      </c>
      <c r="E993" s="464" t="str">
        <f>IFERROR(IF(VLOOKUP(A993,入力データ,5,FALSE)="","",IF(VLOOKUP(A993,入力データ,5,FALSE)&gt;43585,5,4)),"")</f>
        <v/>
      </c>
      <c r="F993" s="467" t="str">
        <f>IFERROR(IF(VLOOKUP(A993,入力データ,5,FALSE)="","",VLOOKUP(A993,入力データ,5,FALSE)),"")</f>
        <v/>
      </c>
      <c r="G993" s="470" t="str">
        <f>IFERROR(IF(VLOOKUP(A993,入力データ,5,FALSE)="","",VLOOKUP(A993,入力データ,5,FALSE)),"")</f>
        <v/>
      </c>
      <c r="H993" s="473" t="str">
        <f>IFERROR(IF(VLOOKUP(A993,入力データ,5,FALSE)&gt;0,1,""),"")</f>
        <v/>
      </c>
      <c r="I993" s="473" t="str">
        <f>IFERROR(IF(VLOOKUP(A993,入力データ,6,FALSE)="","",VLOOKUP(A993,入力データ,6,FALSE)),"")</f>
        <v/>
      </c>
      <c r="J993" s="475" t="str">
        <f>IFERROR(IF(VLOOKUP(A993,入力データ,7,FALSE)="","",
IF(VLOOKUP(A993,入力データ,7,FALSE)&gt;159,"G",
IF(VLOOKUP(A993,入力データ,7,FALSE)&gt;149,"F",
IF(VLOOKUP(A993,入力データ,7,FALSE)&gt;139,"E",
IF(VLOOKUP(A993,入力データ,7,FALSE)&gt;129,"D",
IF(VLOOKUP(A993,入力データ,7,FALSE)&gt;119,"C",
IF(VLOOKUP(A993,入力データ,7,FALSE)&gt;109,"B",
IF(VLOOKUP(A993,入力データ,7,FALSE)&gt;99,"A",
"")))))))),"")</f>
        <v/>
      </c>
      <c r="K993" s="478" t="str">
        <f>IFERROR(IF(VLOOKUP(A993,入力データ,7,FALSE)="","",
IF(VLOOKUP(A993,入力データ,7,FALSE)&gt;99,MOD(VLOOKUP(A993,入力データ,7,FALSE),10),VLOOKUP(A993,入力データ,7,FALSE))),"")</f>
        <v/>
      </c>
      <c r="L993" s="481" t="str">
        <f>IFERROR(IF(VLOOKUP(A993,入力データ,8,FALSE)="","",VLOOKUP(A993,入力データ,8,FALSE)),"")</f>
        <v/>
      </c>
      <c r="M993" s="483" t="str">
        <f>IFERROR(IF(VLOOKUP(A993,入力データ,9,FALSE)="","",IF(VLOOKUP(A993,入力データ,9,FALSE)&gt;43585,5,4)),"")</f>
        <v/>
      </c>
      <c r="N993" s="485" t="str">
        <f>IFERROR(IF(VLOOKUP(A993,入力データ,9,FALSE)="","",VLOOKUP(A993,入力データ,9,FALSE)),"")</f>
        <v/>
      </c>
      <c r="O993" s="470" t="str">
        <f>IFERROR(IF(VLOOKUP(A993,入力データ,9,FALSE)="","",VLOOKUP(A993,入力データ,9,FALSE)),"")</f>
        <v/>
      </c>
      <c r="P993" s="481" t="str">
        <f>IFERROR(IF(VLOOKUP(A993,入力データ,10,FALSE)="","",VLOOKUP(A993,入力データ,10,FALSE)),"")</f>
        <v/>
      </c>
      <c r="Q993" s="434"/>
      <c r="R993" s="487" t="str">
        <f>IFERROR(IF(VLOOKUP(A993,入力データ,8,FALSE)="","",VLOOKUP(A993,入力データ,8,FALSE)+VALUE(VLOOKUP(A993,入力データ,10,FALSE))),"")</f>
        <v/>
      </c>
      <c r="S993" s="434" t="str">
        <f>IF(R993="","",IF(VLOOKUP(A993,入力データ,11,FALSE)="育児休業","ｲｸｷｭｳ",IF(VLOOKUP(A993,入力データ,11,FALSE)="傷病休職","ﾑｷｭｳ",ROUNDDOWN(R993*10/1000,0))))</f>
        <v/>
      </c>
      <c r="T993" s="435"/>
      <c r="U993" s="436"/>
      <c r="V993" s="152"/>
      <c r="W993" s="149"/>
      <c r="X993" s="149"/>
      <c r="Y993" s="149" t="str">
        <f>IFERROR(IF(VLOOKUP(A993,入力データ,21,FALSE)="","",VLOOKUP(A993,入力データ,21,FALSE)),"")</f>
        <v/>
      </c>
      <c r="Z993" s="40"/>
      <c r="AA993" s="67"/>
      <c r="AB993" s="368" t="str">
        <f>IFERROR(IF(VLOOKUP(A993,入力データ,28,FALSE)&amp;"　"&amp;VLOOKUP(A993,入力データ,29,FALSE)="　","",VLOOKUP(A993,入力データ,28,FALSE)&amp;"　"&amp;VLOOKUP(A993,入力データ,29,FALSE)),"")</f>
        <v/>
      </c>
      <c r="AC993" s="443">
        <v>1</v>
      </c>
      <c r="AD993" s="444" t="str">
        <f>IFERROR(IF(VLOOKUP(A993,入力データ,34,FALSE)="","",VLOOKUP(A993,入力データ,34,FALSE)),"")</f>
        <v/>
      </c>
      <c r="AE993" s="444" t="str">
        <f>IF(AD993="","",IF(V1000&gt;43585,5,4))</f>
        <v/>
      </c>
      <c r="AF993" s="445" t="str">
        <f>IF(AD993="","",V1000)</f>
        <v/>
      </c>
      <c r="AG993" s="447" t="str">
        <f>IF(AD993="","",V1000)</f>
        <v/>
      </c>
      <c r="AH993" s="449" t="str">
        <f>IF(AD993="","",V1000)</f>
        <v/>
      </c>
      <c r="AI993" s="444">
        <v>5</v>
      </c>
      <c r="AJ993" s="451" t="str">
        <f>IFERROR(IF(OR(VLOOKUP(A993,入力データ,34,FALSE)=1,VLOOKUP(A993,入力データ,34,FALSE)=3,VLOOKUP(A993,入力データ,34,FALSE)=4,VLOOKUP(A993,入力データ,34,FALSE)=5),3,
IF(VLOOKUP(A993,入力データ,35,FALSE)="","",3)),"")</f>
        <v/>
      </c>
      <c r="AK993" s="371"/>
      <c r="AL993" s="373"/>
    </row>
    <row r="994" spans="1:38" ht="15" customHeight="1" x14ac:dyDescent="0.15">
      <c r="A994" s="454"/>
      <c r="B994" s="457"/>
      <c r="C994" s="460"/>
      <c r="D994" s="462"/>
      <c r="E994" s="465"/>
      <c r="F994" s="468"/>
      <c r="G994" s="471"/>
      <c r="H994" s="474"/>
      <c r="I994" s="474"/>
      <c r="J994" s="476"/>
      <c r="K994" s="479"/>
      <c r="L994" s="482"/>
      <c r="M994" s="484"/>
      <c r="N994" s="486"/>
      <c r="O994" s="471"/>
      <c r="P994" s="482"/>
      <c r="Q994" s="437"/>
      <c r="R994" s="488"/>
      <c r="S994" s="437"/>
      <c r="T994" s="438"/>
      <c r="U994" s="439"/>
      <c r="V994" s="41"/>
      <c r="W994" s="150"/>
      <c r="X994" s="150"/>
      <c r="Y994" s="150" t="str">
        <f>IFERROR(IF(VLOOKUP(A993,入力データ,22,FALSE)="","",VLOOKUP(A993,入力データ,22,FALSE)),"")</f>
        <v/>
      </c>
      <c r="Z994" s="150"/>
      <c r="AA994" s="151"/>
      <c r="AB994" s="369"/>
      <c r="AC994" s="378"/>
      <c r="AD994" s="380"/>
      <c r="AE994" s="380"/>
      <c r="AF994" s="446"/>
      <c r="AG994" s="448"/>
      <c r="AH994" s="450"/>
      <c r="AI994" s="380"/>
      <c r="AJ994" s="452"/>
      <c r="AK994" s="372"/>
      <c r="AL994" s="374"/>
    </row>
    <row r="995" spans="1:38" ht="15" customHeight="1" x14ac:dyDescent="0.15">
      <c r="A995" s="454"/>
      <c r="B995" s="457"/>
      <c r="C995" s="375" t="str">
        <f>IFERROR(IF(VLOOKUP(A993,入力データ,12,FALSE)="","",VLOOKUP(A993,入力データ,12,FALSE)),"")</f>
        <v/>
      </c>
      <c r="D995" s="462"/>
      <c r="E995" s="465"/>
      <c r="F995" s="468"/>
      <c r="G995" s="471"/>
      <c r="H995" s="474"/>
      <c r="I995" s="474"/>
      <c r="J995" s="476"/>
      <c r="K995" s="479"/>
      <c r="L995" s="482"/>
      <c r="M995" s="484"/>
      <c r="N995" s="486"/>
      <c r="O995" s="471"/>
      <c r="P995" s="482"/>
      <c r="Q995" s="437"/>
      <c r="R995" s="488"/>
      <c r="S995" s="437"/>
      <c r="T995" s="438"/>
      <c r="U995" s="439"/>
      <c r="V995" s="41"/>
      <c r="W995" s="150"/>
      <c r="X995" s="150"/>
      <c r="Y995" s="150" t="str">
        <f>IFERROR(IF(VLOOKUP(A993,入力データ,23,FALSE)="","",VLOOKUP(A993,入力データ,23,FALSE)),"")</f>
        <v/>
      </c>
      <c r="Z995" s="150"/>
      <c r="AA995" s="151"/>
      <c r="AB995" s="369"/>
      <c r="AC995" s="377">
        <v>2</v>
      </c>
      <c r="AD995" s="379" t="str">
        <f>IFERROR(IF(VLOOKUP(A993,入力データ,37,FALSE)="","",VLOOKUP(A993,入力データ,37,FALSE)),"")</f>
        <v/>
      </c>
      <c r="AE995" s="379" t="str">
        <f>IF(AD995="","",IF(V1000&gt;43585,5,4))</f>
        <v/>
      </c>
      <c r="AF995" s="381" t="str">
        <f>IF(AD995="","",V1000)</f>
        <v/>
      </c>
      <c r="AG995" s="383" t="str">
        <f>IF(AE995="","",V1000)</f>
        <v/>
      </c>
      <c r="AH995" s="385" t="str">
        <f>IF(AF995="","",V1000)</f>
        <v/>
      </c>
      <c r="AI995" s="387">
        <v>6</v>
      </c>
      <c r="AJ995" s="389" t="str">
        <f>IFERROR(IF(VLOOKUP(A993,入力データ,36,FALSE)="","",3),"")</f>
        <v/>
      </c>
      <c r="AK995" s="372"/>
      <c r="AL995" s="374"/>
    </row>
    <row r="996" spans="1:38" ht="15" customHeight="1" x14ac:dyDescent="0.15">
      <c r="A996" s="454"/>
      <c r="B996" s="458"/>
      <c r="C996" s="376"/>
      <c r="D996" s="463"/>
      <c r="E996" s="466"/>
      <c r="F996" s="469"/>
      <c r="G996" s="472"/>
      <c r="H996" s="466"/>
      <c r="I996" s="466"/>
      <c r="J996" s="477"/>
      <c r="K996" s="480"/>
      <c r="L996" s="466"/>
      <c r="M996" s="466"/>
      <c r="N996" s="469"/>
      <c r="O996" s="472"/>
      <c r="P996" s="466"/>
      <c r="Q996" s="477"/>
      <c r="R996" s="489"/>
      <c r="S996" s="440"/>
      <c r="T996" s="441"/>
      <c r="U996" s="442"/>
      <c r="V996" s="38"/>
      <c r="W996" s="36"/>
      <c r="X996" s="36"/>
      <c r="Y996" s="150" t="str">
        <f>IFERROR(IF(VLOOKUP(A993,入力データ,24,FALSE)="","",VLOOKUP(A993,入力データ,24,FALSE)),"")</f>
        <v/>
      </c>
      <c r="Z996" s="63"/>
      <c r="AA996" s="37"/>
      <c r="AB996" s="369"/>
      <c r="AC996" s="378"/>
      <c r="AD996" s="380"/>
      <c r="AE996" s="380"/>
      <c r="AF996" s="382"/>
      <c r="AG996" s="384"/>
      <c r="AH996" s="386"/>
      <c r="AI996" s="388"/>
      <c r="AJ996" s="390"/>
      <c r="AK996" s="372"/>
      <c r="AL996" s="374"/>
    </row>
    <row r="997" spans="1:38" ht="15" customHeight="1" x14ac:dyDescent="0.15">
      <c r="A997" s="454"/>
      <c r="B997" s="490" t="str">
        <f>IF(OR(C993&lt;&gt;"",C995&lt;&gt;""),"○","")</f>
        <v/>
      </c>
      <c r="C997" s="391" t="str">
        <f>IFERROR(IF(VLOOKUP(A993,入力データ,4,FALSE)="","",VLOOKUP(A993,入力データ,4,FALSE)),"")</f>
        <v/>
      </c>
      <c r="D997" s="392"/>
      <c r="E997" s="395" t="str">
        <f>IFERROR(IF(VLOOKUP(A993,入力データ,15,FALSE)="","",IF(VLOOKUP(A993,入力データ,15,FALSE)&gt;43585,5,4)),"")</f>
        <v/>
      </c>
      <c r="F997" s="398" t="str">
        <f>IFERROR(IF(VLOOKUP(A993,入力データ,15,FALSE)="","",VLOOKUP(A993,入力データ,15,FALSE)),"")</f>
        <v/>
      </c>
      <c r="G997" s="401" t="str">
        <f>IFERROR(IF(VLOOKUP(A993,入力データ,15,FALSE)="","",VLOOKUP(A993,入力データ,15,FALSE)),"")</f>
        <v/>
      </c>
      <c r="H997" s="404" t="str">
        <f>IFERROR(IF(VLOOKUP(A993,入力データ,15,FALSE)&gt;0,1,""),"")</f>
        <v/>
      </c>
      <c r="I997" s="404" t="str">
        <f>IFERROR(IF(VLOOKUP(A993,入力データ,16,FALSE)="","",VLOOKUP(A993,入力データ,16,FALSE)),"")</f>
        <v/>
      </c>
      <c r="J997" s="405" t="str">
        <f>IFERROR(IF(VLOOKUP(A993,入力データ,17,FALSE)="","",
IF(VLOOKUP(A993,入力データ,17,FALSE)&gt;159,"G",
IF(VLOOKUP(A993,入力データ,17,FALSE)&gt;149,"F",
IF(VLOOKUP(A993,入力データ,17,FALSE)&gt;139,"E",
IF(VLOOKUP(A993,入力データ,17,FALSE)&gt;129,"D",
IF(VLOOKUP(A993,入力データ,17,FALSE)&gt;119,"C",
IF(VLOOKUP(A993,入力データ,17,FALSE)&gt;109,"B",
IF(VLOOKUP(A993,入力データ,17,FALSE)&gt;99,"A",
"")))))))),"")</f>
        <v/>
      </c>
      <c r="K997" s="408" t="str">
        <f>IFERROR(IF(VLOOKUP(A993,入力データ,17,FALSE)="","",
IF(VLOOKUP(A993,入力データ,17,FALSE)&gt;99,MOD(VLOOKUP(A993,入力データ,17,FALSE),10),VLOOKUP(A993,入力データ,17,FALSE))),"")</f>
        <v/>
      </c>
      <c r="L997" s="411" t="str">
        <f>IFERROR(IF(VLOOKUP(A993,入力データ,18,FALSE)="","",VLOOKUP(A993,入力データ,18,FALSE)),"")</f>
        <v/>
      </c>
      <c r="M997" s="493" t="str">
        <f>IFERROR(IF(VLOOKUP(A993,入力データ,19,FALSE)="","",IF(VLOOKUP(A993,入力データ,19,FALSE)&gt;43585,5,4)),"")</f>
        <v/>
      </c>
      <c r="N997" s="398" t="str">
        <f>IFERROR(IF(VLOOKUP(A993,入力データ,19,FALSE)="","",VLOOKUP(A993,入力データ,19,FALSE)),"")</f>
        <v/>
      </c>
      <c r="O997" s="401" t="str">
        <f>IFERROR(IF(VLOOKUP(A993,入力データ,19,FALSE)="","",VLOOKUP(A993,入力データ,19,FALSE)),"")</f>
        <v/>
      </c>
      <c r="P997" s="411" t="str">
        <f>IFERROR(IF(VLOOKUP(A993,入力データ,20,FALSE)="","",VLOOKUP(A993,入力データ,20,FALSE)),"")</f>
        <v/>
      </c>
      <c r="Q997" s="500"/>
      <c r="R997" s="503" t="str">
        <f>IFERROR(IF(OR(S997="ｲｸｷｭｳ",S997="ﾑｷｭｳ",AND(L997="",P997="")),"",VLOOKUP(A993,入力データ,31,FALSE)),"")</f>
        <v/>
      </c>
      <c r="S997" s="423" t="str">
        <f>IFERROR(
IF(VLOOKUP(A993,入力データ,33,FALSE)=1,"ﾑｷｭｳ ",
IF(VLOOKUP(A993,入力データ,33,FALSE)=3,"ｲｸｷｭｳ",
IF(VLOOKUP(A993,入力データ,33,FALSE)=4,VLOOKUP(A993,入力データ,32,FALSE),
IF(VLOOKUP(A993,入力データ,33,FALSE)=5,VLOOKUP(A993,入力データ,32,FALSE),
IF(AND(VLOOKUP(A993,入力データ,38,FALSE)&gt;0,VLOOKUP(A993,入力データ,38,FALSE)&lt;9),0,
IF(AND(L997="",P997=""),"",VLOOKUP(A993,入力データ,32,FALSE))))))),"")</f>
        <v/>
      </c>
      <c r="T997" s="424"/>
      <c r="U997" s="425"/>
      <c r="V997" s="36"/>
      <c r="W997" s="36"/>
      <c r="X997" s="36"/>
      <c r="Y997" s="63" t="str">
        <f>IFERROR(IF(VLOOKUP(A993,入力データ,25,FALSE)="","",VLOOKUP(A993,入力データ,25,FALSE)),"")</f>
        <v/>
      </c>
      <c r="Z997" s="63"/>
      <c r="AA997" s="37"/>
      <c r="AB997" s="369"/>
      <c r="AC997" s="377">
        <v>3</v>
      </c>
      <c r="AD997" s="379" t="str">
        <f>IFERROR(IF(VLOOKUP(A993,入力データ,33,FALSE)="","",VLOOKUP(A993,入力データ,33,FALSE)),"")</f>
        <v/>
      </c>
      <c r="AE997" s="379" t="str">
        <f>IF(AD997="","",IF(V1000&gt;43585,5,4))</f>
        <v/>
      </c>
      <c r="AF997" s="381" t="str">
        <f>IF(AD997="","",V1000)</f>
        <v/>
      </c>
      <c r="AG997" s="383" t="str">
        <f>IF(AE997="","",V1000)</f>
        <v/>
      </c>
      <c r="AH997" s="385" t="str">
        <f>IF(AF997="","",V1000)</f>
        <v/>
      </c>
      <c r="AI997" s="379">
        <v>7</v>
      </c>
      <c r="AJ997" s="430"/>
      <c r="AK997" s="372"/>
      <c r="AL997" s="374"/>
    </row>
    <row r="998" spans="1:38" ht="15" customHeight="1" x14ac:dyDescent="0.15">
      <c r="A998" s="454"/>
      <c r="B998" s="491"/>
      <c r="C998" s="393"/>
      <c r="D998" s="394"/>
      <c r="E998" s="396"/>
      <c r="F998" s="399"/>
      <c r="G998" s="402"/>
      <c r="H998" s="396"/>
      <c r="I998" s="396"/>
      <c r="J998" s="406"/>
      <c r="K998" s="409"/>
      <c r="L998" s="396"/>
      <c r="M998" s="494"/>
      <c r="N998" s="496"/>
      <c r="O998" s="498"/>
      <c r="P998" s="494"/>
      <c r="Q998" s="501"/>
      <c r="R998" s="504"/>
      <c r="S998" s="426"/>
      <c r="T998" s="426"/>
      <c r="U998" s="427"/>
      <c r="V998" s="1"/>
      <c r="W998" s="1"/>
      <c r="X998" s="1"/>
      <c r="Y998" s="63" t="str">
        <f>IFERROR(IF(VLOOKUP(A993,入力データ,26,FALSE)="","",VLOOKUP(A993,入力データ,26,FALSE)),"")</f>
        <v/>
      </c>
      <c r="Z998" s="1"/>
      <c r="AA998" s="1"/>
      <c r="AB998" s="369"/>
      <c r="AC998" s="378"/>
      <c r="AD998" s="380"/>
      <c r="AE998" s="380"/>
      <c r="AF998" s="382"/>
      <c r="AG998" s="384"/>
      <c r="AH998" s="386"/>
      <c r="AI998" s="380"/>
      <c r="AJ998" s="431"/>
      <c r="AK998" s="372"/>
      <c r="AL998" s="374"/>
    </row>
    <row r="999" spans="1:38" ht="15" customHeight="1" x14ac:dyDescent="0.15">
      <c r="A999" s="454"/>
      <c r="B999" s="491"/>
      <c r="C999" s="432" t="str">
        <f>IFERROR(IF(VLOOKUP(A993,入力データ,14,FALSE)="","",VLOOKUP(A993,入力データ,14,FALSE)),"")</f>
        <v/>
      </c>
      <c r="D999" s="409"/>
      <c r="E999" s="396"/>
      <c r="F999" s="399"/>
      <c r="G999" s="402"/>
      <c r="H999" s="396"/>
      <c r="I999" s="396"/>
      <c r="J999" s="406"/>
      <c r="K999" s="409"/>
      <c r="L999" s="396"/>
      <c r="M999" s="494"/>
      <c r="N999" s="496"/>
      <c r="O999" s="498"/>
      <c r="P999" s="494"/>
      <c r="Q999" s="501"/>
      <c r="R999" s="504"/>
      <c r="S999" s="426"/>
      <c r="T999" s="426"/>
      <c r="U999" s="427"/>
      <c r="V999" s="150"/>
      <c r="W999" s="150"/>
      <c r="X999" s="150"/>
      <c r="Y999" s="1"/>
      <c r="Z999" s="62"/>
      <c r="AA999" s="151"/>
      <c r="AB999" s="369"/>
      <c r="AC999" s="377">
        <v>4</v>
      </c>
      <c r="AD999" s="413" t="str">
        <f>IFERROR(IF(VLOOKUP(A993,入力データ,38,FALSE)="","",VLOOKUP(A993,入力データ,38,FALSE)),"")</f>
        <v/>
      </c>
      <c r="AE999" s="379" t="str">
        <f>IF(AD999="","",IF(V1000&gt;43585,5,4))</f>
        <v/>
      </c>
      <c r="AF999" s="381" t="str">
        <f>IF(AE999="","",V1000)</f>
        <v/>
      </c>
      <c r="AG999" s="383" t="str">
        <f>IF(AE999="","",V1000)</f>
        <v/>
      </c>
      <c r="AH999" s="385" t="str">
        <f>IF(AE999="","",V1000)</f>
        <v/>
      </c>
      <c r="AI999" s="379"/>
      <c r="AJ999" s="418"/>
      <c r="AK999" s="58"/>
      <c r="AL999" s="86"/>
    </row>
    <row r="1000" spans="1:38" ht="15" customHeight="1" x14ac:dyDescent="0.15">
      <c r="A1000" s="455"/>
      <c r="B1000" s="492"/>
      <c r="C1000" s="433"/>
      <c r="D1000" s="410"/>
      <c r="E1000" s="397"/>
      <c r="F1000" s="400"/>
      <c r="G1000" s="403"/>
      <c r="H1000" s="397"/>
      <c r="I1000" s="397"/>
      <c r="J1000" s="407"/>
      <c r="K1000" s="410"/>
      <c r="L1000" s="397"/>
      <c r="M1000" s="495"/>
      <c r="N1000" s="497"/>
      <c r="O1000" s="499"/>
      <c r="P1000" s="495"/>
      <c r="Q1000" s="502"/>
      <c r="R1000" s="505"/>
      <c r="S1000" s="428"/>
      <c r="T1000" s="428"/>
      <c r="U1000" s="429"/>
      <c r="V1000" s="420" t="str">
        <f>IFERROR(IF(VLOOKUP(A993,入力データ,27,FALSE)="","",VLOOKUP(A993,入力データ,27,FALSE)),"")</f>
        <v/>
      </c>
      <c r="W1000" s="421"/>
      <c r="X1000" s="421"/>
      <c r="Y1000" s="421"/>
      <c r="Z1000" s="421"/>
      <c r="AA1000" s="422"/>
      <c r="AB1000" s="370"/>
      <c r="AC1000" s="412"/>
      <c r="AD1000" s="414"/>
      <c r="AE1000" s="414"/>
      <c r="AF1000" s="415"/>
      <c r="AG1000" s="416"/>
      <c r="AH1000" s="417"/>
      <c r="AI1000" s="414"/>
      <c r="AJ1000" s="419"/>
      <c r="AK1000" s="60"/>
      <c r="AL1000" s="61"/>
    </row>
    <row r="1001" spans="1:38" ht="15" customHeight="1" x14ac:dyDescent="0.15">
      <c r="A1001" s="453">
        <v>124</v>
      </c>
      <c r="B1001" s="456"/>
      <c r="C1001" s="459" t="str">
        <f>IFERROR(IF(VLOOKUP(A1001,入力データ,2,FALSE)="","",VLOOKUP(A1001,入力データ,2,FALSE)),"")</f>
        <v/>
      </c>
      <c r="D1001" s="461" t="str">
        <f>IFERROR(
IF(OR(VLOOKUP(A1001,入力データ,34,FALSE)=1,
VLOOKUP(A1001,入力データ,34,FALSE)=3,
VLOOKUP(A1001,入力データ,34,FALSE)=4,
VLOOKUP(A1001,入力データ,34,FALSE)=5),
IF(VLOOKUP(A1001,入力データ,13,FALSE)="","",VLOOKUP(A1001,入力データ,13,FALSE)),
IF(VLOOKUP(A1001,入力データ,3,FALSE)="","",VLOOKUP(A1001,入力データ,3,FALSE))),"")</f>
        <v/>
      </c>
      <c r="E1001" s="464" t="str">
        <f>IFERROR(IF(VLOOKUP(A1001,入力データ,5,FALSE)="","",IF(VLOOKUP(A1001,入力データ,5,FALSE)&gt;43585,5,4)),"")</f>
        <v/>
      </c>
      <c r="F1001" s="467" t="str">
        <f>IFERROR(IF(VLOOKUP(A1001,入力データ,5,FALSE)="","",VLOOKUP(A1001,入力データ,5,FALSE)),"")</f>
        <v/>
      </c>
      <c r="G1001" s="470" t="str">
        <f>IFERROR(IF(VLOOKUP(A1001,入力データ,5,FALSE)="","",VLOOKUP(A1001,入力データ,5,FALSE)),"")</f>
        <v/>
      </c>
      <c r="H1001" s="473" t="str">
        <f>IFERROR(IF(VLOOKUP(A1001,入力データ,5,FALSE)&gt;0,1,""),"")</f>
        <v/>
      </c>
      <c r="I1001" s="473" t="str">
        <f>IFERROR(IF(VLOOKUP(A1001,入力データ,6,FALSE)="","",VLOOKUP(A1001,入力データ,6,FALSE)),"")</f>
        <v/>
      </c>
      <c r="J1001" s="475" t="str">
        <f>IFERROR(IF(VLOOKUP(A1001,入力データ,7,FALSE)="","",
IF(VLOOKUP(A1001,入力データ,7,FALSE)&gt;159,"G",
IF(VLOOKUP(A1001,入力データ,7,FALSE)&gt;149,"F",
IF(VLOOKUP(A1001,入力データ,7,FALSE)&gt;139,"E",
IF(VLOOKUP(A1001,入力データ,7,FALSE)&gt;129,"D",
IF(VLOOKUP(A1001,入力データ,7,FALSE)&gt;119,"C",
IF(VLOOKUP(A1001,入力データ,7,FALSE)&gt;109,"B",
IF(VLOOKUP(A1001,入力データ,7,FALSE)&gt;99,"A",
"")))))))),"")</f>
        <v/>
      </c>
      <c r="K1001" s="478" t="str">
        <f>IFERROR(IF(VLOOKUP(A1001,入力データ,7,FALSE)="","",
IF(VLOOKUP(A1001,入力データ,7,FALSE)&gt;99,MOD(VLOOKUP(A1001,入力データ,7,FALSE),10),VLOOKUP(A1001,入力データ,7,FALSE))),"")</f>
        <v/>
      </c>
      <c r="L1001" s="481" t="str">
        <f>IFERROR(IF(VLOOKUP(A1001,入力データ,8,FALSE)="","",VLOOKUP(A1001,入力データ,8,FALSE)),"")</f>
        <v/>
      </c>
      <c r="M1001" s="483" t="str">
        <f>IFERROR(IF(VLOOKUP(A1001,入力データ,9,FALSE)="","",IF(VLOOKUP(A1001,入力データ,9,FALSE)&gt;43585,5,4)),"")</f>
        <v/>
      </c>
      <c r="N1001" s="485" t="str">
        <f>IFERROR(IF(VLOOKUP(A1001,入力データ,9,FALSE)="","",VLOOKUP(A1001,入力データ,9,FALSE)),"")</f>
        <v/>
      </c>
      <c r="O1001" s="470" t="str">
        <f>IFERROR(IF(VLOOKUP(A1001,入力データ,9,FALSE)="","",VLOOKUP(A1001,入力データ,9,FALSE)),"")</f>
        <v/>
      </c>
      <c r="P1001" s="481" t="str">
        <f>IFERROR(IF(VLOOKUP(A1001,入力データ,10,FALSE)="","",VLOOKUP(A1001,入力データ,10,FALSE)),"")</f>
        <v/>
      </c>
      <c r="Q1001" s="434"/>
      <c r="R1001" s="487" t="str">
        <f>IFERROR(IF(VLOOKUP(A1001,入力データ,8,FALSE)="","",VLOOKUP(A1001,入力データ,8,FALSE)+VALUE(VLOOKUP(A1001,入力データ,10,FALSE))),"")</f>
        <v/>
      </c>
      <c r="S1001" s="434" t="str">
        <f>IF(R1001="","",IF(VLOOKUP(A1001,入力データ,11,FALSE)="育児休業","ｲｸｷｭｳ",IF(VLOOKUP(A1001,入力データ,11,FALSE)="傷病休職","ﾑｷｭｳ",ROUNDDOWN(R1001*10/1000,0))))</f>
        <v/>
      </c>
      <c r="T1001" s="435"/>
      <c r="U1001" s="436"/>
      <c r="V1001" s="152"/>
      <c r="W1001" s="149"/>
      <c r="X1001" s="149"/>
      <c r="Y1001" s="149" t="str">
        <f>IFERROR(IF(VLOOKUP(A1001,入力データ,21,FALSE)="","",VLOOKUP(A1001,入力データ,21,FALSE)),"")</f>
        <v/>
      </c>
      <c r="Z1001" s="40"/>
      <c r="AA1001" s="67"/>
      <c r="AB1001" s="368" t="str">
        <f>IFERROR(IF(VLOOKUP(A1001,入力データ,28,FALSE)&amp;"　"&amp;VLOOKUP(A1001,入力データ,29,FALSE)="　","",VLOOKUP(A1001,入力データ,28,FALSE)&amp;"　"&amp;VLOOKUP(A1001,入力データ,29,FALSE)),"")</f>
        <v/>
      </c>
      <c r="AC1001" s="443">
        <v>1</v>
      </c>
      <c r="AD1001" s="444" t="str">
        <f>IFERROR(IF(VLOOKUP(A1001,入力データ,34,FALSE)="","",VLOOKUP(A1001,入力データ,34,FALSE)),"")</f>
        <v/>
      </c>
      <c r="AE1001" s="444" t="str">
        <f>IF(AD1001="","",IF(V1008&gt;43585,5,4))</f>
        <v/>
      </c>
      <c r="AF1001" s="445" t="str">
        <f>IF(AD1001="","",V1008)</f>
        <v/>
      </c>
      <c r="AG1001" s="447" t="str">
        <f>IF(AD1001="","",V1008)</f>
        <v/>
      </c>
      <c r="AH1001" s="449" t="str">
        <f>IF(AD1001="","",V1008)</f>
        <v/>
      </c>
      <c r="AI1001" s="444">
        <v>5</v>
      </c>
      <c r="AJ1001" s="451" t="str">
        <f>IFERROR(IF(OR(VLOOKUP(A1001,入力データ,34,FALSE)=1,VLOOKUP(A1001,入力データ,34,FALSE)=3,VLOOKUP(A1001,入力データ,34,FALSE)=4,VLOOKUP(A1001,入力データ,34,FALSE)=5),3,
IF(VLOOKUP(A1001,入力データ,35,FALSE)="","",3)),"")</f>
        <v/>
      </c>
      <c r="AK1001" s="371"/>
      <c r="AL1001" s="373"/>
    </row>
    <row r="1002" spans="1:38" ht="15" customHeight="1" x14ac:dyDescent="0.15">
      <c r="A1002" s="454"/>
      <c r="B1002" s="457"/>
      <c r="C1002" s="460"/>
      <c r="D1002" s="462"/>
      <c r="E1002" s="465"/>
      <c r="F1002" s="468"/>
      <c r="G1002" s="471"/>
      <c r="H1002" s="474"/>
      <c r="I1002" s="474"/>
      <c r="J1002" s="476"/>
      <c r="K1002" s="479"/>
      <c r="L1002" s="482"/>
      <c r="M1002" s="484"/>
      <c r="N1002" s="486"/>
      <c r="O1002" s="471"/>
      <c r="P1002" s="482"/>
      <c r="Q1002" s="437"/>
      <c r="R1002" s="488"/>
      <c r="S1002" s="437"/>
      <c r="T1002" s="438"/>
      <c r="U1002" s="439"/>
      <c r="V1002" s="41"/>
      <c r="W1002" s="150"/>
      <c r="X1002" s="150"/>
      <c r="Y1002" s="150" t="str">
        <f>IFERROR(IF(VLOOKUP(A1001,入力データ,22,FALSE)="","",VLOOKUP(A1001,入力データ,22,FALSE)),"")</f>
        <v/>
      </c>
      <c r="Z1002" s="150"/>
      <c r="AA1002" s="151"/>
      <c r="AB1002" s="369"/>
      <c r="AC1002" s="378"/>
      <c r="AD1002" s="380"/>
      <c r="AE1002" s="380"/>
      <c r="AF1002" s="446"/>
      <c r="AG1002" s="448"/>
      <c r="AH1002" s="450"/>
      <c r="AI1002" s="380"/>
      <c r="AJ1002" s="452"/>
      <c r="AK1002" s="372"/>
      <c r="AL1002" s="374"/>
    </row>
    <row r="1003" spans="1:38" ht="15" customHeight="1" x14ac:dyDescent="0.15">
      <c r="A1003" s="454"/>
      <c r="B1003" s="457"/>
      <c r="C1003" s="375" t="str">
        <f>IFERROR(IF(VLOOKUP(A1001,入力データ,12,FALSE)="","",VLOOKUP(A1001,入力データ,12,FALSE)),"")</f>
        <v/>
      </c>
      <c r="D1003" s="462"/>
      <c r="E1003" s="465"/>
      <c r="F1003" s="468"/>
      <c r="G1003" s="471"/>
      <c r="H1003" s="474"/>
      <c r="I1003" s="474"/>
      <c r="J1003" s="476"/>
      <c r="K1003" s="479"/>
      <c r="L1003" s="482"/>
      <c r="M1003" s="484"/>
      <c r="N1003" s="486"/>
      <c r="O1003" s="471"/>
      <c r="P1003" s="482"/>
      <c r="Q1003" s="437"/>
      <c r="R1003" s="488"/>
      <c r="S1003" s="437"/>
      <c r="T1003" s="438"/>
      <c r="U1003" s="439"/>
      <c r="V1003" s="41"/>
      <c r="W1003" s="150"/>
      <c r="X1003" s="150"/>
      <c r="Y1003" s="150" t="str">
        <f>IFERROR(IF(VLOOKUP(A1001,入力データ,23,FALSE)="","",VLOOKUP(A1001,入力データ,23,FALSE)),"")</f>
        <v/>
      </c>
      <c r="Z1003" s="150"/>
      <c r="AA1003" s="151"/>
      <c r="AB1003" s="369"/>
      <c r="AC1003" s="377">
        <v>2</v>
      </c>
      <c r="AD1003" s="379" t="str">
        <f>IFERROR(IF(VLOOKUP(A1001,入力データ,37,FALSE)="","",VLOOKUP(A1001,入力データ,37,FALSE)),"")</f>
        <v/>
      </c>
      <c r="AE1003" s="379" t="str">
        <f>IF(AD1003="","",IF(V1008&gt;43585,5,4))</f>
        <v/>
      </c>
      <c r="AF1003" s="381" t="str">
        <f>IF(AD1003="","",V1008)</f>
        <v/>
      </c>
      <c r="AG1003" s="383" t="str">
        <f>IF(AE1003="","",V1008)</f>
        <v/>
      </c>
      <c r="AH1003" s="385" t="str">
        <f>IF(AF1003="","",V1008)</f>
        <v/>
      </c>
      <c r="AI1003" s="387">
        <v>6</v>
      </c>
      <c r="AJ1003" s="389" t="str">
        <f>IFERROR(IF(VLOOKUP(A1001,入力データ,36,FALSE)="","",3),"")</f>
        <v/>
      </c>
      <c r="AK1003" s="372"/>
      <c r="AL1003" s="374"/>
    </row>
    <row r="1004" spans="1:38" ht="15" customHeight="1" x14ac:dyDescent="0.15">
      <c r="A1004" s="454"/>
      <c r="B1004" s="458"/>
      <c r="C1004" s="376"/>
      <c r="D1004" s="463"/>
      <c r="E1004" s="466"/>
      <c r="F1004" s="469"/>
      <c r="G1004" s="472"/>
      <c r="H1004" s="466"/>
      <c r="I1004" s="466"/>
      <c r="J1004" s="477"/>
      <c r="K1004" s="480"/>
      <c r="L1004" s="466"/>
      <c r="M1004" s="466"/>
      <c r="N1004" s="469"/>
      <c r="O1004" s="472"/>
      <c r="P1004" s="466"/>
      <c r="Q1004" s="477"/>
      <c r="R1004" s="489"/>
      <c r="S1004" s="440"/>
      <c r="T1004" s="441"/>
      <c r="U1004" s="442"/>
      <c r="V1004" s="38"/>
      <c r="W1004" s="36"/>
      <c r="X1004" s="36"/>
      <c r="Y1004" s="150" t="str">
        <f>IFERROR(IF(VLOOKUP(A1001,入力データ,24,FALSE)="","",VLOOKUP(A1001,入力データ,24,FALSE)),"")</f>
        <v/>
      </c>
      <c r="Z1004" s="63"/>
      <c r="AA1004" s="37"/>
      <c r="AB1004" s="369"/>
      <c r="AC1004" s="378"/>
      <c r="AD1004" s="380"/>
      <c r="AE1004" s="380"/>
      <c r="AF1004" s="382"/>
      <c r="AG1004" s="384"/>
      <c r="AH1004" s="386"/>
      <c r="AI1004" s="388"/>
      <c r="AJ1004" s="390"/>
      <c r="AK1004" s="372"/>
      <c r="AL1004" s="374"/>
    </row>
    <row r="1005" spans="1:38" ht="15" customHeight="1" x14ac:dyDescent="0.15">
      <c r="A1005" s="454"/>
      <c r="B1005" s="490" t="str">
        <f>IF(OR(C1001&lt;&gt;"",C1003&lt;&gt;""),"○","")</f>
        <v/>
      </c>
      <c r="C1005" s="391" t="str">
        <f>IFERROR(IF(VLOOKUP(A1001,入力データ,4,FALSE)="","",VLOOKUP(A1001,入力データ,4,FALSE)),"")</f>
        <v/>
      </c>
      <c r="D1005" s="392"/>
      <c r="E1005" s="395" t="str">
        <f>IFERROR(IF(VLOOKUP(A1001,入力データ,15,FALSE)="","",IF(VLOOKUP(A1001,入力データ,15,FALSE)&gt;43585,5,4)),"")</f>
        <v/>
      </c>
      <c r="F1005" s="398" t="str">
        <f>IFERROR(IF(VLOOKUP(A1001,入力データ,15,FALSE)="","",VLOOKUP(A1001,入力データ,15,FALSE)),"")</f>
        <v/>
      </c>
      <c r="G1005" s="401" t="str">
        <f>IFERROR(IF(VLOOKUP(A1001,入力データ,15,FALSE)="","",VLOOKUP(A1001,入力データ,15,FALSE)),"")</f>
        <v/>
      </c>
      <c r="H1005" s="404" t="str">
        <f>IFERROR(IF(VLOOKUP(A1001,入力データ,15,FALSE)&gt;0,1,""),"")</f>
        <v/>
      </c>
      <c r="I1005" s="404" t="str">
        <f>IFERROR(IF(VLOOKUP(A1001,入力データ,16,FALSE)="","",VLOOKUP(A1001,入力データ,16,FALSE)),"")</f>
        <v/>
      </c>
      <c r="J1005" s="405" t="str">
        <f>IFERROR(IF(VLOOKUP(A1001,入力データ,17,FALSE)="","",
IF(VLOOKUP(A1001,入力データ,17,FALSE)&gt;159,"G",
IF(VLOOKUP(A1001,入力データ,17,FALSE)&gt;149,"F",
IF(VLOOKUP(A1001,入力データ,17,FALSE)&gt;139,"E",
IF(VLOOKUP(A1001,入力データ,17,FALSE)&gt;129,"D",
IF(VLOOKUP(A1001,入力データ,17,FALSE)&gt;119,"C",
IF(VLOOKUP(A1001,入力データ,17,FALSE)&gt;109,"B",
IF(VLOOKUP(A1001,入力データ,17,FALSE)&gt;99,"A",
"")))))))),"")</f>
        <v/>
      </c>
      <c r="K1005" s="408" t="str">
        <f>IFERROR(IF(VLOOKUP(A1001,入力データ,17,FALSE)="","",
IF(VLOOKUP(A1001,入力データ,17,FALSE)&gt;99,MOD(VLOOKUP(A1001,入力データ,17,FALSE),10),VLOOKUP(A1001,入力データ,17,FALSE))),"")</f>
        <v/>
      </c>
      <c r="L1005" s="411" t="str">
        <f>IFERROR(IF(VLOOKUP(A1001,入力データ,18,FALSE)="","",VLOOKUP(A1001,入力データ,18,FALSE)),"")</f>
        <v/>
      </c>
      <c r="M1005" s="493" t="str">
        <f>IFERROR(IF(VLOOKUP(A1001,入力データ,19,FALSE)="","",IF(VLOOKUP(A1001,入力データ,19,FALSE)&gt;43585,5,4)),"")</f>
        <v/>
      </c>
      <c r="N1005" s="398" t="str">
        <f>IFERROR(IF(VLOOKUP(A1001,入力データ,19,FALSE)="","",VLOOKUP(A1001,入力データ,19,FALSE)),"")</f>
        <v/>
      </c>
      <c r="O1005" s="401" t="str">
        <f>IFERROR(IF(VLOOKUP(A1001,入力データ,19,FALSE)="","",VLOOKUP(A1001,入力データ,19,FALSE)),"")</f>
        <v/>
      </c>
      <c r="P1005" s="411" t="str">
        <f>IFERROR(IF(VLOOKUP(A1001,入力データ,20,FALSE)="","",VLOOKUP(A1001,入力データ,20,FALSE)),"")</f>
        <v/>
      </c>
      <c r="Q1005" s="500"/>
      <c r="R1005" s="503" t="str">
        <f>IFERROR(IF(OR(S1005="ｲｸｷｭｳ",S1005="ﾑｷｭｳ",AND(L1005="",P1005="")),"",VLOOKUP(A1001,入力データ,31,FALSE)),"")</f>
        <v/>
      </c>
      <c r="S1005" s="423" t="str">
        <f>IFERROR(
IF(VLOOKUP(A1001,入力データ,33,FALSE)=1,"ﾑｷｭｳ ",
IF(VLOOKUP(A1001,入力データ,33,FALSE)=3,"ｲｸｷｭｳ",
IF(VLOOKUP(A1001,入力データ,33,FALSE)=4,VLOOKUP(A1001,入力データ,32,FALSE),
IF(VLOOKUP(A1001,入力データ,33,FALSE)=5,VLOOKUP(A1001,入力データ,32,FALSE),
IF(AND(VLOOKUP(A1001,入力データ,38,FALSE)&gt;0,VLOOKUP(A1001,入力データ,38,FALSE)&lt;9),0,
IF(AND(L1005="",P1005=""),"",VLOOKUP(A1001,入力データ,32,FALSE))))))),"")</f>
        <v/>
      </c>
      <c r="T1005" s="424"/>
      <c r="U1005" s="425"/>
      <c r="V1005" s="36"/>
      <c r="W1005" s="36"/>
      <c r="X1005" s="36"/>
      <c r="Y1005" s="63" t="str">
        <f>IFERROR(IF(VLOOKUP(A1001,入力データ,25,FALSE)="","",VLOOKUP(A1001,入力データ,25,FALSE)),"")</f>
        <v/>
      </c>
      <c r="Z1005" s="63"/>
      <c r="AA1005" s="37"/>
      <c r="AB1005" s="369"/>
      <c r="AC1005" s="377">
        <v>3</v>
      </c>
      <c r="AD1005" s="379" t="str">
        <f>IFERROR(IF(VLOOKUP(A1001,入力データ,33,FALSE)="","",VLOOKUP(A1001,入力データ,33,FALSE)),"")</f>
        <v/>
      </c>
      <c r="AE1005" s="379" t="str">
        <f>IF(AD1005="","",IF(V1008&gt;43585,5,4))</f>
        <v/>
      </c>
      <c r="AF1005" s="381" t="str">
        <f>IF(AD1005="","",V1008)</f>
        <v/>
      </c>
      <c r="AG1005" s="383" t="str">
        <f>IF(AE1005="","",V1008)</f>
        <v/>
      </c>
      <c r="AH1005" s="385" t="str">
        <f>IF(AF1005="","",V1008)</f>
        <v/>
      </c>
      <c r="AI1005" s="379">
        <v>7</v>
      </c>
      <c r="AJ1005" s="430"/>
      <c r="AK1005" s="372"/>
      <c r="AL1005" s="374"/>
    </row>
    <row r="1006" spans="1:38" ht="15" customHeight="1" x14ac:dyDescent="0.15">
      <c r="A1006" s="454"/>
      <c r="B1006" s="491"/>
      <c r="C1006" s="393"/>
      <c r="D1006" s="394"/>
      <c r="E1006" s="396"/>
      <c r="F1006" s="399"/>
      <c r="G1006" s="402"/>
      <c r="H1006" s="396"/>
      <c r="I1006" s="396"/>
      <c r="J1006" s="406"/>
      <c r="K1006" s="409"/>
      <c r="L1006" s="396"/>
      <c r="M1006" s="494"/>
      <c r="N1006" s="496"/>
      <c r="O1006" s="498"/>
      <c r="P1006" s="494"/>
      <c r="Q1006" s="501"/>
      <c r="R1006" s="504"/>
      <c r="S1006" s="426"/>
      <c r="T1006" s="426"/>
      <c r="U1006" s="427"/>
      <c r="V1006" s="1"/>
      <c r="W1006" s="1"/>
      <c r="X1006" s="1"/>
      <c r="Y1006" s="63" t="str">
        <f>IFERROR(IF(VLOOKUP(A1001,入力データ,26,FALSE)="","",VLOOKUP(A1001,入力データ,26,FALSE)),"")</f>
        <v/>
      </c>
      <c r="Z1006" s="1"/>
      <c r="AA1006" s="1"/>
      <c r="AB1006" s="369"/>
      <c r="AC1006" s="378"/>
      <c r="AD1006" s="380"/>
      <c r="AE1006" s="380"/>
      <c r="AF1006" s="382"/>
      <c r="AG1006" s="384"/>
      <c r="AH1006" s="386"/>
      <c r="AI1006" s="380"/>
      <c r="AJ1006" s="431"/>
      <c r="AK1006" s="372"/>
      <c r="AL1006" s="374"/>
    </row>
    <row r="1007" spans="1:38" ht="15" customHeight="1" x14ac:dyDescent="0.15">
      <c r="A1007" s="454"/>
      <c r="B1007" s="491"/>
      <c r="C1007" s="432" t="str">
        <f>IFERROR(IF(VLOOKUP(A1001,入力データ,14,FALSE)="","",VLOOKUP(A1001,入力データ,14,FALSE)),"")</f>
        <v/>
      </c>
      <c r="D1007" s="409"/>
      <c r="E1007" s="396"/>
      <c r="F1007" s="399"/>
      <c r="G1007" s="402"/>
      <c r="H1007" s="396"/>
      <c r="I1007" s="396"/>
      <c r="J1007" s="406"/>
      <c r="K1007" s="409"/>
      <c r="L1007" s="396"/>
      <c r="M1007" s="494"/>
      <c r="N1007" s="496"/>
      <c r="O1007" s="498"/>
      <c r="P1007" s="494"/>
      <c r="Q1007" s="501"/>
      <c r="R1007" s="504"/>
      <c r="S1007" s="426"/>
      <c r="T1007" s="426"/>
      <c r="U1007" s="427"/>
      <c r="V1007" s="150"/>
      <c r="W1007" s="150"/>
      <c r="X1007" s="150"/>
      <c r="Y1007" s="1"/>
      <c r="Z1007" s="62"/>
      <c r="AA1007" s="151"/>
      <c r="AB1007" s="369"/>
      <c r="AC1007" s="377">
        <v>4</v>
      </c>
      <c r="AD1007" s="413" t="str">
        <f>IFERROR(IF(VLOOKUP(A1001,入力データ,38,FALSE)="","",VLOOKUP(A1001,入力データ,38,FALSE)),"")</f>
        <v/>
      </c>
      <c r="AE1007" s="379" t="str">
        <f>IF(AD1007="","",IF(V1008&gt;43585,5,4))</f>
        <v/>
      </c>
      <c r="AF1007" s="381" t="str">
        <f>IF(AE1007="","",V1008)</f>
        <v/>
      </c>
      <c r="AG1007" s="383" t="str">
        <f>IF(AE1007="","",V1008)</f>
        <v/>
      </c>
      <c r="AH1007" s="385" t="str">
        <f>IF(AE1007="","",V1008)</f>
        <v/>
      </c>
      <c r="AI1007" s="379"/>
      <c r="AJ1007" s="418"/>
      <c r="AK1007" s="58"/>
      <c r="AL1007" s="86"/>
    </row>
    <row r="1008" spans="1:38" ht="15" customHeight="1" x14ac:dyDescent="0.15">
      <c r="A1008" s="455"/>
      <c r="B1008" s="492"/>
      <c r="C1008" s="433"/>
      <c r="D1008" s="410"/>
      <c r="E1008" s="397"/>
      <c r="F1008" s="400"/>
      <c r="G1008" s="403"/>
      <c r="H1008" s="397"/>
      <c r="I1008" s="397"/>
      <c r="J1008" s="407"/>
      <c r="K1008" s="410"/>
      <c r="L1008" s="397"/>
      <c r="M1008" s="495"/>
      <c r="N1008" s="497"/>
      <c r="O1008" s="499"/>
      <c r="P1008" s="495"/>
      <c r="Q1008" s="502"/>
      <c r="R1008" s="505"/>
      <c r="S1008" s="428"/>
      <c r="T1008" s="428"/>
      <c r="U1008" s="429"/>
      <c r="V1008" s="420" t="str">
        <f>IFERROR(IF(VLOOKUP(A1001,入力データ,27,FALSE)="","",VLOOKUP(A1001,入力データ,27,FALSE)),"")</f>
        <v/>
      </c>
      <c r="W1008" s="421"/>
      <c r="X1008" s="421"/>
      <c r="Y1008" s="421"/>
      <c r="Z1008" s="421"/>
      <c r="AA1008" s="422"/>
      <c r="AB1008" s="370"/>
      <c r="AC1008" s="412"/>
      <c r="AD1008" s="414"/>
      <c r="AE1008" s="414"/>
      <c r="AF1008" s="415"/>
      <c r="AG1008" s="416"/>
      <c r="AH1008" s="417"/>
      <c r="AI1008" s="414"/>
      <c r="AJ1008" s="419"/>
      <c r="AK1008" s="60"/>
      <c r="AL1008" s="61"/>
    </row>
    <row r="1009" spans="1:38" ht="15" customHeight="1" x14ac:dyDescent="0.15">
      <c r="A1009" s="453">
        <v>125</v>
      </c>
      <c r="B1009" s="456"/>
      <c r="C1009" s="459" t="str">
        <f>IFERROR(IF(VLOOKUP(A1009,入力データ,2,FALSE)="","",VLOOKUP(A1009,入力データ,2,FALSE)),"")</f>
        <v/>
      </c>
      <c r="D1009" s="461" t="str">
        <f>IFERROR(
IF(OR(VLOOKUP(A1009,入力データ,34,FALSE)=1,
VLOOKUP(A1009,入力データ,34,FALSE)=3,
VLOOKUP(A1009,入力データ,34,FALSE)=4,
VLOOKUP(A1009,入力データ,34,FALSE)=5),
IF(VLOOKUP(A1009,入力データ,13,FALSE)="","",VLOOKUP(A1009,入力データ,13,FALSE)),
IF(VLOOKUP(A1009,入力データ,3,FALSE)="","",VLOOKUP(A1009,入力データ,3,FALSE))),"")</f>
        <v/>
      </c>
      <c r="E1009" s="464" t="str">
        <f>IFERROR(IF(VLOOKUP(A1009,入力データ,5,FALSE)="","",IF(VLOOKUP(A1009,入力データ,5,FALSE)&gt;43585,5,4)),"")</f>
        <v/>
      </c>
      <c r="F1009" s="467" t="str">
        <f>IFERROR(IF(VLOOKUP(A1009,入力データ,5,FALSE)="","",VLOOKUP(A1009,入力データ,5,FALSE)),"")</f>
        <v/>
      </c>
      <c r="G1009" s="470" t="str">
        <f>IFERROR(IF(VLOOKUP(A1009,入力データ,5,FALSE)="","",VLOOKUP(A1009,入力データ,5,FALSE)),"")</f>
        <v/>
      </c>
      <c r="H1009" s="473" t="str">
        <f>IFERROR(IF(VLOOKUP(A1009,入力データ,5,FALSE)&gt;0,1,""),"")</f>
        <v/>
      </c>
      <c r="I1009" s="473" t="str">
        <f>IFERROR(IF(VLOOKUP(A1009,入力データ,6,FALSE)="","",VLOOKUP(A1009,入力データ,6,FALSE)),"")</f>
        <v/>
      </c>
      <c r="J1009" s="475" t="str">
        <f>IFERROR(IF(VLOOKUP(A1009,入力データ,7,FALSE)="","",
IF(VLOOKUP(A1009,入力データ,7,FALSE)&gt;159,"G",
IF(VLOOKUP(A1009,入力データ,7,FALSE)&gt;149,"F",
IF(VLOOKUP(A1009,入力データ,7,FALSE)&gt;139,"E",
IF(VLOOKUP(A1009,入力データ,7,FALSE)&gt;129,"D",
IF(VLOOKUP(A1009,入力データ,7,FALSE)&gt;119,"C",
IF(VLOOKUP(A1009,入力データ,7,FALSE)&gt;109,"B",
IF(VLOOKUP(A1009,入力データ,7,FALSE)&gt;99,"A",
"")))))))),"")</f>
        <v/>
      </c>
      <c r="K1009" s="478" t="str">
        <f>IFERROR(IF(VLOOKUP(A1009,入力データ,7,FALSE)="","",
IF(VLOOKUP(A1009,入力データ,7,FALSE)&gt;99,MOD(VLOOKUP(A1009,入力データ,7,FALSE),10),VLOOKUP(A1009,入力データ,7,FALSE))),"")</f>
        <v/>
      </c>
      <c r="L1009" s="481" t="str">
        <f>IFERROR(IF(VLOOKUP(A1009,入力データ,8,FALSE)="","",VLOOKUP(A1009,入力データ,8,FALSE)),"")</f>
        <v/>
      </c>
      <c r="M1009" s="483" t="str">
        <f>IFERROR(IF(VLOOKUP(A1009,入力データ,9,FALSE)="","",IF(VLOOKUP(A1009,入力データ,9,FALSE)&gt;43585,5,4)),"")</f>
        <v/>
      </c>
      <c r="N1009" s="485" t="str">
        <f>IFERROR(IF(VLOOKUP(A1009,入力データ,9,FALSE)="","",VLOOKUP(A1009,入力データ,9,FALSE)),"")</f>
        <v/>
      </c>
      <c r="O1009" s="470" t="str">
        <f>IFERROR(IF(VLOOKUP(A1009,入力データ,9,FALSE)="","",VLOOKUP(A1009,入力データ,9,FALSE)),"")</f>
        <v/>
      </c>
      <c r="P1009" s="481" t="str">
        <f>IFERROR(IF(VLOOKUP(A1009,入力データ,10,FALSE)="","",VLOOKUP(A1009,入力データ,10,FALSE)),"")</f>
        <v/>
      </c>
      <c r="Q1009" s="434"/>
      <c r="R1009" s="487" t="str">
        <f>IFERROR(IF(VLOOKUP(A1009,入力データ,8,FALSE)="","",VLOOKUP(A1009,入力データ,8,FALSE)+VALUE(VLOOKUP(A1009,入力データ,10,FALSE))),"")</f>
        <v/>
      </c>
      <c r="S1009" s="434" t="str">
        <f>IF(R1009="","",IF(VLOOKUP(A1009,入力データ,11,FALSE)="育児休業","ｲｸｷｭｳ",IF(VLOOKUP(A1009,入力データ,11,FALSE)="傷病休職","ﾑｷｭｳ",ROUNDDOWN(R1009*10/1000,0))))</f>
        <v/>
      </c>
      <c r="T1009" s="435"/>
      <c r="U1009" s="436"/>
      <c r="V1009" s="152"/>
      <c r="W1009" s="149"/>
      <c r="X1009" s="149"/>
      <c r="Y1009" s="149" t="str">
        <f>IFERROR(IF(VLOOKUP(A1009,入力データ,21,FALSE)="","",VLOOKUP(A1009,入力データ,21,FALSE)),"")</f>
        <v/>
      </c>
      <c r="Z1009" s="40"/>
      <c r="AA1009" s="67"/>
      <c r="AB1009" s="368" t="str">
        <f>IFERROR(IF(VLOOKUP(A1009,入力データ,28,FALSE)&amp;"　"&amp;VLOOKUP(A1009,入力データ,29,FALSE)="　","",VLOOKUP(A1009,入力データ,28,FALSE)&amp;"　"&amp;VLOOKUP(A1009,入力データ,29,FALSE)),"")</f>
        <v/>
      </c>
      <c r="AC1009" s="443">
        <v>1</v>
      </c>
      <c r="AD1009" s="444" t="str">
        <f>IFERROR(IF(VLOOKUP(A1009,入力データ,34,FALSE)="","",VLOOKUP(A1009,入力データ,34,FALSE)),"")</f>
        <v/>
      </c>
      <c r="AE1009" s="444" t="str">
        <f>IF(AD1009="","",IF(V1016&gt;43585,5,4))</f>
        <v/>
      </c>
      <c r="AF1009" s="445" t="str">
        <f>IF(AD1009="","",V1016)</f>
        <v/>
      </c>
      <c r="AG1009" s="447" t="str">
        <f>IF(AD1009="","",V1016)</f>
        <v/>
      </c>
      <c r="AH1009" s="449" t="str">
        <f>IF(AD1009="","",V1016)</f>
        <v/>
      </c>
      <c r="AI1009" s="444">
        <v>5</v>
      </c>
      <c r="AJ1009" s="451" t="str">
        <f>IFERROR(IF(OR(VLOOKUP(A1009,入力データ,34,FALSE)=1,VLOOKUP(A1009,入力データ,34,FALSE)=3,VLOOKUP(A1009,入力データ,34,FALSE)=4,VLOOKUP(A1009,入力データ,34,FALSE)=5),3,
IF(VLOOKUP(A1009,入力データ,35,FALSE)="","",3)),"")</f>
        <v/>
      </c>
      <c r="AK1009" s="371"/>
      <c r="AL1009" s="373"/>
    </row>
    <row r="1010" spans="1:38" ht="15" customHeight="1" x14ac:dyDescent="0.15">
      <c r="A1010" s="454"/>
      <c r="B1010" s="457"/>
      <c r="C1010" s="460"/>
      <c r="D1010" s="462"/>
      <c r="E1010" s="465"/>
      <c r="F1010" s="468"/>
      <c r="G1010" s="471"/>
      <c r="H1010" s="474"/>
      <c r="I1010" s="474"/>
      <c r="J1010" s="476"/>
      <c r="K1010" s="479"/>
      <c r="L1010" s="482"/>
      <c r="M1010" s="484"/>
      <c r="N1010" s="486"/>
      <c r="O1010" s="471"/>
      <c r="P1010" s="482"/>
      <c r="Q1010" s="437"/>
      <c r="R1010" s="488"/>
      <c r="S1010" s="437"/>
      <c r="T1010" s="438"/>
      <c r="U1010" s="439"/>
      <c r="V1010" s="41"/>
      <c r="W1010" s="150"/>
      <c r="X1010" s="150"/>
      <c r="Y1010" s="150" t="str">
        <f>IFERROR(IF(VLOOKUP(A1009,入力データ,22,FALSE)="","",VLOOKUP(A1009,入力データ,22,FALSE)),"")</f>
        <v/>
      </c>
      <c r="Z1010" s="150"/>
      <c r="AA1010" s="151"/>
      <c r="AB1010" s="369"/>
      <c r="AC1010" s="378"/>
      <c r="AD1010" s="380"/>
      <c r="AE1010" s="380"/>
      <c r="AF1010" s="446"/>
      <c r="AG1010" s="448"/>
      <c r="AH1010" s="450"/>
      <c r="AI1010" s="380"/>
      <c r="AJ1010" s="452"/>
      <c r="AK1010" s="372"/>
      <c r="AL1010" s="374"/>
    </row>
    <row r="1011" spans="1:38" ht="15" customHeight="1" x14ac:dyDescent="0.15">
      <c r="A1011" s="454"/>
      <c r="B1011" s="457"/>
      <c r="C1011" s="375" t="str">
        <f>IFERROR(IF(VLOOKUP(A1009,入力データ,12,FALSE)="","",VLOOKUP(A1009,入力データ,12,FALSE)),"")</f>
        <v/>
      </c>
      <c r="D1011" s="462"/>
      <c r="E1011" s="465"/>
      <c r="F1011" s="468"/>
      <c r="G1011" s="471"/>
      <c r="H1011" s="474"/>
      <c r="I1011" s="474"/>
      <c r="J1011" s="476"/>
      <c r="K1011" s="479"/>
      <c r="L1011" s="482"/>
      <c r="M1011" s="484"/>
      <c r="N1011" s="486"/>
      <c r="O1011" s="471"/>
      <c r="P1011" s="482"/>
      <c r="Q1011" s="437"/>
      <c r="R1011" s="488"/>
      <c r="S1011" s="437"/>
      <c r="T1011" s="438"/>
      <c r="U1011" s="439"/>
      <c r="V1011" s="41"/>
      <c r="W1011" s="150"/>
      <c r="X1011" s="150"/>
      <c r="Y1011" s="150" t="str">
        <f>IFERROR(IF(VLOOKUP(A1009,入力データ,23,FALSE)="","",VLOOKUP(A1009,入力データ,23,FALSE)),"")</f>
        <v/>
      </c>
      <c r="Z1011" s="150"/>
      <c r="AA1011" s="151"/>
      <c r="AB1011" s="369"/>
      <c r="AC1011" s="377">
        <v>2</v>
      </c>
      <c r="AD1011" s="379" t="str">
        <f>IFERROR(IF(VLOOKUP(A1009,入力データ,37,FALSE)="","",VLOOKUP(A1009,入力データ,37,FALSE)),"")</f>
        <v/>
      </c>
      <c r="AE1011" s="379" t="str">
        <f>IF(AD1011="","",IF(V1016&gt;43585,5,4))</f>
        <v/>
      </c>
      <c r="AF1011" s="381" t="str">
        <f>IF(AD1011="","",V1016)</f>
        <v/>
      </c>
      <c r="AG1011" s="383" t="str">
        <f>IF(AE1011="","",V1016)</f>
        <v/>
      </c>
      <c r="AH1011" s="385" t="str">
        <f>IF(AF1011="","",V1016)</f>
        <v/>
      </c>
      <c r="AI1011" s="387">
        <v>6</v>
      </c>
      <c r="AJ1011" s="389" t="str">
        <f>IFERROR(IF(VLOOKUP(A1009,入力データ,36,FALSE)="","",3),"")</f>
        <v/>
      </c>
      <c r="AK1011" s="372"/>
      <c r="AL1011" s="374"/>
    </row>
    <row r="1012" spans="1:38" ht="15" customHeight="1" x14ac:dyDescent="0.15">
      <c r="A1012" s="454"/>
      <c r="B1012" s="458"/>
      <c r="C1012" s="376"/>
      <c r="D1012" s="463"/>
      <c r="E1012" s="466"/>
      <c r="F1012" s="469"/>
      <c r="G1012" s="472"/>
      <c r="H1012" s="466"/>
      <c r="I1012" s="466"/>
      <c r="J1012" s="477"/>
      <c r="K1012" s="480"/>
      <c r="L1012" s="466"/>
      <c r="M1012" s="466"/>
      <c r="N1012" s="469"/>
      <c r="O1012" s="472"/>
      <c r="P1012" s="466"/>
      <c r="Q1012" s="477"/>
      <c r="R1012" s="489"/>
      <c r="S1012" s="440"/>
      <c r="T1012" s="441"/>
      <c r="U1012" s="442"/>
      <c r="V1012" s="38"/>
      <c r="W1012" s="36"/>
      <c r="X1012" s="36"/>
      <c r="Y1012" s="150" t="str">
        <f>IFERROR(IF(VLOOKUP(A1009,入力データ,24,FALSE)="","",VLOOKUP(A1009,入力データ,24,FALSE)),"")</f>
        <v/>
      </c>
      <c r="Z1012" s="63"/>
      <c r="AA1012" s="37"/>
      <c r="AB1012" s="369"/>
      <c r="AC1012" s="378"/>
      <c r="AD1012" s="380"/>
      <c r="AE1012" s="380"/>
      <c r="AF1012" s="382"/>
      <c r="AG1012" s="384"/>
      <c r="AH1012" s="386"/>
      <c r="AI1012" s="388"/>
      <c r="AJ1012" s="390"/>
      <c r="AK1012" s="372"/>
      <c r="AL1012" s="374"/>
    </row>
    <row r="1013" spans="1:38" ht="15" customHeight="1" x14ac:dyDescent="0.15">
      <c r="A1013" s="454"/>
      <c r="B1013" s="490" t="str">
        <f>IF(OR(C1009&lt;&gt;"",C1011&lt;&gt;""),"○","")</f>
        <v/>
      </c>
      <c r="C1013" s="391" t="str">
        <f>IFERROR(IF(VLOOKUP(A1009,入力データ,4,FALSE)="","",VLOOKUP(A1009,入力データ,4,FALSE)),"")</f>
        <v/>
      </c>
      <c r="D1013" s="392"/>
      <c r="E1013" s="395" t="str">
        <f>IFERROR(IF(VLOOKUP(A1009,入力データ,15,FALSE)="","",IF(VLOOKUP(A1009,入力データ,15,FALSE)&gt;43585,5,4)),"")</f>
        <v/>
      </c>
      <c r="F1013" s="398" t="str">
        <f>IFERROR(IF(VLOOKUP(A1009,入力データ,15,FALSE)="","",VLOOKUP(A1009,入力データ,15,FALSE)),"")</f>
        <v/>
      </c>
      <c r="G1013" s="401" t="str">
        <f>IFERROR(IF(VLOOKUP(A1009,入力データ,15,FALSE)="","",VLOOKUP(A1009,入力データ,15,FALSE)),"")</f>
        <v/>
      </c>
      <c r="H1013" s="404" t="str">
        <f>IFERROR(IF(VLOOKUP(A1009,入力データ,15,FALSE)&gt;0,1,""),"")</f>
        <v/>
      </c>
      <c r="I1013" s="404" t="str">
        <f>IFERROR(IF(VLOOKUP(A1009,入力データ,16,FALSE)="","",VLOOKUP(A1009,入力データ,16,FALSE)),"")</f>
        <v/>
      </c>
      <c r="J1013" s="405" t="str">
        <f>IFERROR(IF(VLOOKUP(A1009,入力データ,17,FALSE)="","",
IF(VLOOKUP(A1009,入力データ,17,FALSE)&gt;159,"G",
IF(VLOOKUP(A1009,入力データ,17,FALSE)&gt;149,"F",
IF(VLOOKUP(A1009,入力データ,17,FALSE)&gt;139,"E",
IF(VLOOKUP(A1009,入力データ,17,FALSE)&gt;129,"D",
IF(VLOOKUP(A1009,入力データ,17,FALSE)&gt;119,"C",
IF(VLOOKUP(A1009,入力データ,17,FALSE)&gt;109,"B",
IF(VLOOKUP(A1009,入力データ,17,FALSE)&gt;99,"A",
"")))))))),"")</f>
        <v/>
      </c>
      <c r="K1013" s="408" t="str">
        <f>IFERROR(IF(VLOOKUP(A1009,入力データ,17,FALSE)="","",
IF(VLOOKUP(A1009,入力データ,17,FALSE)&gt;99,MOD(VLOOKUP(A1009,入力データ,17,FALSE),10),VLOOKUP(A1009,入力データ,17,FALSE))),"")</f>
        <v/>
      </c>
      <c r="L1013" s="411" t="str">
        <f>IFERROR(IF(VLOOKUP(A1009,入力データ,18,FALSE)="","",VLOOKUP(A1009,入力データ,18,FALSE)),"")</f>
        <v/>
      </c>
      <c r="M1013" s="493" t="str">
        <f>IFERROR(IF(VLOOKUP(A1009,入力データ,19,FALSE)="","",IF(VLOOKUP(A1009,入力データ,19,FALSE)&gt;43585,5,4)),"")</f>
        <v/>
      </c>
      <c r="N1013" s="398" t="str">
        <f>IFERROR(IF(VLOOKUP(A1009,入力データ,19,FALSE)="","",VLOOKUP(A1009,入力データ,19,FALSE)),"")</f>
        <v/>
      </c>
      <c r="O1013" s="401" t="str">
        <f>IFERROR(IF(VLOOKUP(A1009,入力データ,19,FALSE)="","",VLOOKUP(A1009,入力データ,19,FALSE)),"")</f>
        <v/>
      </c>
      <c r="P1013" s="411" t="str">
        <f>IFERROR(IF(VLOOKUP(A1009,入力データ,20,FALSE)="","",VLOOKUP(A1009,入力データ,20,FALSE)),"")</f>
        <v/>
      </c>
      <c r="Q1013" s="500"/>
      <c r="R1013" s="503" t="str">
        <f>IFERROR(IF(OR(S1013="ｲｸｷｭｳ",S1013="ﾑｷｭｳ",AND(L1013="",P1013="")),"",VLOOKUP(A1009,入力データ,31,FALSE)),"")</f>
        <v/>
      </c>
      <c r="S1013" s="423" t="str">
        <f>IFERROR(
IF(VLOOKUP(A1009,入力データ,33,FALSE)=1,"ﾑｷｭｳ ",
IF(VLOOKUP(A1009,入力データ,33,FALSE)=3,"ｲｸｷｭｳ",
IF(VLOOKUP(A1009,入力データ,33,FALSE)=4,VLOOKUP(A1009,入力データ,32,FALSE),
IF(VLOOKUP(A1009,入力データ,33,FALSE)=5,VLOOKUP(A1009,入力データ,32,FALSE),
IF(AND(VLOOKUP(A1009,入力データ,38,FALSE)&gt;0,VLOOKUP(A1009,入力データ,38,FALSE)&lt;9),0,
IF(AND(L1013="",P1013=""),"",VLOOKUP(A1009,入力データ,32,FALSE))))))),"")</f>
        <v/>
      </c>
      <c r="T1013" s="424"/>
      <c r="U1013" s="425"/>
      <c r="V1013" s="36"/>
      <c r="W1013" s="36"/>
      <c r="X1013" s="36"/>
      <c r="Y1013" s="63" t="str">
        <f>IFERROR(IF(VLOOKUP(A1009,入力データ,25,FALSE)="","",VLOOKUP(A1009,入力データ,25,FALSE)),"")</f>
        <v/>
      </c>
      <c r="Z1013" s="63"/>
      <c r="AA1013" s="37"/>
      <c r="AB1013" s="369"/>
      <c r="AC1013" s="377">
        <v>3</v>
      </c>
      <c r="AD1013" s="379" t="str">
        <f>IFERROR(IF(VLOOKUP(A1009,入力データ,33,FALSE)="","",VLOOKUP(A1009,入力データ,33,FALSE)),"")</f>
        <v/>
      </c>
      <c r="AE1013" s="379" t="str">
        <f>IF(AD1013="","",IF(V1016&gt;43585,5,4))</f>
        <v/>
      </c>
      <c r="AF1013" s="381" t="str">
        <f>IF(AD1013="","",V1016)</f>
        <v/>
      </c>
      <c r="AG1013" s="383" t="str">
        <f>IF(AE1013="","",V1016)</f>
        <v/>
      </c>
      <c r="AH1013" s="385" t="str">
        <f>IF(AF1013="","",V1016)</f>
        <v/>
      </c>
      <c r="AI1013" s="379">
        <v>7</v>
      </c>
      <c r="AJ1013" s="430"/>
      <c r="AK1013" s="372"/>
      <c r="AL1013" s="374"/>
    </row>
    <row r="1014" spans="1:38" ht="15" customHeight="1" x14ac:dyDescent="0.15">
      <c r="A1014" s="454"/>
      <c r="B1014" s="491"/>
      <c r="C1014" s="393"/>
      <c r="D1014" s="394"/>
      <c r="E1014" s="396"/>
      <c r="F1014" s="399"/>
      <c r="G1014" s="402"/>
      <c r="H1014" s="396"/>
      <c r="I1014" s="396"/>
      <c r="J1014" s="406"/>
      <c r="K1014" s="409"/>
      <c r="L1014" s="396"/>
      <c r="M1014" s="494"/>
      <c r="N1014" s="496"/>
      <c r="O1014" s="498"/>
      <c r="P1014" s="494"/>
      <c r="Q1014" s="501"/>
      <c r="R1014" s="504"/>
      <c r="S1014" s="426"/>
      <c r="T1014" s="426"/>
      <c r="U1014" s="427"/>
      <c r="V1014" s="1"/>
      <c r="W1014" s="1"/>
      <c r="X1014" s="1"/>
      <c r="Y1014" s="63" t="str">
        <f>IFERROR(IF(VLOOKUP(A1009,入力データ,26,FALSE)="","",VLOOKUP(A1009,入力データ,26,FALSE)),"")</f>
        <v/>
      </c>
      <c r="Z1014" s="1"/>
      <c r="AA1014" s="1"/>
      <c r="AB1014" s="369"/>
      <c r="AC1014" s="378"/>
      <c r="AD1014" s="380"/>
      <c r="AE1014" s="380"/>
      <c r="AF1014" s="382"/>
      <c r="AG1014" s="384"/>
      <c r="AH1014" s="386"/>
      <c r="AI1014" s="380"/>
      <c r="AJ1014" s="431"/>
      <c r="AK1014" s="372"/>
      <c r="AL1014" s="374"/>
    </row>
    <row r="1015" spans="1:38" ht="15" customHeight="1" x14ac:dyDescent="0.15">
      <c r="A1015" s="454"/>
      <c r="B1015" s="491"/>
      <c r="C1015" s="432" t="str">
        <f>IFERROR(IF(VLOOKUP(A1009,入力データ,14,FALSE)="","",VLOOKUP(A1009,入力データ,14,FALSE)),"")</f>
        <v/>
      </c>
      <c r="D1015" s="409"/>
      <c r="E1015" s="396"/>
      <c r="F1015" s="399"/>
      <c r="G1015" s="402"/>
      <c r="H1015" s="396"/>
      <c r="I1015" s="396"/>
      <c r="J1015" s="406"/>
      <c r="K1015" s="409"/>
      <c r="L1015" s="396"/>
      <c r="M1015" s="494"/>
      <c r="N1015" s="496"/>
      <c r="O1015" s="498"/>
      <c r="P1015" s="494"/>
      <c r="Q1015" s="501"/>
      <c r="R1015" s="504"/>
      <c r="S1015" s="426"/>
      <c r="T1015" s="426"/>
      <c r="U1015" s="427"/>
      <c r="V1015" s="150"/>
      <c r="W1015" s="150"/>
      <c r="X1015" s="150"/>
      <c r="Y1015" s="1"/>
      <c r="Z1015" s="62"/>
      <c r="AA1015" s="151"/>
      <c r="AB1015" s="369"/>
      <c r="AC1015" s="377">
        <v>4</v>
      </c>
      <c r="AD1015" s="413" t="str">
        <f>IFERROR(IF(VLOOKUP(A1009,入力データ,38,FALSE)="","",VLOOKUP(A1009,入力データ,38,FALSE)),"")</f>
        <v/>
      </c>
      <c r="AE1015" s="379" t="str">
        <f>IF(AD1015="","",IF(V1016&gt;43585,5,4))</f>
        <v/>
      </c>
      <c r="AF1015" s="381" t="str">
        <f>IF(AE1015="","",V1016)</f>
        <v/>
      </c>
      <c r="AG1015" s="383" t="str">
        <f>IF(AE1015="","",V1016)</f>
        <v/>
      </c>
      <c r="AH1015" s="385" t="str">
        <f>IF(AE1015="","",V1016)</f>
        <v/>
      </c>
      <c r="AI1015" s="379"/>
      <c r="AJ1015" s="418"/>
      <c r="AK1015" s="58"/>
      <c r="AL1015" s="86"/>
    </row>
    <row r="1016" spans="1:38" ht="15" customHeight="1" x14ac:dyDescent="0.15">
      <c r="A1016" s="455"/>
      <c r="B1016" s="492"/>
      <c r="C1016" s="433"/>
      <c r="D1016" s="410"/>
      <c r="E1016" s="397"/>
      <c r="F1016" s="400"/>
      <c r="G1016" s="403"/>
      <c r="H1016" s="397"/>
      <c r="I1016" s="397"/>
      <c r="J1016" s="407"/>
      <c r="K1016" s="410"/>
      <c r="L1016" s="397"/>
      <c r="M1016" s="495"/>
      <c r="N1016" s="497"/>
      <c r="O1016" s="499"/>
      <c r="P1016" s="495"/>
      <c r="Q1016" s="502"/>
      <c r="R1016" s="505"/>
      <c r="S1016" s="428"/>
      <c r="T1016" s="428"/>
      <c r="U1016" s="429"/>
      <c r="V1016" s="420" t="str">
        <f>IFERROR(IF(VLOOKUP(A1009,入力データ,27,FALSE)="","",VLOOKUP(A1009,入力データ,27,FALSE)),"")</f>
        <v/>
      </c>
      <c r="W1016" s="421"/>
      <c r="X1016" s="421"/>
      <c r="Y1016" s="421"/>
      <c r="Z1016" s="421"/>
      <c r="AA1016" s="422"/>
      <c r="AB1016" s="370"/>
      <c r="AC1016" s="412"/>
      <c r="AD1016" s="414"/>
      <c r="AE1016" s="414"/>
      <c r="AF1016" s="415"/>
      <c r="AG1016" s="416"/>
      <c r="AH1016" s="417"/>
      <c r="AI1016" s="414"/>
      <c r="AJ1016" s="419"/>
      <c r="AK1016" s="60"/>
      <c r="AL1016" s="61"/>
    </row>
    <row r="1017" spans="1:38" ht="15" customHeight="1" x14ac:dyDescent="0.15">
      <c r="A1017" s="453">
        <v>126</v>
      </c>
      <c r="B1017" s="456"/>
      <c r="C1017" s="459" t="str">
        <f>IFERROR(IF(VLOOKUP(A1017,入力データ,2,FALSE)="","",VLOOKUP(A1017,入力データ,2,FALSE)),"")</f>
        <v/>
      </c>
      <c r="D1017" s="461" t="str">
        <f>IFERROR(
IF(OR(VLOOKUP(A1017,入力データ,34,FALSE)=1,
VLOOKUP(A1017,入力データ,34,FALSE)=3,
VLOOKUP(A1017,入力データ,34,FALSE)=4,
VLOOKUP(A1017,入力データ,34,FALSE)=5),
IF(VLOOKUP(A1017,入力データ,13,FALSE)="","",VLOOKUP(A1017,入力データ,13,FALSE)),
IF(VLOOKUP(A1017,入力データ,3,FALSE)="","",VLOOKUP(A1017,入力データ,3,FALSE))),"")</f>
        <v/>
      </c>
      <c r="E1017" s="464" t="str">
        <f>IFERROR(IF(VLOOKUP(A1017,入力データ,5,FALSE)="","",IF(VLOOKUP(A1017,入力データ,5,FALSE)&gt;43585,5,4)),"")</f>
        <v/>
      </c>
      <c r="F1017" s="467" t="str">
        <f>IFERROR(IF(VLOOKUP(A1017,入力データ,5,FALSE)="","",VLOOKUP(A1017,入力データ,5,FALSE)),"")</f>
        <v/>
      </c>
      <c r="G1017" s="470" t="str">
        <f>IFERROR(IF(VLOOKUP(A1017,入力データ,5,FALSE)="","",VLOOKUP(A1017,入力データ,5,FALSE)),"")</f>
        <v/>
      </c>
      <c r="H1017" s="473" t="str">
        <f>IFERROR(IF(VLOOKUP(A1017,入力データ,5,FALSE)&gt;0,1,""),"")</f>
        <v/>
      </c>
      <c r="I1017" s="473" t="str">
        <f>IFERROR(IF(VLOOKUP(A1017,入力データ,6,FALSE)="","",VLOOKUP(A1017,入力データ,6,FALSE)),"")</f>
        <v/>
      </c>
      <c r="J1017" s="475" t="str">
        <f>IFERROR(IF(VLOOKUP(A1017,入力データ,7,FALSE)="","",
IF(VLOOKUP(A1017,入力データ,7,FALSE)&gt;159,"G",
IF(VLOOKUP(A1017,入力データ,7,FALSE)&gt;149,"F",
IF(VLOOKUP(A1017,入力データ,7,FALSE)&gt;139,"E",
IF(VLOOKUP(A1017,入力データ,7,FALSE)&gt;129,"D",
IF(VLOOKUP(A1017,入力データ,7,FALSE)&gt;119,"C",
IF(VLOOKUP(A1017,入力データ,7,FALSE)&gt;109,"B",
IF(VLOOKUP(A1017,入力データ,7,FALSE)&gt;99,"A",
"")))))))),"")</f>
        <v/>
      </c>
      <c r="K1017" s="478" t="str">
        <f>IFERROR(IF(VLOOKUP(A1017,入力データ,7,FALSE)="","",
IF(VLOOKUP(A1017,入力データ,7,FALSE)&gt;99,MOD(VLOOKUP(A1017,入力データ,7,FALSE),10),VLOOKUP(A1017,入力データ,7,FALSE))),"")</f>
        <v/>
      </c>
      <c r="L1017" s="481" t="str">
        <f>IFERROR(IF(VLOOKUP(A1017,入力データ,8,FALSE)="","",VLOOKUP(A1017,入力データ,8,FALSE)),"")</f>
        <v/>
      </c>
      <c r="M1017" s="483" t="str">
        <f>IFERROR(IF(VLOOKUP(A1017,入力データ,9,FALSE)="","",IF(VLOOKUP(A1017,入力データ,9,FALSE)&gt;43585,5,4)),"")</f>
        <v/>
      </c>
      <c r="N1017" s="485" t="str">
        <f>IFERROR(IF(VLOOKUP(A1017,入力データ,9,FALSE)="","",VLOOKUP(A1017,入力データ,9,FALSE)),"")</f>
        <v/>
      </c>
      <c r="O1017" s="470" t="str">
        <f>IFERROR(IF(VLOOKUP(A1017,入力データ,9,FALSE)="","",VLOOKUP(A1017,入力データ,9,FALSE)),"")</f>
        <v/>
      </c>
      <c r="P1017" s="481" t="str">
        <f>IFERROR(IF(VLOOKUP(A1017,入力データ,10,FALSE)="","",VLOOKUP(A1017,入力データ,10,FALSE)),"")</f>
        <v/>
      </c>
      <c r="Q1017" s="434"/>
      <c r="R1017" s="487" t="str">
        <f>IFERROR(IF(VLOOKUP(A1017,入力データ,8,FALSE)="","",VLOOKUP(A1017,入力データ,8,FALSE)+VALUE(VLOOKUP(A1017,入力データ,10,FALSE))),"")</f>
        <v/>
      </c>
      <c r="S1017" s="434" t="str">
        <f>IF(R1017="","",IF(VLOOKUP(A1017,入力データ,11,FALSE)="育児休業","ｲｸｷｭｳ",IF(VLOOKUP(A1017,入力データ,11,FALSE)="傷病休職","ﾑｷｭｳ",ROUNDDOWN(R1017*10/1000,0))))</f>
        <v/>
      </c>
      <c r="T1017" s="435"/>
      <c r="U1017" s="436"/>
      <c r="V1017" s="152"/>
      <c r="W1017" s="149"/>
      <c r="X1017" s="149"/>
      <c r="Y1017" s="149" t="str">
        <f>IFERROR(IF(VLOOKUP(A1017,入力データ,21,FALSE)="","",VLOOKUP(A1017,入力データ,21,FALSE)),"")</f>
        <v/>
      </c>
      <c r="Z1017" s="40"/>
      <c r="AA1017" s="67"/>
      <c r="AB1017" s="368" t="str">
        <f>IFERROR(IF(VLOOKUP(A1017,入力データ,28,FALSE)&amp;"　"&amp;VLOOKUP(A1017,入力データ,29,FALSE)="　","",VLOOKUP(A1017,入力データ,28,FALSE)&amp;"　"&amp;VLOOKUP(A1017,入力データ,29,FALSE)),"")</f>
        <v/>
      </c>
      <c r="AC1017" s="443">
        <v>1</v>
      </c>
      <c r="AD1017" s="444" t="str">
        <f>IFERROR(IF(VLOOKUP(A1017,入力データ,34,FALSE)="","",VLOOKUP(A1017,入力データ,34,FALSE)),"")</f>
        <v/>
      </c>
      <c r="AE1017" s="444" t="str">
        <f>IF(AD1017="","",IF(V1024&gt;43585,5,4))</f>
        <v/>
      </c>
      <c r="AF1017" s="445" t="str">
        <f>IF(AD1017="","",V1024)</f>
        <v/>
      </c>
      <c r="AG1017" s="447" t="str">
        <f>IF(AD1017="","",V1024)</f>
        <v/>
      </c>
      <c r="AH1017" s="449" t="str">
        <f>IF(AD1017="","",V1024)</f>
        <v/>
      </c>
      <c r="AI1017" s="444">
        <v>5</v>
      </c>
      <c r="AJ1017" s="451" t="str">
        <f>IFERROR(IF(OR(VLOOKUP(A1017,入力データ,34,FALSE)=1,VLOOKUP(A1017,入力データ,34,FALSE)=3,VLOOKUP(A1017,入力データ,34,FALSE)=4,VLOOKUP(A1017,入力データ,34,FALSE)=5),3,
IF(VLOOKUP(A1017,入力データ,35,FALSE)="","",3)),"")</f>
        <v/>
      </c>
      <c r="AK1017" s="371"/>
      <c r="AL1017" s="373"/>
    </row>
    <row r="1018" spans="1:38" ht="15" customHeight="1" x14ac:dyDescent="0.15">
      <c r="A1018" s="454"/>
      <c r="B1018" s="457"/>
      <c r="C1018" s="460"/>
      <c r="D1018" s="462"/>
      <c r="E1018" s="465"/>
      <c r="F1018" s="468"/>
      <c r="G1018" s="471"/>
      <c r="H1018" s="474"/>
      <c r="I1018" s="474"/>
      <c r="J1018" s="476"/>
      <c r="K1018" s="479"/>
      <c r="L1018" s="482"/>
      <c r="M1018" s="484"/>
      <c r="N1018" s="486"/>
      <c r="O1018" s="471"/>
      <c r="P1018" s="482"/>
      <c r="Q1018" s="437"/>
      <c r="R1018" s="488"/>
      <c r="S1018" s="437"/>
      <c r="T1018" s="438"/>
      <c r="U1018" s="439"/>
      <c r="V1018" s="41"/>
      <c r="W1018" s="150"/>
      <c r="X1018" s="150"/>
      <c r="Y1018" s="150" t="str">
        <f>IFERROR(IF(VLOOKUP(A1017,入力データ,22,FALSE)="","",VLOOKUP(A1017,入力データ,22,FALSE)),"")</f>
        <v/>
      </c>
      <c r="Z1018" s="150"/>
      <c r="AA1018" s="151"/>
      <c r="AB1018" s="369"/>
      <c r="AC1018" s="378"/>
      <c r="AD1018" s="380"/>
      <c r="AE1018" s="380"/>
      <c r="AF1018" s="446"/>
      <c r="AG1018" s="448"/>
      <c r="AH1018" s="450"/>
      <c r="AI1018" s="380"/>
      <c r="AJ1018" s="452"/>
      <c r="AK1018" s="372"/>
      <c r="AL1018" s="374"/>
    </row>
    <row r="1019" spans="1:38" ht="15" customHeight="1" x14ac:dyDescent="0.15">
      <c r="A1019" s="454"/>
      <c r="B1019" s="457"/>
      <c r="C1019" s="375" t="str">
        <f>IFERROR(IF(VLOOKUP(A1017,入力データ,12,FALSE)="","",VLOOKUP(A1017,入力データ,12,FALSE)),"")</f>
        <v/>
      </c>
      <c r="D1019" s="462"/>
      <c r="E1019" s="465"/>
      <c r="F1019" s="468"/>
      <c r="G1019" s="471"/>
      <c r="H1019" s="474"/>
      <c r="I1019" s="474"/>
      <c r="J1019" s="476"/>
      <c r="K1019" s="479"/>
      <c r="L1019" s="482"/>
      <c r="M1019" s="484"/>
      <c r="N1019" s="486"/>
      <c r="O1019" s="471"/>
      <c r="P1019" s="482"/>
      <c r="Q1019" s="437"/>
      <c r="R1019" s="488"/>
      <c r="S1019" s="437"/>
      <c r="T1019" s="438"/>
      <c r="U1019" s="439"/>
      <c r="V1019" s="41"/>
      <c r="W1019" s="150"/>
      <c r="X1019" s="150"/>
      <c r="Y1019" s="150" t="str">
        <f>IFERROR(IF(VLOOKUP(A1017,入力データ,23,FALSE)="","",VLOOKUP(A1017,入力データ,23,FALSE)),"")</f>
        <v/>
      </c>
      <c r="Z1019" s="150"/>
      <c r="AA1019" s="151"/>
      <c r="AB1019" s="369"/>
      <c r="AC1019" s="377">
        <v>2</v>
      </c>
      <c r="AD1019" s="379" t="str">
        <f>IFERROR(IF(VLOOKUP(A1017,入力データ,37,FALSE)="","",VLOOKUP(A1017,入力データ,37,FALSE)),"")</f>
        <v/>
      </c>
      <c r="AE1019" s="379" t="str">
        <f>IF(AD1019="","",IF(V1024&gt;43585,5,4))</f>
        <v/>
      </c>
      <c r="AF1019" s="381" t="str">
        <f>IF(AD1019="","",V1024)</f>
        <v/>
      </c>
      <c r="AG1019" s="383" t="str">
        <f>IF(AE1019="","",V1024)</f>
        <v/>
      </c>
      <c r="AH1019" s="385" t="str">
        <f>IF(AF1019="","",V1024)</f>
        <v/>
      </c>
      <c r="AI1019" s="387">
        <v>6</v>
      </c>
      <c r="AJ1019" s="389" t="str">
        <f>IFERROR(IF(VLOOKUP(A1017,入力データ,36,FALSE)="","",3),"")</f>
        <v/>
      </c>
      <c r="AK1019" s="372"/>
      <c r="AL1019" s="374"/>
    </row>
    <row r="1020" spans="1:38" ht="15" customHeight="1" x14ac:dyDescent="0.15">
      <c r="A1020" s="454"/>
      <c r="B1020" s="458"/>
      <c r="C1020" s="376"/>
      <c r="D1020" s="463"/>
      <c r="E1020" s="466"/>
      <c r="F1020" s="469"/>
      <c r="G1020" s="472"/>
      <c r="H1020" s="466"/>
      <c r="I1020" s="466"/>
      <c r="J1020" s="477"/>
      <c r="K1020" s="480"/>
      <c r="L1020" s="466"/>
      <c r="M1020" s="466"/>
      <c r="N1020" s="469"/>
      <c r="O1020" s="472"/>
      <c r="P1020" s="466"/>
      <c r="Q1020" s="477"/>
      <c r="R1020" s="489"/>
      <c r="S1020" s="440"/>
      <c r="T1020" s="441"/>
      <c r="U1020" s="442"/>
      <c r="V1020" s="38"/>
      <c r="W1020" s="36"/>
      <c r="X1020" s="36"/>
      <c r="Y1020" s="150" t="str">
        <f>IFERROR(IF(VLOOKUP(A1017,入力データ,24,FALSE)="","",VLOOKUP(A1017,入力データ,24,FALSE)),"")</f>
        <v/>
      </c>
      <c r="Z1020" s="63"/>
      <c r="AA1020" s="37"/>
      <c r="AB1020" s="369"/>
      <c r="AC1020" s="378"/>
      <c r="AD1020" s="380"/>
      <c r="AE1020" s="380"/>
      <c r="AF1020" s="382"/>
      <c r="AG1020" s="384"/>
      <c r="AH1020" s="386"/>
      <c r="AI1020" s="388"/>
      <c r="AJ1020" s="390"/>
      <c r="AK1020" s="372"/>
      <c r="AL1020" s="374"/>
    </row>
    <row r="1021" spans="1:38" ht="15" customHeight="1" x14ac:dyDescent="0.15">
      <c r="A1021" s="454"/>
      <c r="B1021" s="490" t="str">
        <f>IF(OR(C1017&lt;&gt;"",C1019&lt;&gt;""),"○","")</f>
        <v/>
      </c>
      <c r="C1021" s="391" t="str">
        <f>IFERROR(IF(VLOOKUP(A1017,入力データ,4,FALSE)="","",VLOOKUP(A1017,入力データ,4,FALSE)),"")</f>
        <v/>
      </c>
      <c r="D1021" s="392"/>
      <c r="E1021" s="395" t="str">
        <f>IFERROR(IF(VLOOKUP(A1017,入力データ,15,FALSE)="","",IF(VLOOKUP(A1017,入力データ,15,FALSE)&gt;43585,5,4)),"")</f>
        <v/>
      </c>
      <c r="F1021" s="398" t="str">
        <f>IFERROR(IF(VLOOKUP(A1017,入力データ,15,FALSE)="","",VLOOKUP(A1017,入力データ,15,FALSE)),"")</f>
        <v/>
      </c>
      <c r="G1021" s="401" t="str">
        <f>IFERROR(IF(VLOOKUP(A1017,入力データ,15,FALSE)="","",VLOOKUP(A1017,入力データ,15,FALSE)),"")</f>
        <v/>
      </c>
      <c r="H1021" s="404" t="str">
        <f>IFERROR(IF(VLOOKUP(A1017,入力データ,15,FALSE)&gt;0,1,""),"")</f>
        <v/>
      </c>
      <c r="I1021" s="404" t="str">
        <f>IFERROR(IF(VLOOKUP(A1017,入力データ,16,FALSE)="","",VLOOKUP(A1017,入力データ,16,FALSE)),"")</f>
        <v/>
      </c>
      <c r="J1021" s="405" t="str">
        <f>IFERROR(IF(VLOOKUP(A1017,入力データ,17,FALSE)="","",
IF(VLOOKUP(A1017,入力データ,17,FALSE)&gt;159,"G",
IF(VLOOKUP(A1017,入力データ,17,FALSE)&gt;149,"F",
IF(VLOOKUP(A1017,入力データ,17,FALSE)&gt;139,"E",
IF(VLOOKUP(A1017,入力データ,17,FALSE)&gt;129,"D",
IF(VLOOKUP(A1017,入力データ,17,FALSE)&gt;119,"C",
IF(VLOOKUP(A1017,入力データ,17,FALSE)&gt;109,"B",
IF(VLOOKUP(A1017,入力データ,17,FALSE)&gt;99,"A",
"")))))))),"")</f>
        <v/>
      </c>
      <c r="K1021" s="408" t="str">
        <f>IFERROR(IF(VLOOKUP(A1017,入力データ,17,FALSE)="","",
IF(VLOOKUP(A1017,入力データ,17,FALSE)&gt;99,MOD(VLOOKUP(A1017,入力データ,17,FALSE),10),VLOOKUP(A1017,入力データ,17,FALSE))),"")</f>
        <v/>
      </c>
      <c r="L1021" s="411" t="str">
        <f>IFERROR(IF(VLOOKUP(A1017,入力データ,18,FALSE)="","",VLOOKUP(A1017,入力データ,18,FALSE)),"")</f>
        <v/>
      </c>
      <c r="M1021" s="493" t="str">
        <f>IFERROR(IF(VLOOKUP(A1017,入力データ,19,FALSE)="","",IF(VLOOKUP(A1017,入力データ,19,FALSE)&gt;43585,5,4)),"")</f>
        <v/>
      </c>
      <c r="N1021" s="398" t="str">
        <f>IFERROR(IF(VLOOKUP(A1017,入力データ,19,FALSE)="","",VLOOKUP(A1017,入力データ,19,FALSE)),"")</f>
        <v/>
      </c>
      <c r="O1021" s="401" t="str">
        <f>IFERROR(IF(VLOOKUP(A1017,入力データ,19,FALSE)="","",VLOOKUP(A1017,入力データ,19,FALSE)),"")</f>
        <v/>
      </c>
      <c r="P1021" s="411" t="str">
        <f>IFERROR(IF(VLOOKUP(A1017,入力データ,20,FALSE)="","",VLOOKUP(A1017,入力データ,20,FALSE)),"")</f>
        <v/>
      </c>
      <c r="Q1021" s="500"/>
      <c r="R1021" s="503" t="str">
        <f>IFERROR(IF(OR(S1021="ｲｸｷｭｳ",S1021="ﾑｷｭｳ",AND(L1021="",P1021="")),"",VLOOKUP(A1017,入力データ,31,FALSE)),"")</f>
        <v/>
      </c>
      <c r="S1021" s="423" t="str">
        <f>IFERROR(
IF(VLOOKUP(A1017,入力データ,33,FALSE)=1,"ﾑｷｭｳ ",
IF(VLOOKUP(A1017,入力データ,33,FALSE)=3,"ｲｸｷｭｳ",
IF(VLOOKUP(A1017,入力データ,33,FALSE)=4,VLOOKUP(A1017,入力データ,32,FALSE),
IF(VLOOKUP(A1017,入力データ,33,FALSE)=5,VLOOKUP(A1017,入力データ,32,FALSE),
IF(AND(VLOOKUP(A1017,入力データ,38,FALSE)&gt;0,VLOOKUP(A1017,入力データ,38,FALSE)&lt;9),0,
IF(AND(L1021="",P1021=""),"",VLOOKUP(A1017,入力データ,32,FALSE))))))),"")</f>
        <v/>
      </c>
      <c r="T1021" s="424"/>
      <c r="U1021" s="425"/>
      <c r="V1021" s="36"/>
      <c r="W1021" s="36"/>
      <c r="X1021" s="36"/>
      <c r="Y1021" s="63" t="str">
        <f>IFERROR(IF(VLOOKUP(A1017,入力データ,25,FALSE)="","",VLOOKUP(A1017,入力データ,25,FALSE)),"")</f>
        <v/>
      </c>
      <c r="Z1021" s="63"/>
      <c r="AA1021" s="37"/>
      <c r="AB1021" s="369"/>
      <c r="AC1021" s="377">
        <v>3</v>
      </c>
      <c r="AD1021" s="379" t="str">
        <f>IFERROR(IF(VLOOKUP(A1017,入力データ,33,FALSE)="","",VLOOKUP(A1017,入力データ,33,FALSE)),"")</f>
        <v/>
      </c>
      <c r="AE1021" s="379" t="str">
        <f>IF(AD1021="","",IF(V1024&gt;43585,5,4))</f>
        <v/>
      </c>
      <c r="AF1021" s="381" t="str">
        <f>IF(AD1021="","",V1024)</f>
        <v/>
      </c>
      <c r="AG1021" s="383" t="str">
        <f>IF(AE1021="","",V1024)</f>
        <v/>
      </c>
      <c r="AH1021" s="385" t="str">
        <f>IF(AF1021="","",V1024)</f>
        <v/>
      </c>
      <c r="AI1021" s="379">
        <v>7</v>
      </c>
      <c r="AJ1021" s="430"/>
      <c r="AK1021" s="372"/>
      <c r="AL1021" s="374"/>
    </row>
    <row r="1022" spans="1:38" ht="15" customHeight="1" x14ac:dyDescent="0.15">
      <c r="A1022" s="454"/>
      <c r="B1022" s="491"/>
      <c r="C1022" s="393"/>
      <c r="D1022" s="394"/>
      <c r="E1022" s="396"/>
      <c r="F1022" s="399"/>
      <c r="G1022" s="402"/>
      <c r="H1022" s="396"/>
      <c r="I1022" s="396"/>
      <c r="J1022" s="406"/>
      <c r="K1022" s="409"/>
      <c r="L1022" s="396"/>
      <c r="M1022" s="494"/>
      <c r="N1022" s="496"/>
      <c r="O1022" s="498"/>
      <c r="P1022" s="494"/>
      <c r="Q1022" s="501"/>
      <c r="R1022" s="504"/>
      <c r="S1022" s="426"/>
      <c r="T1022" s="426"/>
      <c r="U1022" s="427"/>
      <c r="V1022" s="1"/>
      <c r="W1022" s="1"/>
      <c r="X1022" s="1"/>
      <c r="Y1022" s="63" t="str">
        <f>IFERROR(IF(VLOOKUP(A1017,入力データ,26,FALSE)="","",VLOOKUP(A1017,入力データ,26,FALSE)),"")</f>
        <v/>
      </c>
      <c r="Z1022" s="1"/>
      <c r="AA1022" s="1"/>
      <c r="AB1022" s="369"/>
      <c r="AC1022" s="378"/>
      <c r="AD1022" s="380"/>
      <c r="AE1022" s="380"/>
      <c r="AF1022" s="382"/>
      <c r="AG1022" s="384"/>
      <c r="AH1022" s="386"/>
      <c r="AI1022" s="380"/>
      <c r="AJ1022" s="431"/>
      <c r="AK1022" s="372"/>
      <c r="AL1022" s="374"/>
    </row>
    <row r="1023" spans="1:38" ht="15" customHeight="1" x14ac:dyDescent="0.15">
      <c r="A1023" s="454"/>
      <c r="B1023" s="491"/>
      <c r="C1023" s="432" t="str">
        <f>IFERROR(IF(VLOOKUP(A1017,入力データ,14,FALSE)="","",VLOOKUP(A1017,入力データ,14,FALSE)),"")</f>
        <v/>
      </c>
      <c r="D1023" s="409"/>
      <c r="E1023" s="396"/>
      <c r="F1023" s="399"/>
      <c r="G1023" s="402"/>
      <c r="H1023" s="396"/>
      <c r="I1023" s="396"/>
      <c r="J1023" s="406"/>
      <c r="K1023" s="409"/>
      <c r="L1023" s="396"/>
      <c r="M1023" s="494"/>
      <c r="N1023" s="496"/>
      <c r="O1023" s="498"/>
      <c r="P1023" s="494"/>
      <c r="Q1023" s="501"/>
      <c r="R1023" s="504"/>
      <c r="S1023" s="426"/>
      <c r="T1023" s="426"/>
      <c r="U1023" s="427"/>
      <c r="V1023" s="150"/>
      <c r="W1023" s="150"/>
      <c r="X1023" s="150"/>
      <c r="Y1023" s="1"/>
      <c r="Z1023" s="62"/>
      <c r="AA1023" s="151"/>
      <c r="AB1023" s="369"/>
      <c r="AC1023" s="377">
        <v>4</v>
      </c>
      <c r="AD1023" s="413" t="str">
        <f>IFERROR(IF(VLOOKUP(A1017,入力データ,38,FALSE)="","",VLOOKUP(A1017,入力データ,38,FALSE)),"")</f>
        <v/>
      </c>
      <c r="AE1023" s="379" t="str">
        <f>IF(AD1023="","",IF(V1024&gt;43585,5,4))</f>
        <v/>
      </c>
      <c r="AF1023" s="381" t="str">
        <f>IF(AE1023="","",V1024)</f>
        <v/>
      </c>
      <c r="AG1023" s="383" t="str">
        <f>IF(AE1023="","",V1024)</f>
        <v/>
      </c>
      <c r="AH1023" s="385" t="str">
        <f>IF(AE1023="","",V1024)</f>
        <v/>
      </c>
      <c r="AI1023" s="379"/>
      <c r="AJ1023" s="418"/>
      <c r="AK1023" s="58"/>
      <c r="AL1023" s="86"/>
    </row>
    <row r="1024" spans="1:38" ht="15" customHeight="1" x14ac:dyDescent="0.15">
      <c r="A1024" s="455"/>
      <c r="B1024" s="492"/>
      <c r="C1024" s="433"/>
      <c r="D1024" s="410"/>
      <c r="E1024" s="397"/>
      <c r="F1024" s="400"/>
      <c r="G1024" s="403"/>
      <c r="H1024" s="397"/>
      <c r="I1024" s="397"/>
      <c r="J1024" s="407"/>
      <c r="K1024" s="410"/>
      <c r="L1024" s="397"/>
      <c r="M1024" s="495"/>
      <c r="N1024" s="497"/>
      <c r="O1024" s="499"/>
      <c r="P1024" s="495"/>
      <c r="Q1024" s="502"/>
      <c r="R1024" s="505"/>
      <c r="S1024" s="428"/>
      <c r="T1024" s="428"/>
      <c r="U1024" s="429"/>
      <c r="V1024" s="420" t="str">
        <f>IFERROR(IF(VLOOKUP(A1017,入力データ,27,FALSE)="","",VLOOKUP(A1017,入力データ,27,FALSE)),"")</f>
        <v/>
      </c>
      <c r="W1024" s="421"/>
      <c r="X1024" s="421"/>
      <c r="Y1024" s="421"/>
      <c r="Z1024" s="421"/>
      <c r="AA1024" s="422"/>
      <c r="AB1024" s="370"/>
      <c r="AC1024" s="412"/>
      <c r="AD1024" s="414"/>
      <c r="AE1024" s="414"/>
      <c r="AF1024" s="415"/>
      <c r="AG1024" s="416"/>
      <c r="AH1024" s="417"/>
      <c r="AI1024" s="414"/>
      <c r="AJ1024" s="419"/>
      <c r="AK1024" s="60"/>
      <c r="AL1024" s="61"/>
    </row>
    <row r="1025" spans="1:38" ht="15" customHeight="1" x14ac:dyDescent="0.15">
      <c r="A1025" s="453">
        <v>127</v>
      </c>
      <c r="B1025" s="456"/>
      <c r="C1025" s="459" t="str">
        <f>IFERROR(IF(VLOOKUP(A1025,入力データ,2,FALSE)="","",VLOOKUP(A1025,入力データ,2,FALSE)),"")</f>
        <v/>
      </c>
      <c r="D1025" s="461" t="str">
        <f>IFERROR(
IF(OR(VLOOKUP(A1025,入力データ,34,FALSE)=1,
VLOOKUP(A1025,入力データ,34,FALSE)=3,
VLOOKUP(A1025,入力データ,34,FALSE)=4,
VLOOKUP(A1025,入力データ,34,FALSE)=5),
IF(VLOOKUP(A1025,入力データ,13,FALSE)="","",VLOOKUP(A1025,入力データ,13,FALSE)),
IF(VLOOKUP(A1025,入力データ,3,FALSE)="","",VLOOKUP(A1025,入力データ,3,FALSE))),"")</f>
        <v/>
      </c>
      <c r="E1025" s="464" t="str">
        <f>IFERROR(IF(VLOOKUP(A1025,入力データ,5,FALSE)="","",IF(VLOOKUP(A1025,入力データ,5,FALSE)&gt;43585,5,4)),"")</f>
        <v/>
      </c>
      <c r="F1025" s="467" t="str">
        <f>IFERROR(IF(VLOOKUP(A1025,入力データ,5,FALSE)="","",VLOOKUP(A1025,入力データ,5,FALSE)),"")</f>
        <v/>
      </c>
      <c r="G1025" s="470" t="str">
        <f>IFERROR(IF(VLOOKUP(A1025,入力データ,5,FALSE)="","",VLOOKUP(A1025,入力データ,5,FALSE)),"")</f>
        <v/>
      </c>
      <c r="H1025" s="473" t="str">
        <f>IFERROR(IF(VLOOKUP(A1025,入力データ,5,FALSE)&gt;0,1,""),"")</f>
        <v/>
      </c>
      <c r="I1025" s="473" t="str">
        <f>IFERROR(IF(VLOOKUP(A1025,入力データ,6,FALSE)="","",VLOOKUP(A1025,入力データ,6,FALSE)),"")</f>
        <v/>
      </c>
      <c r="J1025" s="475" t="str">
        <f>IFERROR(IF(VLOOKUP(A1025,入力データ,7,FALSE)="","",
IF(VLOOKUP(A1025,入力データ,7,FALSE)&gt;159,"G",
IF(VLOOKUP(A1025,入力データ,7,FALSE)&gt;149,"F",
IF(VLOOKUP(A1025,入力データ,7,FALSE)&gt;139,"E",
IF(VLOOKUP(A1025,入力データ,7,FALSE)&gt;129,"D",
IF(VLOOKUP(A1025,入力データ,7,FALSE)&gt;119,"C",
IF(VLOOKUP(A1025,入力データ,7,FALSE)&gt;109,"B",
IF(VLOOKUP(A1025,入力データ,7,FALSE)&gt;99,"A",
"")))))))),"")</f>
        <v/>
      </c>
      <c r="K1025" s="478" t="str">
        <f>IFERROR(IF(VLOOKUP(A1025,入力データ,7,FALSE)="","",
IF(VLOOKUP(A1025,入力データ,7,FALSE)&gt;99,MOD(VLOOKUP(A1025,入力データ,7,FALSE),10),VLOOKUP(A1025,入力データ,7,FALSE))),"")</f>
        <v/>
      </c>
      <c r="L1025" s="481" t="str">
        <f>IFERROR(IF(VLOOKUP(A1025,入力データ,8,FALSE)="","",VLOOKUP(A1025,入力データ,8,FALSE)),"")</f>
        <v/>
      </c>
      <c r="M1025" s="483" t="str">
        <f>IFERROR(IF(VLOOKUP(A1025,入力データ,9,FALSE)="","",IF(VLOOKUP(A1025,入力データ,9,FALSE)&gt;43585,5,4)),"")</f>
        <v/>
      </c>
      <c r="N1025" s="485" t="str">
        <f>IFERROR(IF(VLOOKUP(A1025,入力データ,9,FALSE)="","",VLOOKUP(A1025,入力データ,9,FALSE)),"")</f>
        <v/>
      </c>
      <c r="O1025" s="470" t="str">
        <f>IFERROR(IF(VLOOKUP(A1025,入力データ,9,FALSE)="","",VLOOKUP(A1025,入力データ,9,FALSE)),"")</f>
        <v/>
      </c>
      <c r="P1025" s="481" t="str">
        <f>IFERROR(IF(VLOOKUP(A1025,入力データ,10,FALSE)="","",VLOOKUP(A1025,入力データ,10,FALSE)),"")</f>
        <v/>
      </c>
      <c r="Q1025" s="434"/>
      <c r="R1025" s="487" t="str">
        <f>IFERROR(IF(VLOOKUP(A1025,入力データ,8,FALSE)="","",VLOOKUP(A1025,入力データ,8,FALSE)+VALUE(VLOOKUP(A1025,入力データ,10,FALSE))),"")</f>
        <v/>
      </c>
      <c r="S1025" s="434" t="str">
        <f>IF(R1025="","",IF(VLOOKUP(A1025,入力データ,11,FALSE)="育児休業","ｲｸｷｭｳ",IF(VLOOKUP(A1025,入力データ,11,FALSE)="傷病休職","ﾑｷｭｳ",ROUNDDOWN(R1025*10/1000,0))))</f>
        <v/>
      </c>
      <c r="T1025" s="435"/>
      <c r="U1025" s="436"/>
      <c r="V1025" s="152"/>
      <c r="W1025" s="149"/>
      <c r="X1025" s="149"/>
      <c r="Y1025" s="149" t="str">
        <f>IFERROR(IF(VLOOKUP(A1025,入力データ,21,FALSE)="","",VLOOKUP(A1025,入力データ,21,FALSE)),"")</f>
        <v/>
      </c>
      <c r="Z1025" s="40"/>
      <c r="AA1025" s="67"/>
      <c r="AB1025" s="368" t="str">
        <f>IFERROR(IF(VLOOKUP(A1025,入力データ,28,FALSE)&amp;"　"&amp;VLOOKUP(A1025,入力データ,29,FALSE)="　","",VLOOKUP(A1025,入力データ,28,FALSE)&amp;"　"&amp;VLOOKUP(A1025,入力データ,29,FALSE)),"")</f>
        <v/>
      </c>
      <c r="AC1025" s="443">
        <v>1</v>
      </c>
      <c r="AD1025" s="444" t="str">
        <f>IFERROR(IF(VLOOKUP(A1025,入力データ,34,FALSE)="","",VLOOKUP(A1025,入力データ,34,FALSE)),"")</f>
        <v/>
      </c>
      <c r="AE1025" s="444" t="str">
        <f>IF(AD1025="","",IF(V1032&gt;43585,5,4))</f>
        <v/>
      </c>
      <c r="AF1025" s="445" t="str">
        <f>IF(AD1025="","",V1032)</f>
        <v/>
      </c>
      <c r="AG1025" s="447" t="str">
        <f>IF(AD1025="","",V1032)</f>
        <v/>
      </c>
      <c r="AH1025" s="449" t="str">
        <f>IF(AD1025="","",V1032)</f>
        <v/>
      </c>
      <c r="AI1025" s="444">
        <v>5</v>
      </c>
      <c r="AJ1025" s="451" t="str">
        <f>IFERROR(IF(OR(VLOOKUP(A1025,入力データ,34,FALSE)=1,VLOOKUP(A1025,入力データ,34,FALSE)=3,VLOOKUP(A1025,入力データ,34,FALSE)=4,VLOOKUP(A1025,入力データ,34,FALSE)=5),3,
IF(VLOOKUP(A1025,入力データ,35,FALSE)="","",3)),"")</f>
        <v/>
      </c>
      <c r="AK1025" s="371"/>
      <c r="AL1025" s="373"/>
    </row>
    <row r="1026" spans="1:38" ht="15" customHeight="1" x14ac:dyDescent="0.15">
      <c r="A1026" s="454"/>
      <c r="B1026" s="457"/>
      <c r="C1026" s="460"/>
      <c r="D1026" s="462"/>
      <c r="E1026" s="465"/>
      <c r="F1026" s="468"/>
      <c r="G1026" s="471"/>
      <c r="H1026" s="474"/>
      <c r="I1026" s="474"/>
      <c r="J1026" s="476"/>
      <c r="K1026" s="479"/>
      <c r="L1026" s="482"/>
      <c r="M1026" s="484"/>
      <c r="N1026" s="486"/>
      <c r="O1026" s="471"/>
      <c r="P1026" s="482"/>
      <c r="Q1026" s="437"/>
      <c r="R1026" s="488"/>
      <c r="S1026" s="437"/>
      <c r="T1026" s="438"/>
      <c r="U1026" s="439"/>
      <c r="V1026" s="41"/>
      <c r="W1026" s="150"/>
      <c r="X1026" s="150"/>
      <c r="Y1026" s="150" t="str">
        <f>IFERROR(IF(VLOOKUP(A1025,入力データ,22,FALSE)="","",VLOOKUP(A1025,入力データ,22,FALSE)),"")</f>
        <v/>
      </c>
      <c r="Z1026" s="150"/>
      <c r="AA1026" s="151"/>
      <c r="AB1026" s="369"/>
      <c r="AC1026" s="378"/>
      <c r="AD1026" s="380"/>
      <c r="AE1026" s="380"/>
      <c r="AF1026" s="446"/>
      <c r="AG1026" s="448"/>
      <c r="AH1026" s="450"/>
      <c r="AI1026" s="380"/>
      <c r="AJ1026" s="452"/>
      <c r="AK1026" s="372"/>
      <c r="AL1026" s="374"/>
    </row>
    <row r="1027" spans="1:38" ht="15" customHeight="1" x14ac:dyDescent="0.15">
      <c r="A1027" s="454"/>
      <c r="B1027" s="457"/>
      <c r="C1027" s="375" t="str">
        <f>IFERROR(IF(VLOOKUP(A1025,入力データ,12,FALSE)="","",VLOOKUP(A1025,入力データ,12,FALSE)),"")</f>
        <v/>
      </c>
      <c r="D1027" s="462"/>
      <c r="E1027" s="465"/>
      <c r="F1027" s="468"/>
      <c r="G1027" s="471"/>
      <c r="H1027" s="474"/>
      <c r="I1027" s="474"/>
      <c r="J1027" s="476"/>
      <c r="K1027" s="479"/>
      <c r="L1027" s="482"/>
      <c r="M1027" s="484"/>
      <c r="N1027" s="486"/>
      <c r="O1027" s="471"/>
      <c r="P1027" s="482"/>
      <c r="Q1027" s="437"/>
      <c r="R1027" s="488"/>
      <c r="S1027" s="437"/>
      <c r="T1027" s="438"/>
      <c r="U1027" s="439"/>
      <c r="V1027" s="41"/>
      <c r="W1027" s="150"/>
      <c r="X1027" s="150"/>
      <c r="Y1027" s="150" t="str">
        <f>IFERROR(IF(VLOOKUP(A1025,入力データ,23,FALSE)="","",VLOOKUP(A1025,入力データ,23,FALSE)),"")</f>
        <v/>
      </c>
      <c r="Z1027" s="150"/>
      <c r="AA1027" s="151"/>
      <c r="AB1027" s="369"/>
      <c r="AC1027" s="377">
        <v>2</v>
      </c>
      <c r="AD1027" s="379" t="str">
        <f>IFERROR(IF(VLOOKUP(A1025,入力データ,37,FALSE)="","",VLOOKUP(A1025,入力データ,37,FALSE)),"")</f>
        <v/>
      </c>
      <c r="AE1027" s="379" t="str">
        <f>IF(AD1027="","",IF(V1032&gt;43585,5,4))</f>
        <v/>
      </c>
      <c r="AF1027" s="381" t="str">
        <f>IF(AD1027="","",V1032)</f>
        <v/>
      </c>
      <c r="AG1027" s="383" t="str">
        <f>IF(AE1027="","",V1032)</f>
        <v/>
      </c>
      <c r="AH1027" s="385" t="str">
        <f>IF(AF1027="","",V1032)</f>
        <v/>
      </c>
      <c r="AI1027" s="387">
        <v>6</v>
      </c>
      <c r="AJ1027" s="389" t="str">
        <f>IFERROR(IF(VLOOKUP(A1025,入力データ,36,FALSE)="","",3),"")</f>
        <v/>
      </c>
      <c r="AK1027" s="372"/>
      <c r="AL1027" s="374"/>
    </row>
    <row r="1028" spans="1:38" ht="15" customHeight="1" x14ac:dyDescent="0.15">
      <c r="A1028" s="454"/>
      <c r="B1028" s="458"/>
      <c r="C1028" s="376"/>
      <c r="D1028" s="463"/>
      <c r="E1028" s="466"/>
      <c r="F1028" s="469"/>
      <c r="G1028" s="472"/>
      <c r="H1028" s="466"/>
      <c r="I1028" s="466"/>
      <c r="J1028" s="477"/>
      <c r="K1028" s="480"/>
      <c r="L1028" s="466"/>
      <c r="M1028" s="466"/>
      <c r="N1028" s="469"/>
      <c r="O1028" s="472"/>
      <c r="P1028" s="466"/>
      <c r="Q1028" s="477"/>
      <c r="R1028" s="489"/>
      <c r="S1028" s="440"/>
      <c r="T1028" s="441"/>
      <c r="U1028" s="442"/>
      <c r="V1028" s="38"/>
      <c r="W1028" s="36"/>
      <c r="X1028" s="36"/>
      <c r="Y1028" s="150" t="str">
        <f>IFERROR(IF(VLOOKUP(A1025,入力データ,24,FALSE)="","",VLOOKUP(A1025,入力データ,24,FALSE)),"")</f>
        <v/>
      </c>
      <c r="Z1028" s="63"/>
      <c r="AA1028" s="37"/>
      <c r="AB1028" s="369"/>
      <c r="AC1028" s="378"/>
      <c r="AD1028" s="380"/>
      <c r="AE1028" s="380"/>
      <c r="AF1028" s="382"/>
      <c r="AG1028" s="384"/>
      <c r="AH1028" s="386"/>
      <c r="AI1028" s="388"/>
      <c r="AJ1028" s="390"/>
      <c r="AK1028" s="372"/>
      <c r="AL1028" s="374"/>
    </row>
    <row r="1029" spans="1:38" ht="15" customHeight="1" x14ac:dyDescent="0.15">
      <c r="A1029" s="454"/>
      <c r="B1029" s="490" t="str">
        <f>IF(OR(C1025&lt;&gt;"",C1027&lt;&gt;""),"○","")</f>
        <v/>
      </c>
      <c r="C1029" s="391" t="str">
        <f>IFERROR(IF(VLOOKUP(A1025,入力データ,4,FALSE)="","",VLOOKUP(A1025,入力データ,4,FALSE)),"")</f>
        <v/>
      </c>
      <c r="D1029" s="392"/>
      <c r="E1029" s="395" t="str">
        <f>IFERROR(IF(VLOOKUP(A1025,入力データ,15,FALSE)="","",IF(VLOOKUP(A1025,入力データ,15,FALSE)&gt;43585,5,4)),"")</f>
        <v/>
      </c>
      <c r="F1029" s="398" t="str">
        <f>IFERROR(IF(VLOOKUP(A1025,入力データ,15,FALSE)="","",VLOOKUP(A1025,入力データ,15,FALSE)),"")</f>
        <v/>
      </c>
      <c r="G1029" s="401" t="str">
        <f>IFERROR(IF(VLOOKUP(A1025,入力データ,15,FALSE)="","",VLOOKUP(A1025,入力データ,15,FALSE)),"")</f>
        <v/>
      </c>
      <c r="H1029" s="404" t="str">
        <f>IFERROR(IF(VLOOKUP(A1025,入力データ,15,FALSE)&gt;0,1,""),"")</f>
        <v/>
      </c>
      <c r="I1029" s="404" t="str">
        <f>IFERROR(IF(VLOOKUP(A1025,入力データ,16,FALSE)="","",VLOOKUP(A1025,入力データ,16,FALSE)),"")</f>
        <v/>
      </c>
      <c r="J1029" s="405" t="str">
        <f>IFERROR(IF(VLOOKUP(A1025,入力データ,17,FALSE)="","",
IF(VLOOKUP(A1025,入力データ,17,FALSE)&gt;159,"G",
IF(VLOOKUP(A1025,入力データ,17,FALSE)&gt;149,"F",
IF(VLOOKUP(A1025,入力データ,17,FALSE)&gt;139,"E",
IF(VLOOKUP(A1025,入力データ,17,FALSE)&gt;129,"D",
IF(VLOOKUP(A1025,入力データ,17,FALSE)&gt;119,"C",
IF(VLOOKUP(A1025,入力データ,17,FALSE)&gt;109,"B",
IF(VLOOKUP(A1025,入力データ,17,FALSE)&gt;99,"A",
"")))))))),"")</f>
        <v/>
      </c>
      <c r="K1029" s="408" t="str">
        <f>IFERROR(IF(VLOOKUP(A1025,入力データ,17,FALSE)="","",
IF(VLOOKUP(A1025,入力データ,17,FALSE)&gt;99,MOD(VLOOKUP(A1025,入力データ,17,FALSE),10),VLOOKUP(A1025,入力データ,17,FALSE))),"")</f>
        <v/>
      </c>
      <c r="L1029" s="411" t="str">
        <f>IFERROR(IF(VLOOKUP(A1025,入力データ,18,FALSE)="","",VLOOKUP(A1025,入力データ,18,FALSE)),"")</f>
        <v/>
      </c>
      <c r="M1029" s="493" t="str">
        <f>IFERROR(IF(VLOOKUP(A1025,入力データ,19,FALSE)="","",IF(VLOOKUP(A1025,入力データ,19,FALSE)&gt;43585,5,4)),"")</f>
        <v/>
      </c>
      <c r="N1029" s="398" t="str">
        <f>IFERROR(IF(VLOOKUP(A1025,入力データ,19,FALSE)="","",VLOOKUP(A1025,入力データ,19,FALSE)),"")</f>
        <v/>
      </c>
      <c r="O1029" s="401" t="str">
        <f>IFERROR(IF(VLOOKUP(A1025,入力データ,19,FALSE)="","",VLOOKUP(A1025,入力データ,19,FALSE)),"")</f>
        <v/>
      </c>
      <c r="P1029" s="411" t="str">
        <f>IFERROR(IF(VLOOKUP(A1025,入力データ,20,FALSE)="","",VLOOKUP(A1025,入力データ,20,FALSE)),"")</f>
        <v/>
      </c>
      <c r="Q1029" s="500"/>
      <c r="R1029" s="503" t="str">
        <f>IFERROR(IF(OR(S1029="ｲｸｷｭｳ",S1029="ﾑｷｭｳ",AND(L1029="",P1029="")),"",VLOOKUP(A1025,入力データ,31,FALSE)),"")</f>
        <v/>
      </c>
      <c r="S1029" s="423" t="str">
        <f>IFERROR(
IF(VLOOKUP(A1025,入力データ,33,FALSE)=1,"ﾑｷｭｳ ",
IF(VLOOKUP(A1025,入力データ,33,FALSE)=3,"ｲｸｷｭｳ",
IF(VLOOKUP(A1025,入力データ,33,FALSE)=4,VLOOKUP(A1025,入力データ,32,FALSE),
IF(VLOOKUP(A1025,入力データ,33,FALSE)=5,VLOOKUP(A1025,入力データ,32,FALSE),
IF(AND(VLOOKUP(A1025,入力データ,38,FALSE)&gt;0,VLOOKUP(A1025,入力データ,38,FALSE)&lt;9),0,
IF(AND(L1029="",P1029=""),"",VLOOKUP(A1025,入力データ,32,FALSE))))))),"")</f>
        <v/>
      </c>
      <c r="T1029" s="424"/>
      <c r="U1029" s="425"/>
      <c r="V1029" s="36"/>
      <c r="W1029" s="36"/>
      <c r="X1029" s="36"/>
      <c r="Y1029" s="63" t="str">
        <f>IFERROR(IF(VLOOKUP(A1025,入力データ,25,FALSE)="","",VLOOKUP(A1025,入力データ,25,FALSE)),"")</f>
        <v/>
      </c>
      <c r="Z1029" s="63"/>
      <c r="AA1029" s="37"/>
      <c r="AB1029" s="369"/>
      <c r="AC1029" s="377">
        <v>3</v>
      </c>
      <c r="AD1029" s="379" t="str">
        <f>IFERROR(IF(VLOOKUP(A1025,入力データ,33,FALSE)="","",VLOOKUP(A1025,入力データ,33,FALSE)),"")</f>
        <v/>
      </c>
      <c r="AE1029" s="379" t="str">
        <f>IF(AD1029="","",IF(V1032&gt;43585,5,4))</f>
        <v/>
      </c>
      <c r="AF1029" s="381" t="str">
        <f>IF(AD1029="","",V1032)</f>
        <v/>
      </c>
      <c r="AG1029" s="383" t="str">
        <f>IF(AE1029="","",V1032)</f>
        <v/>
      </c>
      <c r="AH1029" s="385" t="str">
        <f>IF(AF1029="","",V1032)</f>
        <v/>
      </c>
      <c r="AI1029" s="379">
        <v>7</v>
      </c>
      <c r="AJ1029" s="430"/>
      <c r="AK1029" s="372"/>
      <c r="AL1029" s="374"/>
    </row>
    <row r="1030" spans="1:38" ht="15" customHeight="1" x14ac:dyDescent="0.15">
      <c r="A1030" s="454"/>
      <c r="B1030" s="491"/>
      <c r="C1030" s="393"/>
      <c r="D1030" s="394"/>
      <c r="E1030" s="396"/>
      <c r="F1030" s="399"/>
      <c r="G1030" s="402"/>
      <c r="H1030" s="396"/>
      <c r="I1030" s="396"/>
      <c r="J1030" s="406"/>
      <c r="K1030" s="409"/>
      <c r="L1030" s="396"/>
      <c r="M1030" s="494"/>
      <c r="N1030" s="496"/>
      <c r="O1030" s="498"/>
      <c r="P1030" s="494"/>
      <c r="Q1030" s="501"/>
      <c r="R1030" s="504"/>
      <c r="S1030" s="426"/>
      <c r="T1030" s="426"/>
      <c r="U1030" s="427"/>
      <c r="V1030" s="1"/>
      <c r="W1030" s="1"/>
      <c r="X1030" s="1"/>
      <c r="Y1030" s="63" t="str">
        <f>IFERROR(IF(VLOOKUP(A1025,入力データ,26,FALSE)="","",VLOOKUP(A1025,入力データ,26,FALSE)),"")</f>
        <v/>
      </c>
      <c r="Z1030" s="1"/>
      <c r="AA1030" s="1"/>
      <c r="AB1030" s="369"/>
      <c r="AC1030" s="378"/>
      <c r="AD1030" s="380"/>
      <c r="AE1030" s="380"/>
      <c r="AF1030" s="382"/>
      <c r="AG1030" s="384"/>
      <c r="AH1030" s="386"/>
      <c r="AI1030" s="380"/>
      <c r="AJ1030" s="431"/>
      <c r="AK1030" s="372"/>
      <c r="AL1030" s="374"/>
    </row>
    <row r="1031" spans="1:38" ht="15" customHeight="1" x14ac:dyDescent="0.15">
      <c r="A1031" s="454"/>
      <c r="B1031" s="491"/>
      <c r="C1031" s="432" t="str">
        <f>IFERROR(IF(VLOOKUP(A1025,入力データ,14,FALSE)="","",VLOOKUP(A1025,入力データ,14,FALSE)),"")</f>
        <v/>
      </c>
      <c r="D1031" s="409"/>
      <c r="E1031" s="396"/>
      <c r="F1031" s="399"/>
      <c r="G1031" s="402"/>
      <c r="H1031" s="396"/>
      <c r="I1031" s="396"/>
      <c r="J1031" s="406"/>
      <c r="K1031" s="409"/>
      <c r="L1031" s="396"/>
      <c r="M1031" s="494"/>
      <c r="N1031" s="496"/>
      <c r="O1031" s="498"/>
      <c r="P1031" s="494"/>
      <c r="Q1031" s="501"/>
      <c r="R1031" s="504"/>
      <c r="S1031" s="426"/>
      <c r="T1031" s="426"/>
      <c r="U1031" s="427"/>
      <c r="V1031" s="150"/>
      <c r="W1031" s="150"/>
      <c r="X1031" s="150"/>
      <c r="Y1031" s="1"/>
      <c r="Z1031" s="62"/>
      <c r="AA1031" s="151"/>
      <c r="AB1031" s="369"/>
      <c r="AC1031" s="377">
        <v>4</v>
      </c>
      <c r="AD1031" s="413" t="str">
        <f>IFERROR(IF(VLOOKUP(A1025,入力データ,38,FALSE)="","",VLOOKUP(A1025,入力データ,38,FALSE)),"")</f>
        <v/>
      </c>
      <c r="AE1031" s="379" t="str">
        <f>IF(AD1031="","",IF(V1032&gt;43585,5,4))</f>
        <v/>
      </c>
      <c r="AF1031" s="381" t="str">
        <f>IF(AE1031="","",V1032)</f>
        <v/>
      </c>
      <c r="AG1031" s="383" t="str">
        <f>IF(AE1031="","",V1032)</f>
        <v/>
      </c>
      <c r="AH1031" s="385" t="str">
        <f>IF(AE1031="","",V1032)</f>
        <v/>
      </c>
      <c r="AI1031" s="379"/>
      <c r="AJ1031" s="418"/>
      <c r="AK1031" s="58"/>
      <c r="AL1031" s="86"/>
    </row>
    <row r="1032" spans="1:38" ht="15" customHeight="1" x14ac:dyDescent="0.15">
      <c r="A1032" s="455"/>
      <c r="B1032" s="492"/>
      <c r="C1032" s="433"/>
      <c r="D1032" s="410"/>
      <c r="E1032" s="397"/>
      <c r="F1032" s="400"/>
      <c r="G1032" s="403"/>
      <c r="H1032" s="397"/>
      <c r="I1032" s="397"/>
      <c r="J1032" s="407"/>
      <c r="K1032" s="410"/>
      <c r="L1032" s="397"/>
      <c r="M1032" s="495"/>
      <c r="N1032" s="497"/>
      <c r="O1032" s="499"/>
      <c r="P1032" s="495"/>
      <c r="Q1032" s="502"/>
      <c r="R1032" s="505"/>
      <c r="S1032" s="428"/>
      <c r="T1032" s="428"/>
      <c r="U1032" s="429"/>
      <c r="V1032" s="420" t="str">
        <f>IFERROR(IF(VLOOKUP(A1025,入力データ,27,FALSE)="","",VLOOKUP(A1025,入力データ,27,FALSE)),"")</f>
        <v/>
      </c>
      <c r="W1032" s="421"/>
      <c r="X1032" s="421"/>
      <c r="Y1032" s="421"/>
      <c r="Z1032" s="421"/>
      <c r="AA1032" s="422"/>
      <c r="AB1032" s="370"/>
      <c r="AC1032" s="412"/>
      <c r="AD1032" s="414"/>
      <c r="AE1032" s="414"/>
      <c r="AF1032" s="415"/>
      <c r="AG1032" s="416"/>
      <c r="AH1032" s="417"/>
      <c r="AI1032" s="414"/>
      <c r="AJ1032" s="419"/>
      <c r="AK1032" s="60"/>
      <c r="AL1032" s="61"/>
    </row>
    <row r="1033" spans="1:38" ht="15" customHeight="1" x14ac:dyDescent="0.15">
      <c r="A1033" s="453">
        <v>128</v>
      </c>
      <c r="B1033" s="456"/>
      <c r="C1033" s="459" t="str">
        <f>IFERROR(IF(VLOOKUP(A1033,入力データ,2,FALSE)="","",VLOOKUP(A1033,入力データ,2,FALSE)),"")</f>
        <v/>
      </c>
      <c r="D1033" s="461" t="str">
        <f>IFERROR(
IF(OR(VLOOKUP(A1033,入力データ,34,FALSE)=1,
VLOOKUP(A1033,入力データ,34,FALSE)=3,
VLOOKUP(A1033,入力データ,34,FALSE)=4,
VLOOKUP(A1033,入力データ,34,FALSE)=5),
IF(VLOOKUP(A1033,入力データ,13,FALSE)="","",VLOOKUP(A1033,入力データ,13,FALSE)),
IF(VLOOKUP(A1033,入力データ,3,FALSE)="","",VLOOKUP(A1033,入力データ,3,FALSE))),"")</f>
        <v/>
      </c>
      <c r="E1033" s="464" t="str">
        <f>IFERROR(IF(VLOOKUP(A1033,入力データ,5,FALSE)="","",IF(VLOOKUP(A1033,入力データ,5,FALSE)&gt;43585,5,4)),"")</f>
        <v/>
      </c>
      <c r="F1033" s="467" t="str">
        <f>IFERROR(IF(VLOOKUP(A1033,入力データ,5,FALSE)="","",VLOOKUP(A1033,入力データ,5,FALSE)),"")</f>
        <v/>
      </c>
      <c r="G1033" s="470" t="str">
        <f>IFERROR(IF(VLOOKUP(A1033,入力データ,5,FALSE)="","",VLOOKUP(A1033,入力データ,5,FALSE)),"")</f>
        <v/>
      </c>
      <c r="H1033" s="473" t="str">
        <f>IFERROR(IF(VLOOKUP(A1033,入力データ,5,FALSE)&gt;0,1,""),"")</f>
        <v/>
      </c>
      <c r="I1033" s="473" t="str">
        <f>IFERROR(IF(VLOOKUP(A1033,入力データ,6,FALSE)="","",VLOOKUP(A1033,入力データ,6,FALSE)),"")</f>
        <v/>
      </c>
      <c r="J1033" s="475" t="str">
        <f>IFERROR(IF(VLOOKUP(A1033,入力データ,7,FALSE)="","",
IF(VLOOKUP(A1033,入力データ,7,FALSE)&gt;159,"G",
IF(VLOOKUP(A1033,入力データ,7,FALSE)&gt;149,"F",
IF(VLOOKUP(A1033,入力データ,7,FALSE)&gt;139,"E",
IF(VLOOKUP(A1033,入力データ,7,FALSE)&gt;129,"D",
IF(VLOOKUP(A1033,入力データ,7,FALSE)&gt;119,"C",
IF(VLOOKUP(A1033,入力データ,7,FALSE)&gt;109,"B",
IF(VLOOKUP(A1033,入力データ,7,FALSE)&gt;99,"A",
"")))))))),"")</f>
        <v/>
      </c>
      <c r="K1033" s="478" t="str">
        <f>IFERROR(IF(VLOOKUP(A1033,入力データ,7,FALSE)="","",
IF(VLOOKUP(A1033,入力データ,7,FALSE)&gt;99,MOD(VLOOKUP(A1033,入力データ,7,FALSE),10),VLOOKUP(A1033,入力データ,7,FALSE))),"")</f>
        <v/>
      </c>
      <c r="L1033" s="481" t="str">
        <f>IFERROR(IF(VLOOKUP(A1033,入力データ,8,FALSE)="","",VLOOKUP(A1033,入力データ,8,FALSE)),"")</f>
        <v/>
      </c>
      <c r="M1033" s="483" t="str">
        <f>IFERROR(IF(VLOOKUP(A1033,入力データ,9,FALSE)="","",IF(VLOOKUP(A1033,入力データ,9,FALSE)&gt;43585,5,4)),"")</f>
        <v/>
      </c>
      <c r="N1033" s="485" t="str">
        <f>IFERROR(IF(VLOOKUP(A1033,入力データ,9,FALSE)="","",VLOOKUP(A1033,入力データ,9,FALSE)),"")</f>
        <v/>
      </c>
      <c r="O1033" s="470" t="str">
        <f>IFERROR(IF(VLOOKUP(A1033,入力データ,9,FALSE)="","",VLOOKUP(A1033,入力データ,9,FALSE)),"")</f>
        <v/>
      </c>
      <c r="P1033" s="481" t="str">
        <f>IFERROR(IF(VLOOKUP(A1033,入力データ,10,FALSE)="","",VLOOKUP(A1033,入力データ,10,FALSE)),"")</f>
        <v/>
      </c>
      <c r="Q1033" s="434"/>
      <c r="R1033" s="487" t="str">
        <f>IFERROR(IF(VLOOKUP(A1033,入力データ,8,FALSE)="","",VLOOKUP(A1033,入力データ,8,FALSE)+VALUE(VLOOKUP(A1033,入力データ,10,FALSE))),"")</f>
        <v/>
      </c>
      <c r="S1033" s="434" t="str">
        <f>IF(R1033="","",IF(VLOOKUP(A1033,入力データ,11,FALSE)="育児休業","ｲｸｷｭｳ",IF(VLOOKUP(A1033,入力データ,11,FALSE)="傷病休職","ﾑｷｭｳ",ROUNDDOWN(R1033*10/1000,0))))</f>
        <v/>
      </c>
      <c r="T1033" s="435"/>
      <c r="U1033" s="436"/>
      <c r="V1033" s="152"/>
      <c r="W1033" s="149"/>
      <c r="X1033" s="149"/>
      <c r="Y1033" s="149" t="str">
        <f>IFERROR(IF(VLOOKUP(A1033,入力データ,21,FALSE)="","",VLOOKUP(A1033,入力データ,21,FALSE)),"")</f>
        <v/>
      </c>
      <c r="Z1033" s="40"/>
      <c r="AA1033" s="67"/>
      <c r="AB1033" s="368" t="str">
        <f>IFERROR(IF(VLOOKUP(A1033,入力データ,28,FALSE)&amp;"　"&amp;VLOOKUP(A1033,入力データ,29,FALSE)="　","",VLOOKUP(A1033,入力データ,28,FALSE)&amp;"　"&amp;VLOOKUP(A1033,入力データ,29,FALSE)),"")</f>
        <v/>
      </c>
      <c r="AC1033" s="443">
        <v>1</v>
      </c>
      <c r="AD1033" s="444" t="str">
        <f>IFERROR(IF(VLOOKUP(A1033,入力データ,34,FALSE)="","",VLOOKUP(A1033,入力データ,34,FALSE)),"")</f>
        <v/>
      </c>
      <c r="AE1033" s="444" t="str">
        <f>IF(AD1033="","",IF(V1040&gt;43585,5,4))</f>
        <v/>
      </c>
      <c r="AF1033" s="445" t="str">
        <f>IF(AD1033="","",V1040)</f>
        <v/>
      </c>
      <c r="AG1033" s="447" t="str">
        <f>IF(AD1033="","",V1040)</f>
        <v/>
      </c>
      <c r="AH1033" s="449" t="str">
        <f>IF(AD1033="","",V1040)</f>
        <v/>
      </c>
      <c r="AI1033" s="444">
        <v>5</v>
      </c>
      <c r="AJ1033" s="451" t="str">
        <f>IFERROR(IF(OR(VLOOKUP(A1033,入力データ,34,FALSE)=1,VLOOKUP(A1033,入力データ,34,FALSE)=3,VLOOKUP(A1033,入力データ,34,FALSE)=4,VLOOKUP(A1033,入力データ,34,FALSE)=5),3,
IF(VLOOKUP(A1033,入力データ,35,FALSE)="","",3)),"")</f>
        <v/>
      </c>
      <c r="AK1033" s="371"/>
      <c r="AL1033" s="373"/>
    </row>
    <row r="1034" spans="1:38" ht="15" customHeight="1" x14ac:dyDescent="0.15">
      <c r="A1034" s="454"/>
      <c r="B1034" s="457"/>
      <c r="C1034" s="460"/>
      <c r="D1034" s="462"/>
      <c r="E1034" s="465"/>
      <c r="F1034" s="468"/>
      <c r="G1034" s="471"/>
      <c r="H1034" s="474"/>
      <c r="I1034" s="474"/>
      <c r="J1034" s="476"/>
      <c r="K1034" s="479"/>
      <c r="L1034" s="482"/>
      <c r="M1034" s="484"/>
      <c r="N1034" s="486"/>
      <c r="O1034" s="471"/>
      <c r="P1034" s="482"/>
      <c r="Q1034" s="437"/>
      <c r="R1034" s="488"/>
      <c r="S1034" s="437"/>
      <c r="T1034" s="438"/>
      <c r="U1034" s="439"/>
      <c r="V1034" s="41"/>
      <c r="W1034" s="150"/>
      <c r="X1034" s="150"/>
      <c r="Y1034" s="150" t="str">
        <f>IFERROR(IF(VLOOKUP(A1033,入力データ,22,FALSE)="","",VLOOKUP(A1033,入力データ,22,FALSE)),"")</f>
        <v/>
      </c>
      <c r="Z1034" s="150"/>
      <c r="AA1034" s="151"/>
      <c r="AB1034" s="369"/>
      <c r="AC1034" s="378"/>
      <c r="AD1034" s="380"/>
      <c r="AE1034" s="380"/>
      <c r="AF1034" s="446"/>
      <c r="AG1034" s="448"/>
      <c r="AH1034" s="450"/>
      <c r="AI1034" s="380"/>
      <c r="AJ1034" s="452"/>
      <c r="AK1034" s="372"/>
      <c r="AL1034" s="374"/>
    </row>
    <row r="1035" spans="1:38" ht="15" customHeight="1" x14ac:dyDescent="0.15">
      <c r="A1035" s="454"/>
      <c r="B1035" s="457"/>
      <c r="C1035" s="375" t="str">
        <f>IFERROR(IF(VLOOKUP(A1033,入力データ,12,FALSE)="","",VLOOKUP(A1033,入力データ,12,FALSE)),"")</f>
        <v/>
      </c>
      <c r="D1035" s="462"/>
      <c r="E1035" s="465"/>
      <c r="F1035" s="468"/>
      <c r="G1035" s="471"/>
      <c r="H1035" s="474"/>
      <c r="I1035" s="474"/>
      <c r="J1035" s="476"/>
      <c r="K1035" s="479"/>
      <c r="L1035" s="482"/>
      <c r="M1035" s="484"/>
      <c r="N1035" s="486"/>
      <c r="O1035" s="471"/>
      <c r="P1035" s="482"/>
      <c r="Q1035" s="437"/>
      <c r="R1035" s="488"/>
      <c r="S1035" s="437"/>
      <c r="T1035" s="438"/>
      <c r="U1035" s="439"/>
      <c r="V1035" s="41"/>
      <c r="W1035" s="150"/>
      <c r="X1035" s="150"/>
      <c r="Y1035" s="150" t="str">
        <f>IFERROR(IF(VLOOKUP(A1033,入力データ,23,FALSE)="","",VLOOKUP(A1033,入力データ,23,FALSE)),"")</f>
        <v/>
      </c>
      <c r="Z1035" s="150"/>
      <c r="AA1035" s="151"/>
      <c r="AB1035" s="369"/>
      <c r="AC1035" s="377">
        <v>2</v>
      </c>
      <c r="AD1035" s="379" t="str">
        <f>IFERROR(IF(VLOOKUP(A1033,入力データ,37,FALSE)="","",VLOOKUP(A1033,入力データ,37,FALSE)),"")</f>
        <v/>
      </c>
      <c r="AE1035" s="379" t="str">
        <f>IF(AD1035="","",IF(V1040&gt;43585,5,4))</f>
        <v/>
      </c>
      <c r="AF1035" s="381" t="str">
        <f>IF(AD1035="","",V1040)</f>
        <v/>
      </c>
      <c r="AG1035" s="383" t="str">
        <f>IF(AE1035="","",V1040)</f>
        <v/>
      </c>
      <c r="AH1035" s="385" t="str">
        <f>IF(AF1035="","",V1040)</f>
        <v/>
      </c>
      <c r="AI1035" s="387">
        <v>6</v>
      </c>
      <c r="AJ1035" s="389" t="str">
        <f>IFERROR(IF(VLOOKUP(A1033,入力データ,36,FALSE)="","",3),"")</f>
        <v/>
      </c>
      <c r="AK1035" s="372"/>
      <c r="AL1035" s="374"/>
    </row>
    <row r="1036" spans="1:38" ht="15" customHeight="1" x14ac:dyDescent="0.15">
      <c r="A1036" s="454"/>
      <c r="B1036" s="458"/>
      <c r="C1036" s="376"/>
      <c r="D1036" s="463"/>
      <c r="E1036" s="466"/>
      <c r="F1036" s="469"/>
      <c r="G1036" s="472"/>
      <c r="H1036" s="466"/>
      <c r="I1036" s="466"/>
      <c r="J1036" s="477"/>
      <c r="K1036" s="480"/>
      <c r="L1036" s="466"/>
      <c r="M1036" s="466"/>
      <c r="N1036" s="469"/>
      <c r="O1036" s="472"/>
      <c r="P1036" s="466"/>
      <c r="Q1036" s="477"/>
      <c r="R1036" s="489"/>
      <c r="S1036" s="440"/>
      <c r="T1036" s="441"/>
      <c r="U1036" s="442"/>
      <c r="V1036" s="38"/>
      <c r="W1036" s="36"/>
      <c r="X1036" s="36"/>
      <c r="Y1036" s="150" t="str">
        <f>IFERROR(IF(VLOOKUP(A1033,入力データ,24,FALSE)="","",VLOOKUP(A1033,入力データ,24,FALSE)),"")</f>
        <v/>
      </c>
      <c r="Z1036" s="63"/>
      <c r="AA1036" s="37"/>
      <c r="AB1036" s="369"/>
      <c r="AC1036" s="378"/>
      <c r="AD1036" s="380"/>
      <c r="AE1036" s="380"/>
      <c r="AF1036" s="382"/>
      <c r="AG1036" s="384"/>
      <c r="AH1036" s="386"/>
      <c r="AI1036" s="388"/>
      <c r="AJ1036" s="390"/>
      <c r="AK1036" s="372"/>
      <c r="AL1036" s="374"/>
    </row>
    <row r="1037" spans="1:38" ht="15" customHeight="1" x14ac:dyDescent="0.15">
      <c r="A1037" s="454"/>
      <c r="B1037" s="490" t="str">
        <f>IF(OR(C1033&lt;&gt;"",C1035&lt;&gt;""),"○","")</f>
        <v/>
      </c>
      <c r="C1037" s="391" t="str">
        <f>IFERROR(IF(VLOOKUP(A1033,入力データ,4,FALSE)="","",VLOOKUP(A1033,入力データ,4,FALSE)),"")</f>
        <v/>
      </c>
      <c r="D1037" s="392"/>
      <c r="E1037" s="395" t="str">
        <f>IFERROR(IF(VLOOKUP(A1033,入力データ,15,FALSE)="","",IF(VLOOKUP(A1033,入力データ,15,FALSE)&gt;43585,5,4)),"")</f>
        <v/>
      </c>
      <c r="F1037" s="398" t="str">
        <f>IFERROR(IF(VLOOKUP(A1033,入力データ,15,FALSE)="","",VLOOKUP(A1033,入力データ,15,FALSE)),"")</f>
        <v/>
      </c>
      <c r="G1037" s="401" t="str">
        <f>IFERROR(IF(VLOOKUP(A1033,入力データ,15,FALSE)="","",VLOOKUP(A1033,入力データ,15,FALSE)),"")</f>
        <v/>
      </c>
      <c r="H1037" s="404" t="str">
        <f>IFERROR(IF(VLOOKUP(A1033,入力データ,15,FALSE)&gt;0,1,""),"")</f>
        <v/>
      </c>
      <c r="I1037" s="404" t="str">
        <f>IFERROR(IF(VLOOKUP(A1033,入力データ,16,FALSE)="","",VLOOKUP(A1033,入力データ,16,FALSE)),"")</f>
        <v/>
      </c>
      <c r="J1037" s="405" t="str">
        <f>IFERROR(IF(VLOOKUP(A1033,入力データ,17,FALSE)="","",
IF(VLOOKUP(A1033,入力データ,17,FALSE)&gt;159,"G",
IF(VLOOKUP(A1033,入力データ,17,FALSE)&gt;149,"F",
IF(VLOOKUP(A1033,入力データ,17,FALSE)&gt;139,"E",
IF(VLOOKUP(A1033,入力データ,17,FALSE)&gt;129,"D",
IF(VLOOKUP(A1033,入力データ,17,FALSE)&gt;119,"C",
IF(VLOOKUP(A1033,入力データ,17,FALSE)&gt;109,"B",
IF(VLOOKUP(A1033,入力データ,17,FALSE)&gt;99,"A",
"")))))))),"")</f>
        <v/>
      </c>
      <c r="K1037" s="408" t="str">
        <f>IFERROR(IF(VLOOKUP(A1033,入力データ,17,FALSE)="","",
IF(VLOOKUP(A1033,入力データ,17,FALSE)&gt;99,MOD(VLOOKUP(A1033,入力データ,17,FALSE),10),VLOOKUP(A1033,入力データ,17,FALSE))),"")</f>
        <v/>
      </c>
      <c r="L1037" s="411" t="str">
        <f>IFERROR(IF(VLOOKUP(A1033,入力データ,18,FALSE)="","",VLOOKUP(A1033,入力データ,18,FALSE)),"")</f>
        <v/>
      </c>
      <c r="M1037" s="493" t="str">
        <f>IFERROR(IF(VLOOKUP(A1033,入力データ,19,FALSE)="","",IF(VLOOKUP(A1033,入力データ,19,FALSE)&gt;43585,5,4)),"")</f>
        <v/>
      </c>
      <c r="N1037" s="398" t="str">
        <f>IFERROR(IF(VLOOKUP(A1033,入力データ,19,FALSE)="","",VLOOKUP(A1033,入力データ,19,FALSE)),"")</f>
        <v/>
      </c>
      <c r="O1037" s="401" t="str">
        <f>IFERROR(IF(VLOOKUP(A1033,入力データ,19,FALSE)="","",VLOOKUP(A1033,入力データ,19,FALSE)),"")</f>
        <v/>
      </c>
      <c r="P1037" s="411" t="str">
        <f>IFERROR(IF(VLOOKUP(A1033,入力データ,20,FALSE)="","",VLOOKUP(A1033,入力データ,20,FALSE)),"")</f>
        <v/>
      </c>
      <c r="Q1037" s="500"/>
      <c r="R1037" s="503" t="str">
        <f>IFERROR(IF(OR(S1037="ｲｸｷｭｳ",S1037="ﾑｷｭｳ",AND(L1037="",P1037="")),"",VLOOKUP(A1033,入力データ,31,FALSE)),"")</f>
        <v/>
      </c>
      <c r="S1037" s="423" t="str">
        <f>IFERROR(
IF(VLOOKUP(A1033,入力データ,33,FALSE)=1,"ﾑｷｭｳ ",
IF(VLOOKUP(A1033,入力データ,33,FALSE)=3,"ｲｸｷｭｳ",
IF(VLOOKUP(A1033,入力データ,33,FALSE)=4,VLOOKUP(A1033,入力データ,32,FALSE),
IF(VLOOKUP(A1033,入力データ,33,FALSE)=5,VLOOKUP(A1033,入力データ,32,FALSE),
IF(AND(VLOOKUP(A1033,入力データ,38,FALSE)&gt;0,VLOOKUP(A1033,入力データ,38,FALSE)&lt;9),0,
IF(AND(L1037="",P1037=""),"",VLOOKUP(A1033,入力データ,32,FALSE))))))),"")</f>
        <v/>
      </c>
      <c r="T1037" s="424"/>
      <c r="U1037" s="425"/>
      <c r="V1037" s="36"/>
      <c r="W1037" s="36"/>
      <c r="X1037" s="36"/>
      <c r="Y1037" s="63" t="str">
        <f>IFERROR(IF(VLOOKUP(A1033,入力データ,25,FALSE)="","",VLOOKUP(A1033,入力データ,25,FALSE)),"")</f>
        <v/>
      </c>
      <c r="Z1037" s="63"/>
      <c r="AA1037" s="37"/>
      <c r="AB1037" s="369"/>
      <c r="AC1037" s="377">
        <v>3</v>
      </c>
      <c r="AD1037" s="379" t="str">
        <f>IFERROR(IF(VLOOKUP(A1033,入力データ,33,FALSE)="","",VLOOKUP(A1033,入力データ,33,FALSE)),"")</f>
        <v/>
      </c>
      <c r="AE1037" s="379" t="str">
        <f>IF(AD1037="","",IF(V1040&gt;43585,5,4))</f>
        <v/>
      </c>
      <c r="AF1037" s="381" t="str">
        <f>IF(AD1037="","",V1040)</f>
        <v/>
      </c>
      <c r="AG1037" s="383" t="str">
        <f>IF(AE1037="","",V1040)</f>
        <v/>
      </c>
      <c r="AH1037" s="385" t="str">
        <f>IF(AF1037="","",V1040)</f>
        <v/>
      </c>
      <c r="AI1037" s="379">
        <v>7</v>
      </c>
      <c r="AJ1037" s="430"/>
      <c r="AK1037" s="372"/>
      <c r="AL1037" s="374"/>
    </row>
    <row r="1038" spans="1:38" ht="15" customHeight="1" x14ac:dyDescent="0.15">
      <c r="A1038" s="454"/>
      <c r="B1038" s="491"/>
      <c r="C1038" s="393"/>
      <c r="D1038" s="394"/>
      <c r="E1038" s="396"/>
      <c r="F1038" s="399"/>
      <c r="G1038" s="402"/>
      <c r="H1038" s="396"/>
      <c r="I1038" s="396"/>
      <c r="J1038" s="406"/>
      <c r="K1038" s="409"/>
      <c r="L1038" s="396"/>
      <c r="M1038" s="494"/>
      <c r="N1038" s="496"/>
      <c r="O1038" s="498"/>
      <c r="P1038" s="494"/>
      <c r="Q1038" s="501"/>
      <c r="R1038" s="504"/>
      <c r="S1038" s="426"/>
      <c r="T1038" s="426"/>
      <c r="U1038" s="427"/>
      <c r="V1038" s="1"/>
      <c r="W1038" s="1"/>
      <c r="X1038" s="1"/>
      <c r="Y1038" s="63" t="str">
        <f>IFERROR(IF(VLOOKUP(A1033,入力データ,26,FALSE)="","",VLOOKUP(A1033,入力データ,26,FALSE)),"")</f>
        <v/>
      </c>
      <c r="Z1038" s="1"/>
      <c r="AA1038" s="1"/>
      <c r="AB1038" s="369"/>
      <c r="AC1038" s="378"/>
      <c r="AD1038" s="380"/>
      <c r="AE1038" s="380"/>
      <c r="AF1038" s="382"/>
      <c r="AG1038" s="384"/>
      <c r="AH1038" s="386"/>
      <c r="AI1038" s="380"/>
      <c r="AJ1038" s="431"/>
      <c r="AK1038" s="372"/>
      <c r="AL1038" s="374"/>
    </row>
    <row r="1039" spans="1:38" ht="15" customHeight="1" x14ac:dyDescent="0.15">
      <c r="A1039" s="454"/>
      <c r="B1039" s="491"/>
      <c r="C1039" s="432" t="str">
        <f>IFERROR(IF(VLOOKUP(A1033,入力データ,14,FALSE)="","",VLOOKUP(A1033,入力データ,14,FALSE)),"")</f>
        <v/>
      </c>
      <c r="D1039" s="409"/>
      <c r="E1039" s="396"/>
      <c r="F1039" s="399"/>
      <c r="G1039" s="402"/>
      <c r="H1039" s="396"/>
      <c r="I1039" s="396"/>
      <c r="J1039" s="406"/>
      <c r="K1039" s="409"/>
      <c r="L1039" s="396"/>
      <c r="M1039" s="494"/>
      <c r="N1039" s="496"/>
      <c r="O1039" s="498"/>
      <c r="P1039" s="494"/>
      <c r="Q1039" s="501"/>
      <c r="R1039" s="504"/>
      <c r="S1039" s="426"/>
      <c r="T1039" s="426"/>
      <c r="U1039" s="427"/>
      <c r="V1039" s="150"/>
      <c r="W1039" s="150"/>
      <c r="X1039" s="150"/>
      <c r="Y1039" s="1"/>
      <c r="Z1039" s="62"/>
      <c r="AA1039" s="151"/>
      <c r="AB1039" s="369"/>
      <c r="AC1039" s="377">
        <v>4</v>
      </c>
      <c r="AD1039" s="413" t="str">
        <f>IFERROR(IF(VLOOKUP(A1033,入力データ,38,FALSE)="","",VLOOKUP(A1033,入力データ,38,FALSE)),"")</f>
        <v/>
      </c>
      <c r="AE1039" s="379" t="str">
        <f>IF(AD1039="","",IF(V1040&gt;43585,5,4))</f>
        <v/>
      </c>
      <c r="AF1039" s="381" t="str">
        <f>IF(AE1039="","",V1040)</f>
        <v/>
      </c>
      <c r="AG1039" s="383" t="str">
        <f>IF(AE1039="","",V1040)</f>
        <v/>
      </c>
      <c r="AH1039" s="385" t="str">
        <f>IF(AE1039="","",V1040)</f>
        <v/>
      </c>
      <c r="AI1039" s="379"/>
      <c r="AJ1039" s="418"/>
      <c r="AK1039" s="58"/>
      <c r="AL1039" s="86"/>
    </row>
    <row r="1040" spans="1:38" ht="15" customHeight="1" x14ac:dyDescent="0.15">
      <c r="A1040" s="455"/>
      <c r="B1040" s="492"/>
      <c r="C1040" s="433"/>
      <c r="D1040" s="410"/>
      <c r="E1040" s="397"/>
      <c r="F1040" s="400"/>
      <c r="G1040" s="403"/>
      <c r="H1040" s="397"/>
      <c r="I1040" s="397"/>
      <c r="J1040" s="407"/>
      <c r="K1040" s="410"/>
      <c r="L1040" s="397"/>
      <c r="M1040" s="495"/>
      <c r="N1040" s="497"/>
      <c r="O1040" s="499"/>
      <c r="P1040" s="495"/>
      <c r="Q1040" s="502"/>
      <c r="R1040" s="505"/>
      <c r="S1040" s="428"/>
      <c r="T1040" s="428"/>
      <c r="U1040" s="429"/>
      <c r="V1040" s="420" t="str">
        <f>IFERROR(IF(VLOOKUP(A1033,入力データ,27,FALSE)="","",VLOOKUP(A1033,入力データ,27,FALSE)),"")</f>
        <v/>
      </c>
      <c r="W1040" s="421"/>
      <c r="X1040" s="421"/>
      <c r="Y1040" s="421"/>
      <c r="Z1040" s="421"/>
      <c r="AA1040" s="422"/>
      <c r="AB1040" s="370"/>
      <c r="AC1040" s="412"/>
      <c r="AD1040" s="414"/>
      <c r="AE1040" s="414"/>
      <c r="AF1040" s="415"/>
      <c r="AG1040" s="416"/>
      <c r="AH1040" s="417"/>
      <c r="AI1040" s="414"/>
      <c r="AJ1040" s="419"/>
      <c r="AK1040" s="60"/>
      <c r="AL1040" s="61"/>
    </row>
    <row r="1041" spans="1:38" ht="15" customHeight="1" x14ac:dyDescent="0.15">
      <c r="A1041" s="453">
        <v>129</v>
      </c>
      <c r="B1041" s="456"/>
      <c r="C1041" s="459" t="str">
        <f>IFERROR(IF(VLOOKUP(A1041,入力データ,2,FALSE)="","",VLOOKUP(A1041,入力データ,2,FALSE)),"")</f>
        <v/>
      </c>
      <c r="D1041" s="461" t="str">
        <f>IFERROR(
IF(OR(VLOOKUP(A1041,入力データ,34,FALSE)=1,
VLOOKUP(A1041,入力データ,34,FALSE)=3,
VLOOKUP(A1041,入力データ,34,FALSE)=4,
VLOOKUP(A1041,入力データ,34,FALSE)=5),
IF(VLOOKUP(A1041,入力データ,13,FALSE)="","",VLOOKUP(A1041,入力データ,13,FALSE)),
IF(VLOOKUP(A1041,入力データ,3,FALSE)="","",VLOOKUP(A1041,入力データ,3,FALSE))),"")</f>
        <v/>
      </c>
      <c r="E1041" s="464" t="str">
        <f>IFERROR(IF(VLOOKUP(A1041,入力データ,5,FALSE)="","",IF(VLOOKUP(A1041,入力データ,5,FALSE)&gt;43585,5,4)),"")</f>
        <v/>
      </c>
      <c r="F1041" s="467" t="str">
        <f>IFERROR(IF(VLOOKUP(A1041,入力データ,5,FALSE)="","",VLOOKUP(A1041,入力データ,5,FALSE)),"")</f>
        <v/>
      </c>
      <c r="G1041" s="470" t="str">
        <f>IFERROR(IF(VLOOKUP(A1041,入力データ,5,FALSE)="","",VLOOKUP(A1041,入力データ,5,FALSE)),"")</f>
        <v/>
      </c>
      <c r="H1041" s="473" t="str">
        <f>IFERROR(IF(VLOOKUP(A1041,入力データ,5,FALSE)&gt;0,1,""),"")</f>
        <v/>
      </c>
      <c r="I1041" s="473" t="str">
        <f>IFERROR(IF(VLOOKUP(A1041,入力データ,6,FALSE)="","",VLOOKUP(A1041,入力データ,6,FALSE)),"")</f>
        <v/>
      </c>
      <c r="J1041" s="475" t="str">
        <f>IFERROR(IF(VLOOKUP(A1041,入力データ,7,FALSE)="","",
IF(VLOOKUP(A1041,入力データ,7,FALSE)&gt;159,"G",
IF(VLOOKUP(A1041,入力データ,7,FALSE)&gt;149,"F",
IF(VLOOKUP(A1041,入力データ,7,FALSE)&gt;139,"E",
IF(VLOOKUP(A1041,入力データ,7,FALSE)&gt;129,"D",
IF(VLOOKUP(A1041,入力データ,7,FALSE)&gt;119,"C",
IF(VLOOKUP(A1041,入力データ,7,FALSE)&gt;109,"B",
IF(VLOOKUP(A1041,入力データ,7,FALSE)&gt;99,"A",
"")))))))),"")</f>
        <v/>
      </c>
      <c r="K1041" s="478" t="str">
        <f>IFERROR(IF(VLOOKUP(A1041,入力データ,7,FALSE)="","",
IF(VLOOKUP(A1041,入力データ,7,FALSE)&gt;99,MOD(VLOOKUP(A1041,入力データ,7,FALSE),10),VLOOKUP(A1041,入力データ,7,FALSE))),"")</f>
        <v/>
      </c>
      <c r="L1041" s="481" t="str">
        <f>IFERROR(IF(VLOOKUP(A1041,入力データ,8,FALSE)="","",VLOOKUP(A1041,入力データ,8,FALSE)),"")</f>
        <v/>
      </c>
      <c r="M1041" s="483" t="str">
        <f>IFERROR(IF(VLOOKUP(A1041,入力データ,9,FALSE)="","",IF(VLOOKUP(A1041,入力データ,9,FALSE)&gt;43585,5,4)),"")</f>
        <v/>
      </c>
      <c r="N1041" s="485" t="str">
        <f>IFERROR(IF(VLOOKUP(A1041,入力データ,9,FALSE)="","",VLOOKUP(A1041,入力データ,9,FALSE)),"")</f>
        <v/>
      </c>
      <c r="O1041" s="470" t="str">
        <f>IFERROR(IF(VLOOKUP(A1041,入力データ,9,FALSE)="","",VLOOKUP(A1041,入力データ,9,FALSE)),"")</f>
        <v/>
      </c>
      <c r="P1041" s="481" t="str">
        <f>IFERROR(IF(VLOOKUP(A1041,入力データ,10,FALSE)="","",VLOOKUP(A1041,入力データ,10,FALSE)),"")</f>
        <v/>
      </c>
      <c r="Q1041" s="434"/>
      <c r="R1041" s="487" t="str">
        <f>IFERROR(IF(VLOOKUP(A1041,入力データ,8,FALSE)="","",VLOOKUP(A1041,入力データ,8,FALSE)+VALUE(VLOOKUP(A1041,入力データ,10,FALSE))),"")</f>
        <v/>
      </c>
      <c r="S1041" s="434" t="str">
        <f>IF(R1041="","",IF(VLOOKUP(A1041,入力データ,11,FALSE)="育児休業","ｲｸｷｭｳ",IF(VLOOKUP(A1041,入力データ,11,FALSE)="傷病休職","ﾑｷｭｳ",ROUNDDOWN(R1041*10/1000,0))))</f>
        <v/>
      </c>
      <c r="T1041" s="435"/>
      <c r="U1041" s="436"/>
      <c r="V1041" s="152"/>
      <c r="W1041" s="149"/>
      <c r="X1041" s="149"/>
      <c r="Y1041" s="149" t="str">
        <f>IFERROR(IF(VLOOKUP(A1041,入力データ,21,FALSE)="","",VLOOKUP(A1041,入力データ,21,FALSE)),"")</f>
        <v/>
      </c>
      <c r="Z1041" s="40"/>
      <c r="AA1041" s="67"/>
      <c r="AB1041" s="368" t="str">
        <f>IFERROR(IF(VLOOKUP(A1041,入力データ,28,FALSE)&amp;"　"&amp;VLOOKUP(A1041,入力データ,29,FALSE)="　","",VLOOKUP(A1041,入力データ,28,FALSE)&amp;"　"&amp;VLOOKUP(A1041,入力データ,29,FALSE)),"")</f>
        <v/>
      </c>
      <c r="AC1041" s="443">
        <v>1</v>
      </c>
      <c r="AD1041" s="444" t="str">
        <f>IFERROR(IF(VLOOKUP(A1041,入力データ,34,FALSE)="","",VLOOKUP(A1041,入力データ,34,FALSE)),"")</f>
        <v/>
      </c>
      <c r="AE1041" s="444" t="str">
        <f>IF(AD1041="","",IF(V1048&gt;43585,5,4))</f>
        <v/>
      </c>
      <c r="AF1041" s="445" t="str">
        <f>IF(AD1041="","",V1048)</f>
        <v/>
      </c>
      <c r="AG1041" s="447" t="str">
        <f>IF(AD1041="","",V1048)</f>
        <v/>
      </c>
      <c r="AH1041" s="449" t="str">
        <f>IF(AD1041="","",V1048)</f>
        <v/>
      </c>
      <c r="AI1041" s="444">
        <v>5</v>
      </c>
      <c r="AJ1041" s="451" t="str">
        <f>IFERROR(IF(OR(VLOOKUP(A1041,入力データ,34,FALSE)=1,VLOOKUP(A1041,入力データ,34,FALSE)=3,VLOOKUP(A1041,入力データ,34,FALSE)=4,VLOOKUP(A1041,入力データ,34,FALSE)=5),3,
IF(VLOOKUP(A1041,入力データ,35,FALSE)="","",3)),"")</f>
        <v/>
      </c>
      <c r="AK1041" s="371"/>
      <c r="AL1041" s="373"/>
    </row>
    <row r="1042" spans="1:38" ht="15" customHeight="1" x14ac:dyDescent="0.15">
      <c r="A1042" s="454"/>
      <c r="B1042" s="457"/>
      <c r="C1042" s="460"/>
      <c r="D1042" s="462"/>
      <c r="E1042" s="465"/>
      <c r="F1042" s="468"/>
      <c r="G1042" s="471"/>
      <c r="H1042" s="474"/>
      <c r="I1042" s="474"/>
      <c r="J1042" s="476"/>
      <c r="K1042" s="479"/>
      <c r="L1042" s="482"/>
      <c r="M1042" s="484"/>
      <c r="N1042" s="486"/>
      <c r="O1042" s="471"/>
      <c r="P1042" s="482"/>
      <c r="Q1042" s="437"/>
      <c r="R1042" s="488"/>
      <c r="S1042" s="437"/>
      <c r="T1042" s="438"/>
      <c r="U1042" s="439"/>
      <c r="V1042" s="41"/>
      <c r="W1042" s="150"/>
      <c r="X1042" s="150"/>
      <c r="Y1042" s="150" t="str">
        <f>IFERROR(IF(VLOOKUP(A1041,入力データ,22,FALSE)="","",VLOOKUP(A1041,入力データ,22,FALSE)),"")</f>
        <v/>
      </c>
      <c r="Z1042" s="150"/>
      <c r="AA1042" s="151"/>
      <c r="AB1042" s="369"/>
      <c r="AC1042" s="378"/>
      <c r="AD1042" s="380"/>
      <c r="AE1042" s="380"/>
      <c r="AF1042" s="446"/>
      <c r="AG1042" s="448"/>
      <c r="AH1042" s="450"/>
      <c r="AI1042" s="380"/>
      <c r="AJ1042" s="452"/>
      <c r="AK1042" s="372"/>
      <c r="AL1042" s="374"/>
    </row>
    <row r="1043" spans="1:38" ht="15" customHeight="1" x14ac:dyDescent="0.15">
      <c r="A1043" s="454"/>
      <c r="B1043" s="457"/>
      <c r="C1043" s="375" t="str">
        <f>IFERROR(IF(VLOOKUP(A1041,入力データ,12,FALSE)="","",VLOOKUP(A1041,入力データ,12,FALSE)),"")</f>
        <v/>
      </c>
      <c r="D1043" s="462"/>
      <c r="E1043" s="465"/>
      <c r="F1043" s="468"/>
      <c r="G1043" s="471"/>
      <c r="H1043" s="474"/>
      <c r="I1043" s="474"/>
      <c r="J1043" s="476"/>
      <c r="K1043" s="479"/>
      <c r="L1043" s="482"/>
      <c r="M1043" s="484"/>
      <c r="N1043" s="486"/>
      <c r="O1043" s="471"/>
      <c r="P1043" s="482"/>
      <c r="Q1043" s="437"/>
      <c r="R1043" s="488"/>
      <c r="S1043" s="437"/>
      <c r="T1043" s="438"/>
      <c r="U1043" s="439"/>
      <c r="V1043" s="41"/>
      <c r="W1043" s="150"/>
      <c r="X1043" s="150"/>
      <c r="Y1043" s="150" t="str">
        <f>IFERROR(IF(VLOOKUP(A1041,入力データ,23,FALSE)="","",VLOOKUP(A1041,入力データ,23,FALSE)),"")</f>
        <v/>
      </c>
      <c r="Z1043" s="150"/>
      <c r="AA1043" s="151"/>
      <c r="AB1043" s="369"/>
      <c r="AC1043" s="377">
        <v>2</v>
      </c>
      <c r="AD1043" s="379" t="str">
        <f>IFERROR(IF(VLOOKUP(A1041,入力データ,37,FALSE)="","",VLOOKUP(A1041,入力データ,37,FALSE)),"")</f>
        <v/>
      </c>
      <c r="AE1043" s="379" t="str">
        <f>IF(AD1043="","",IF(V1048&gt;43585,5,4))</f>
        <v/>
      </c>
      <c r="AF1043" s="381" t="str">
        <f>IF(AD1043="","",V1048)</f>
        <v/>
      </c>
      <c r="AG1043" s="383" t="str">
        <f>IF(AE1043="","",V1048)</f>
        <v/>
      </c>
      <c r="AH1043" s="385" t="str">
        <f>IF(AF1043="","",V1048)</f>
        <v/>
      </c>
      <c r="AI1043" s="387">
        <v>6</v>
      </c>
      <c r="AJ1043" s="389" t="str">
        <f>IFERROR(IF(VLOOKUP(A1041,入力データ,36,FALSE)="","",3),"")</f>
        <v/>
      </c>
      <c r="AK1043" s="372"/>
      <c r="AL1043" s="374"/>
    </row>
    <row r="1044" spans="1:38" ht="15" customHeight="1" x14ac:dyDescent="0.15">
      <c r="A1044" s="454"/>
      <c r="B1044" s="458"/>
      <c r="C1044" s="376"/>
      <c r="D1044" s="463"/>
      <c r="E1044" s="466"/>
      <c r="F1044" s="469"/>
      <c r="G1044" s="472"/>
      <c r="H1044" s="466"/>
      <c r="I1044" s="466"/>
      <c r="J1044" s="477"/>
      <c r="K1044" s="480"/>
      <c r="L1044" s="466"/>
      <c r="M1044" s="466"/>
      <c r="N1044" s="469"/>
      <c r="O1044" s="472"/>
      <c r="P1044" s="466"/>
      <c r="Q1044" s="477"/>
      <c r="R1044" s="489"/>
      <c r="S1044" s="440"/>
      <c r="T1044" s="441"/>
      <c r="U1044" s="442"/>
      <c r="V1044" s="38"/>
      <c r="W1044" s="36"/>
      <c r="X1044" s="36"/>
      <c r="Y1044" s="150" t="str">
        <f>IFERROR(IF(VLOOKUP(A1041,入力データ,24,FALSE)="","",VLOOKUP(A1041,入力データ,24,FALSE)),"")</f>
        <v/>
      </c>
      <c r="Z1044" s="63"/>
      <c r="AA1044" s="37"/>
      <c r="AB1044" s="369"/>
      <c r="AC1044" s="378"/>
      <c r="AD1044" s="380"/>
      <c r="AE1044" s="380"/>
      <c r="AF1044" s="382"/>
      <c r="AG1044" s="384"/>
      <c r="AH1044" s="386"/>
      <c r="AI1044" s="388"/>
      <c r="AJ1044" s="390"/>
      <c r="AK1044" s="372"/>
      <c r="AL1044" s="374"/>
    </row>
    <row r="1045" spans="1:38" ht="15" customHeight="1" x14ac:dyDescent="0.15">
      <c r="A1045" s="454"/>
      <c r="B1045" s="490" t="str">
        <f>IF(OR(C1041&lt;&gt;"",C1043&lt;&gt;""),"○","")</f>
        <v/>
      </c>
      <c r="C1045" s="391" t="str">
        <f>IFERROR(IF(VLOOKUP(A1041,入力データ,4,FALSE)="","",VLOOKUP(A1041,入力データ,4,FALSE)),"")</f>
        <v/>
      </c>
      <c r="D1045" s="392"/>
      <c r="E1045" s="395" t="str">
        <f>IFERROR(IF(VLOOKUP(A1041,入力データ,15,FALSE)="","",IF(VLOOKUP(A1041,入力データ,15,FALSE)&gt;43585,5,4)),"")</f>
        <v/>
      </c>
      <c r="F1045" s="398" t="str">
        <f>IFERROR(IF(VLOOKUP(A1041,入力データ,15,FALSE)="","",VLOOKUP(A1041,入力データ,15,FALSE)),"")</f>
        <v/>
      </c>
      <c r="G1045" s="401" t="str">
        <f>IFERROR(IF(VLOOKUP(A1041,入力データ,15,FALSE)="","",VLOOKUP(A1041,入力データ,15,FALSE)),"")</f>
        <v/>
      </c>
      <c r="H1045" s="404" t="str">
        <f>IFERROR(IF(VLOOKUP(A1041,入力データ,15,FALSE)&gt;0,1,""),"")</f>
        <v/>
      </c>
      <c r="I1045" s="404" t="str">
        <f>IFERROR(IF(VLOOKUP(A1041,入力データ,16,FALSE)="","",VLOOKUP(A1041,入力データ,16,FALSE)),"")</f>
        <v/>
      </c>
      <c r="J1045" s="405" t="str">
        <f>IFERROR(IF(VLOOKUP(A1041,入力データ,17,FALSE)="","",
IF(VLOOKUP(A1041,入力データ,17,FALSE)&gt;159,"G",
IF(VLOOKUP(A1041,入力データ,17,FALSE)&gt;149,"F",
IF(VLOOKUP(A1041,入力データ,17,FALSE)&gt;139,"E",
IF(VLOOKUP(A1041,入力データ,17,FALSE)&gt;129,"D",
IF(VLOOKUP(A1041,入力データ,17,FALSE)&gt;119,"C",
IF(VLOOKUP(A1041,入力データ,17,FALSE)&gt;109,"B",
IF(VLOOKUP(A1041,入力データ,17,FALSE)&gt;99,"A",
"")))))))),"")</f>
        <v/>
      </c>
      <c r="K1045" s="408" t="str">
        <f>IFERROR(IF(VLOOKUP(A1041,入力データ,17,FALSE)="","",
IF(VLOOKUP(A1041,入力データ,17,FALSE)&gt;99,MOD(VLOOKUP(A1041,入力データ,17,FALSE),10),VLOOKUP(A1041,入力データ,17,FALSE))),"")</f>
        <v/>
      </c>
      <c r="L1045" s="411" t="str">
        <f>IFERROR(IF(VLOOKUP(A1041,入力データ,18,FALSE)="","",VLOOKUP(A1041,入力データ,18,FALSE)),"")</f>
        <v/>
      </c>
      <c r="M1045" s="493" t="str">
        <f>IFERROR(IF(VLOOKUP(A1041,入力データ,19,FALSE)="","",IF(VLOOKUP(A1041,入力データ,19,FALSE)&gt;43585,5,4)),"")</f>
        <v/>
      </c>
      <c r="N1045" s="398" t="str">
        <f>IFERROR(IF(VLOOKUP(A1041,入力データ,19,FALSE)="","",VLOOKUP(A1041,入力データ,19,FALSE)),"")</f>
        <v/>
      </c>
      <c r="O1045" s="401" t="str">
        <f>IFERROR(IF(VLOOKUP(A1041,入力データ,19,FALSE)="","",VLOOKUP(A1041,入力データ,19,FALSE)),"")</f>
        <v/>
      </c>
      <c r="P1045" s="411" t="str">
        <f>IFERROR(IF(VLOOKUP(A1041,入力データ,20,FALSE)="","",VLOOKUP(A1041,入力データ,20,FALSE)),"")</f>
        <v/>
      </c>
      <c r="Q1045" s="500"/>
      <c r="R1045" s="503" t="str">
        <f>IFERROR(IF(OR(S1045="ｲｸｷｭｳ",S1045="ﾑｷｭｳ",AND(L1045="",P1045="")),"",VLOOKUP(A1041,入力データ,31,FALSE)),"")</f>
        <v/>
      </c>
      <c r="S1045" s="423" t="str">
        <f>IFERROR(
IF(VLOOKUP(A1041,入力データ,33,FALSE)=1,"ﾑｷｭｳ ",
IF(VLOOKUP(A1041,入力データ,33,FALSE)=3,"ｲｸｷｭｳ",
IF(VLOOKUP(A1041,入力データ,33,FALSE)=4,VLOOKUP(A1041,入力データ,32,FALSE),
IF(VLOOKUP(A1041,入力データ,33,FALSE)=5,VLOOKUP(A1041,入力データ,32,FALSE),
IF(AND(VLOOKUP(A1041,入力データ,38,FALSE)&gt;0,VLOOKUP(A1041,入力データ,38,FALSE)&lt;9),0,
IF(AND(L1045="",P1045=""),"",VLOOKUP(A1041,入力データ,32,FALSE))))))),"")</f>
        <v/>
      </c>
      <c r="T1045" s="424"/>
      <c r="U1045" s="425"/>
      <c r="V1045" s="36"/>
      <c r="W1045" s="36"/>
      <c r="X1045" s="36"/>
      <c r="Y1045" s="63" t="str">
        <f>IFERROR(IF(VLOOKUP(A1041,入力データ,25,FALSE)="","",VLOOKUP(A1041,入力データ,25,FALSE)),"")</f>
        <v/>
      </c>
      <c r="Z1045" s="63"/>
      <c r="AA1045" s="37"/>
      <c r="AB1045" s="369"/>
      <c r="AC1045" s="377">
        <v>3</v>
      </c>
      <c r="AD1045" s="379" t="str">
        <f>IFERROR(IF(VLOOKUP(A1041,入力データ,33,FALSE)="","",VLOOKUP(A1041,入力データ,33,FALSE)),"")</f>
        <v/>
      </c>
      <c r="AE1045" s="379" t="str">
        <f>IF(AD1045="","",IF(V1048&gt;43585,5,4))</f>
        <v/>
      </c>
      <c r="AF1045" s="381" t="str">
        <f>IF(AD1045="","",V1048)</f>
        <v/>
      </c>
      <c r="AG1045" s="383" t="str">
        <f>IF(AE1045="","",V1048)</f>
        <v/>
      </c>
      <c r="AH1045" s="385" t="str">
        <f>IF(AF1045="","",V1048)</f>
        <v/>
      </c>
      <c r="AI1045" s="379">
        <v>7</v>
      </c>
      <c r="AJ1045" s="430"/>
      <c r="AK1045" s="372"/>
      <c r="AL1045" s="374"/>
    </row>
    <row r="1046" spans="1:38" ht="15" customHeight="1" x14ac:dyDescent="0.15">
      <c r="A1046" s="454"/>
      <c r="B1046" s="491"/>
      <c r="C1046" s="393"/>
      <c r="D1046" s="394"/>
      <c r="E1046" s="396"/>
      <c r="F1046" s="399"/>
      <c r="G1046" s="402"/>
      <c r="H1046" s="396"/>
      <c r="I1046" s="396"/>
      <c r="J1046" s="406"/>
      <c r="K1046" s="409"/>
      <c r="L1046" s="396"/>
      <c r="M1046" s="494"/>
      <c r="N1046" s="496"/>
      <c r="O1046" s="498"/>
      <c r="P1046" s="494"/>
      <c r="Q1046" s="501"/>
      <c r="R1046" s="504"/>
      <c r="S1046" s="426"/>
      <c r="T1046" s="426"/>
      <c r="U1046" s="427"/>
      <c r="V1046" s="1"/>
      <c r="W1046" s="1"/>
      <c r="X1046" s="1"/>
      <c r="Y1046" s="63" t="str">
        <f>IFERROR(IF(VLOOKUP(A1041,入力データ,26,FALSE)="","",VLOOKUP(A1041,入力データ,26,FALSE)),"")</f>
        <v/>
      </c>
      <c r="Z1046" s="1"/>
      <c r="AA1046" s="1"/>
      <c r="AB1046" s="369"/>
      <c r="AC1046" s="378"/>
      <c r="AD1046" s="380"/>
      <c r="AE1046" s="380"/>
      <c r="AF1046" s="382"/>
      <c r="AG1046" s="384"/>
      <c r="AH1046" s="386"/>
      <c r="AI1046" s="380"/>
      <c r="AJ1046" s="431"/>
      <c r="AK1046" s="372"/>
      <c r="AL1046" s="374"/>
    </row>
    <row r="1047" spans="1:38" ht="15" customHeight="1" x14ac:dyDescent="0.15">
      <c r="A1047" s="454"/>
      <c r="B1047" s="491"/>
      <c r="C1047" s="432" t="str">
        <f>IFERROR(IF(VLOOKUP(A1041,入力データ,14,FALSE)="","",VLOOKUP(A1041,入力データ,14,FALSE)),"")</f>
        <v/>
      </c>
      <c r="D1047" s="409"/>
      <c r="E1047" s="396"/>
      <c r="F1047" s="399"/>
      <c r="G1047" s="402"/>
      <c r="H1047" s="396"/>
      <c r="I1047" s="396"/>
      <c r="J1047" s="406"/>
      <c r="K1047" s="409"/>
      <c r="L1047" s="396"/>
      <c r="M1047" s="494"/>
      <c r="N1047" s="496"/>
      <c r="O1047" s="498"/>
      <c r="P1047" s="494"/>
      <c r="Q1047" s="501"/>
      <c r="R1047" s="504"/>
      <c r="S1047" s="426"/>
      <c r="T1047" s="426"/>
      <c r="U1047" s="427"/>
      <c r="V1047" s="150"/>
      <c r="W1047" s="150"/>
      <c r="X1047" s="150"/>
      <c r="Y1047" s="1"/>
      <c r="Z1047" s="62"/>
      <c r="AA1047" s="151"/>
      <c r="AB1047" s="369"/>
      <c r="AC1047" s="377">
        <v>4</v>
      </c>
      <c r="AD1047" s="413" t="str">
        <f>IFERROR(IF(VLOOKUP(A1041,入力データ,38,FALSE)="","",VLOOKUP(A1041,入力データ,38,FALSE)),"")</f>
        <v/>
      </c>
      <c r="AE1047" s="379" t="str">
        <f>IF(AD1047="","",IF(V1048&gt;43585,5,4))</f>
        <v/>
      </c>
      <c r="AF1047" s="381" t="str">
        <f>IF(AE1047="","",V1048)</f>
        <v/>
      </c>
      <c r="AG1047" s="383" t="str">
        <f>IF(AE1047="","",V1048)</f>
        <v/>
      </c>
      <c r="AH1047" s="385" t="str">
        <f>IF(AE1047="","",V1048)</f>
        <v/>
      </c>
      <c r="AI1047" s="379"/>
      <c r="AJ1047" s="418"/>
      <c r="AK1047" s="58"/>
      <c r="AL1047" s="86"/>
    </row>
    <row r="1048" spans="1:38" ht="15" customHeight="1" x14ac:dyDescent="0.15">
      <c r="A1048" s="455"/>
      <c r="B1048" s="492"/>
      <c r="C1048" s="433"/>
      <c r="D1048" s="410"/>
      <c r="E1048" s="397"/>
      <c r="F1048" s="400"/>
      <c r="G1048" s="403"/>
      <c r="H1048" s="397"/>
      <c r="I1048" s="397"/>
      <c r="J1048" s="407"/>
      <c r="K1048" s="410"/>
      <c r="L1048" s="397"/>
      <c r="M1048" s="495"/>
      <c r="N1048" s="497"/>
      <c r="O1048" s="499"/>
      <c r="P1048" s="495"/>
      <c r="Q1048" s="502"/>
      <c r="R1048" s="505"/>
      <c r="S1048" s="428"/>
      <c r="T1048" s="428"/>
      <c r="U1048" s="429"/>
      <c r="V1048" s="420" t="str">
        <f>IFERROR(IF(VLOOKUP(A1041,入力データ,27,FALSE)="","",VLOOKUP(A1041,入力データ,27,FALSE)),"")</f>
        <v/>
      </c>
      <c r="W1048" s="421"/>
      <c r="X1048" s="421"/>
      <c r="Y1048" s="421"/>
      <c r="Z1048" s="421"/>
      <c r="AA1048" s="422"/>
      <c r="AB1048" s="370"/>
      <c r="AC1048" s="412"/>
      <c r="AD1048" s="414"/>
      <c r="AE1048" s="414"/>
      <c r="AF1048" s="415"/>
      <c r="AG1048" s="416"/>
      <c r="AH1048" s="417"/>
      <c r="AI1048" s="414"/>
      <c r="AJ1048" s="419"/>
      <c r="AK1048" s="60"/>
      <c r="AL1048" s="61"/>
    </row>
    <row r="1049" spans="1:38" ht="15" customHeight="1" x14ac:dyDescent="0.15">
      <c r="A1049" s="453">
        <v>130</v>
      </c>
      <c r="B1049" s="456"/>
      <c r="C1049" s="459" t="str">
        <f>IFERROR(IF(VLOOKUP(A1049,入力データ,2,FALSE)="","",VLOOKUP(A1049,入力データ,2,FALSE)),"")</f>
        <v/>
      </c>
      <c r="D1049" s="461" t="str">
        <f>IFERROR(
IF(OR(VLOOKUP(A1049,入力データ,34,FALSE)=1,
VLOOKUP(A1049,入力データ,34,FALSE)=3,
VLOOKUP(A1049,入力データ,34,FALSE)=4,
VLOOKUP(A1049,入力データ,34,FALSE)=5),
IF(VLOOKUP(A1049,入力データ,13,FALSE)="","",VLOOKUP(A1049,入力データ,13,FALSE)),
IF(VLOOKUP(A1049,入力データ,3,FALSE)="","",VLOOKUP(A1049,入力データ,3,FALSE))),"")</f>
        <v/>
      </c>
      <c r="E1049" s="464" t="str">
        <f>IFERROR(IF(VLOOKUP(A1049,入力データ,5,FALSE)="","",IF(VLOOKUP(A1049,入力データ,5,FALSE)&gt;43585,5,4)),"")</f>
        <v/>
      </c>
      <c r="F1049" s="467" t="str">
        <f>IFERROR(IF(VLOOKUP(A1049,入力データ,5,FALSE)="","",VLOOKUP(A1049,入力データ,5,FALSE)),"")</f>
        <v/>
      </c>
      <c r="G1049" s="470" t="str">
        <f>IFERROR(IF(VLOOKUP(A1049,入力データ,5,FALSE)="","",VLOOKUP(A1049,入力データ,5,FALSE)),"")</f>
        <v/>
      </c>
      <c r="H1049" s="473" t="str">
        <f>IFERROR(IF(VLOOKUP(A1049,入力データ,5,FALSE)&gt;0,1,""),"")</f>
        <v/>
      </c>
      <c r="I1049" s="473" t="str">
        <f>IFERROR(IF(VLOOKUP(A1049,入力データ,6,FALSE)="","",VLOOKUP(A1049,入力データ,6,FALSE)),"")</f>
        <v/>
      </c>
      <c r="J1049" s="475" t="str">
        <f>IFERROR(IF(VLOOKUP(A1049,入力データ,7,FALSE)="","",
IF(VLOOKUP(A1049,入力データ,7,FALSE)&gt;159,"G",
IF(VLOOKUP(A1049,入力データ,7,FALSE)&gt;149,"F",
IF(VLOOKUP(A1049,入力データ,7,FALSE)&gt;139,"E",
IF(VLOOKUP(A1049,入力データ,7,FALSE)&gt;129,"D",
IF(VLOOKUP(A1049,入力データ,7,FALSE)&gt;119,"C",
IF(VLOOKUP(A1049,入力データ,7,FALSE)&gt;109,"B",
IF(VLOOKUP(A1049,入力データ,7,FALSE)&gt;99,"A",
"")))))))),"")</f>
        <v/>
      </c>
      <c r="K1049" s="478" t="str">
        <f>IFERROR(IF(VLOOKUP(A1049,入力データ,7,FALSE)="","",
IF(VLOOKUP(A1049,入力データ,7,FALSE)&gt;99,MOD(VLOOKUP(A1049,入力データ,7,FALSE),10),VLOOKUP(A1049,入力データ,7,FALSE))),"")</f>
        <v/>
      </c>
      <c r="L1049" s="481" t="str">
        <f>IFERROR(IF(VLOOKUP(A1049,入力データ,8,FALSE)="","",VLOOKUP(A1049,入力データ,8,FALSE)),"")</f>
        <v/>
      </c>
      <c r="M1049" s="483" t="str">
        <f>IFERROR(IF(VLOOKUP(A1049,入力データ,9,FALSE)="","",IF(VLOOKUP(A1049,入力データ,9,FALSE)&gt;43585,5,4)),"")</f>
        <v/>
      </c>
      <c r="N1049" s="485" t="str">
        <f>IFERROR(IF(VLOOKUP(A1049,入力データ,9,FALSE)="","",VLOOKUP(A1049,入力データ,9,FALSE)),"")</f>
        <v/>
      </c>
      <c r="O1049" s="470" t="str">
        <f>IFERROR(IF(VLOOKUP(A1049,入力データ,9,FALSE)="","",VLOOKUP(A1049,入力データ,9,FALSE)),"")</f>
        <v/>
      </c>
      <c r="P1049" s="481" t="str">
        <f>IFERROR(IF(VLOOKUP(A1049,入力データ,10,FALSE)="","",VLOOKUP(A1049,入力データ,10,FALSE)),"")</f>
        <v/>
      </c>
      <c r="Q1049" s="434"/>
      <c r="R1049" s="487" t="str">
        <f>IFERROR(IF(VLOOKUP(A1049,入力データ,8,FALSE)="","",VLOOKUP(A1049,入力データ,8,FALSE)+VALUE(VLOOKUP(A1049,入力データ,10,FALSE))),"")</f>
        <v/>
      </c>
      <c r="S1049" s="434" t="str">
        <f>IF(R1049="","",IF(VLOOKUP(A1049,入力データ,11,FALSE)="育児休業","ｲｸｷｭｳ",IF(VLOOKUP(A1049,入力データ,11,FALSE)="傷病休職","ﾑｷｭｳ",ROUNDDOWN(R1049*10/1000,0))))</f>
        <v/>
      </c>
      <c r="T1049" s="435"/>
      <c r="U1049" s="436"/>
      <c r="V1049" s="152"/>
      <c r="W1049" s="149"/>
      <c r="X1049" s="149"/>
      <c r="Y1049" s="149" t="str">
        <f>IFERROR(IF(VLOOKUP(A1049,入力データ,21,FALSE)="","",VLOOKUP(A1049,入力データ,21,FALSE)),"")</f>
        <v/>
      </c>
      <c r="Z1049" s="40"/>
      <c r="AA1049" s="67"/>
      <c r="AB1049" s="368" t="str">
        <f>IFERROR(IF(VLOOKUP(A1049,入力データ,28,FALSE)&amp;"　"&amp;VLOOKUP(A1049,入力データ,29,FALSE)="　","",VLOOKUP(A1049,入力データ,28,FALSE)&amp;"　"&amp;VLOOKUP(A1049,入力データ,29,FALSE)),"")</f>
        <v/>
      </c>
      <c r="AC1049" s="443">
        <v>1</v>
      </c>
      <c r="AD1049" s="444" t="str">
        <f>IFERROR(IF(VLOOKUP(A1049,入力データ,34,FALSE)="","",VLOOKUP(A1049,入力データ,34,FALSE)),"")</f>
        <v/>
      </c>
      <c r="AE1049" s="444" t="str">
        <f>IF(AD1049="","",IF(V1056&gt;43585,5,4))</f>
        <v/>
      </c>
      <c r="AF1049" s="445" t="str">
        <f>IF(AD1049="","",V1056)</f>
        <v/>
      </c>
      <c r="AG1049" s="447" t="str">
        <f>IF(AD1049="","",V1056)</f>
        <v/>
      </c>
      <c r="AH1049" s="449" t="str">
        <f>IF(AD1049="","",V1056)</f>
        <v/>
      </c>
      <c r="AI1049" s="444">
        <v>5</v>
      </c>
      <c r="AJ1049" s="451" t="str">
        <f>IFERROR(IF(OR(VLOOKUP(A1049,入力データ,34,FALSE)=1,VLOOKUP(A1049,入力データ,34,FALSE)=3,VLOOKUP(A1049,入力データ,34,FALSE)=4,VLOOKUP(A1049,入力データ,34,FALSE)=5),3,
IF(VLOOKUP(A1049,入力データ,35,FALSE)="","",3)),"")</f>
        <v/>
      </c>
      <c r="AK1049" s="371"/>
      <c r="AL1049" s="373"/>
    </row>
    <row r="1050" spans="1:38" ht="15" customHeight="1" x14ac:dyDescent="0.15">
      <c r="A1050" s="454"/>
      <c r="B1050" s="457"/>
      <c r="C1050" s="460"/>
      <c r="D1050" s="462"/>
      <c r="E1050" s="465"/>
      <c r="F1050" s="468"/>
      <c r="G1050" s="471"/>
      <c r="H1050" s="474"/>
      <c r="I1050" s="474"/>
      <c r="J1050" s="476"/>
      <c r="K1050" s="479"/>
      <c r="L1050" s="482"/>
      <c r="M1050" s="484"/>
      <c r="N1050" s="486"/>
      <c r="O1050" s="471"/>
      <c r="P1050" s="482"/>
      <c r="Q1050" s="437"/>
      <c r="R1050" s="488"/>
      <c r="S1050" s="437"/>
      <c r="T1050" s="438"/>
      <c r="U1050" s="439"/>
      <c r="V1050" s="41"/>
      <c r="W1050" s="150"/>
      <c r="X1050" s="150"/>
      <c r="Y1050" s="150" t="str">
        <f>IFERROR(IF(VLOOKUP(A1049,入力データ,22,FALSE)="","",VLOOKUP(A1049,入力データ,22,FALSE)),"")</f>
        <v/>
      </c>
      <c r="Z1050" s="150"/>
      <c r="AA1050" s="151"/>
      <c r="AB1050" s="369"/>
      <c r="AC1050" s="378"/>
      <c r="AD1050" s="380"/>
      <c r="AE1050" s="380"/>
      <c r="AF1050" s="446"/>
      <c r="AG1050" s="448"/>
      <c r="AH1050" s="450"/>
      <c r="AI1050" s="380"/>
      <c r="AJ1050" s="452"/>
      <c r="AK1050" s="372"/>
      <c r="AL1050" s="374"/>
    </row>
    <row r="1051" spans="1:38" ht="15" customHeight="1" x14ac:dyDescent="0.15">
      <c r="A1051" s="454"/>
      <c r="B1051" s="457"/>
      <c r="C1051" s="375" t="str">
        <f>IFERROR(IF(VLOOKUP(A1049,入力データ,12,FALSE)="","",VLOOKUP(A1049,入力データ,12,FALSE)),"")</f>
        <v/>
      </c>
      <c r="D1051" s="462"/>
      <c r="E1051" s="465"/>
      <c r="F1051" s="468"/>
      <c r="G1051" s="471"/>
      <c r="H1051" s="474"/>
      <c r="I1051" s="474"/>
      <c r="J1051" s="476"/>
      <c r="K1051" s="479"/>
      <c r="L1051" s="482"/>
      <c r="M1051" s="484"/>
      <c r="N1051" s="486"/>
      <c r="O1051" s="471"/>
      <c r="P1051" s="482"/>
      <c r="Q1051" s="437"/>
      <c r="R1051" s="488"/>
      <c r="S1051" s="437"/>
      <c r="T1051" s="438"/>
      <c r="U1051" s="439"/>
      <c r="V1051" s="41"/>
      <c r="W1051" s="150"/>
      <c r="X1051" s="150"/>
      <c r="Y1051" s="150" t="str">
        <f>IFERROR(IF(VLOOKUP(A1049,入力データ,23,FALSE)="","",VLOOKUP(A1049,入力データ,23,FALSE)),"")</f>
        <v/>
      </c>
      <c r="Z1051" s="150"/>
      <c r="AA1051" s="151"/>
      <c r="AB1051" s="369"/>
      <c r="AC1051" s="377">
        <v>2</v>
      </c>
      <c r="AD1051" s="379" t="str">
        <f>IFERROR(IF(VLOOKUP(A1049,入力データ,37,FALSE)="","",VLOOKUP(A1049,入力データ,37,FALSE)),"")</f>
        <v/>
      </c>
      <c r="AE1051" s="379" t="str">
        <f>IF(AD1051="","",IF(V1056&gt;43585,5,4))</f>
        <v/>
      </c>
      <c r="AF1051" s="381" t="str">
        <f>IF(AD1051="","",V1056)</f>
        <v/>
      </c>
      <c r="AG1051" s="383" t="str">
        <f>IF(AE1051="","",V1056)</f>
        <v/>
      </c>
      <c r="AH1051" s="385" t="str">
        <f>IF(AF1051="","",V1056)</f>
        <v/>
      </c>
      <c r="AI1051" s="387">
        <v>6</v>
      </c>
      <c r="AJ1051" s="389" t="str">
        <f>IFERROR(IF(VLOOKUP(A1049,入力データ,36,FALSE)="","",3),"")</f>
        <v/>
      </c>
      <c r="AK1051" s="372"/>
      <c r="AL1051" s="374"/>
    </row>
    <row r="1052" spans="1:38" ht="15" customHeight="1" x14ac:dyDescent="0.15">
      <c r="A1052" s="454"/>
      <c r="B1052" s="458"/>
      <c r="C1052" s="376"/>
      <c r="D1052" s="463"/>
      <c r="E1052" s="466"/>
      <c r="F1052" s="469"/>
      <c r="G1052" s="472"/>
      <c r="H1052" s="466"/>
      <c r="I1052" s="466"/>
      <c r="J1052" s="477"/>
      <c r="K1052" s="480"/>
      <c r="L1052" s="466"/>
      <c r="M1052" s="466"/>
      <c r="N1052" s="469"/>
      <c r="O1052" s="472"/>
      <c r="P1052" s="466"/>
      <c r="Q1052" s="477"/>
      <c r="R1052" s="489"/>
      <c r="S1052" s="440"/>
      <c r="T1052" s="441"/>
      <c r="U1052" s="442"/>
      <c r="V1052" s="38"/>
      <c r="W1052" s="36"/>
      <c r="X1052" s="36"/>
      <c r="Y1052" s="150" t="str">
        <f>IFERROR(IF(VLOOKUP(A1049,入力データ,24,FALSE)="","",VLOOKUP(A1049,入力データ,24,FALSE)),"")</f>
        <v/>
      </c>
      <c r="Z1052" s="63"/>
      <c r="AA1052" s="37"/>
      <c r="AB1052" s="369"/>
      <c r="AC1052" s="378"/>
      <c r="AD1052" s="380"/>
      <c r="AE1052" s="380"/>
      <c r="AF1052" s="382"/>
      <c r="AG1052" s="384"/>
      <c r="AH1052" s="386"/>
      <c r="AI1052" s="388"/>
      <c r="AJ1052" s="390"/>
      <c r="AK1052" s="372"/>
      <c r="AL1052" s="374"/>
    </row>
    <row r="1053" spans="1:38" ht="15" customHeight="1" x14ac:dyDescent="0.15">
      <c r="A1053" s="454"/>
      <c r="B1053" s="490" t="str">
        <f>IF(OR(C1049&lt;&gt;"",C1051&lt;&gt;""),"○","")</f>
        <v/>
      </c>
      <c r="C1053" s="391" t="str">
        <f>IFERROR(IF(VLOOKUP(A1049,入力データ,4,FALSE)="","",VLOOKUP(A1049,入力データ,4,FALSE)),"")</f>
        <v/>
      </c>
      <c r="D1053" s="392"/>
      <c r="E1053" s="395" t="str">
        <f>IFERROR(IF(VLOOKUP(A1049,入力データ,15,FALSE)="","",IF(VLOOKUP(A1049,入力データ,15,FALSE)&gt;43585,5,4)),"")</f>
        <v/>
      </c>
      <c r="F1053" s="398" t="str">
        <f>IFERROR(IF(VLOOKUP(A1049,入力データ,15,FALSE)="","",VLOOKUP(A1049,入力データ,15,FALSE)),"")</f>
        <v/>
      </c>
      <c r="G1053" s="401" t="str">
        <f>IFERROR(IF(VLOOKUP(A1049,入力データ,15,FALSE)="","",VLOOKUP(A1049,入力データ,15,FALSE)),"")</f>
        <v/>
      </c>
      <c r="H1053" s="404" t="str">
        <f>IFERROR(IF(VLOOKUP(A1049,入力データ,15,FALSE)&gt;0,1,""),"")</f>
        <v/>
      </c>
      <c r="I1053" s="404" t="str">
        <f>IFERROR(IF(VLOOKUP(A1049,入力データ,16,FALSE)="","",VLOOKUP(A1049,入力データ,16,FALSE)),"")</f>
        <v/>
      </c>
      <c r="J1053" s="405" t="str">
        <f>IFERROR(IF(VLOOKUP(A1049,入力データ,17,FALSE)="","",
IF(VLOOKUP(A1049,入力データ,17,FALSE)&gt;159,"G",
IF(VLOOKUP(A1049,入力データ,17,FALSE)&gt;149,"F",
IF(VLOOKUP(A1049,入力データ,17,FALSE)&gt;139,"E",
IF(VLOOKUP(A1049,入力データ,17,FALSE)&gt;129,"D",
IF(VLOOKUP(A1049,入力データ,17,FALSE)&gt;119,"C",
IF(VLOOKUP(A1049,入力データ,17,FALSE)&gt;109,"B",
IF(VLOOKUP(A1049,入力データ,17,FALSE)&gt;99,"A",
"")))))))),"")</f>
        <v/>
      </c>
      <c r="K1053" s="408" t="str">
        <f>IFERROR(IF(VLOOKUP(A1049,入力データ,17,FALSE)="","",
IF(VLOOKUP(A1049,入力データ,17,FALSE)&gt;99,MOD(VLOOKUP(A1049,入力データ,17,FALSE),10),VLOOKUP(A1049,入力データ,17,FALSE))),"")</f>
        <v/>
      </c>
      <c r="L1053" s="411" t="str">
        <f>IFERROR(IF(VLOOKUP(A1049,入力データ,18,FALSE)="","",VLOOKUP(A1049,入力データ,18,FALSE)),"")</f>
        <v/>
      </c>
      <c r="M1053" s="493" t="str">
        <f>IFERROR(IF(VLOOKUP(A1049,入力データ,19,FALSE)="","",IF(VLOOKUP(A1049,入力データ,19,FALSE)&gt;43585,5,4)),"")</f>
        <v/>
      </c>
      <c r="N1053" s="398" t="str">
        <f>IFERROR(IF(VLOOKUP(A1049,入力データ,19,FALSE)="","",VLOOKUP(A1049,入力データ,19,FALSE)),"")</f>
        <v/>
      </c>
      <c r="O1053" s="401" t="str">
        <f>IFERROR(IF(VLOOKUP(A1049,入力データ,19,FALSE)="","",VLOOKUP(A1049,入力データ,19,FALSE)),"")</f>
        <v/>
      </c>
      <c r="P1053" s="411" t="str">
        <f>IFERROR(IF(VLOOKUP(A1049,入力データ,20,FALSE)="","",VLOOKUP(A1049,入力データ,20,FALSE)),"")</f>
        <v/>
      </c>
      <c r="Q1053" s="500"/>
      <c r="R1053" s="503" t="str">
        <f>IFERROR(IF(OR(S1053="ｲｸｷｭｳ",S1053="ﾑｷｭｳ",AND(L1053="",P1053="")),"",VLOOKUP(A1049,入力データ,31,FALSE)),"")</f>
        <v/>
      </c>
      <c r="S1053" s="423" t="str">
        <f>IFERROR(
IF(VLOOKUP(A1049,入力データ,33,FALSE)=1,"ﾑｷｭｳ ",
IF(VLOOKUP(A1049,入力データ,33,FALSE)=3,"ｲｸｷｭｳ",
IF(VLOOKUP(A1049,入力データ,33,FALSE)=4,VLOOKUP(A1049,入力データ,32,FALSE),
IF(VLOOKUP(A1049,入力データ,33,FALSE)=5,VLOOKUP(A1049,入力データ,32,FALSE),
IF(AND(VLOOKUP(A1049,入力データ,38,FALSE)&gt;0,VLOOKUP(A1049,入力データ,38,FALSE)&lt;9),0,
IF(AND(L1053="",P1053=""),"",VLOOKUP(A1049,入力データ,32,FALSE))))))),"")</f>
        <v/>
      </c>
      <c r="T1053" s="424"/>
      <c r="U1053" s="425"/>
      <c r="V1053" s="36"/>
      <c r="W1053" s="36"/>
      <c r="X1053" s="36"/>
      <c r="Y1053" s="63" t="str">
        <f>IFERROR(IF(VLOOKUP(A1049,入力データ,25,FALSE)="","",VLOOKUP(A1049,入力データ,25,FALSE)),"")</f>
        <v/>
      </c>
      <c r="Z1053" s="63"/>
      <c r="AA1053" s="37"/>
      <c r="AB1053" s="369"/>
      <c r="AC1053" s="377">
        <v>3</v>
      </c>
      <c r="AD1053" s="379" t="str">
        <f>IFERROR(IF(VLOOKUP(A1049,入力データ,33,FALSE)="","",VLOOKUP(A1049,入力データ,33,FALSE)),"")</f>
        <v/>
      </c>
      <c r="AE1053" s="379" t="str">
        <f>IF(AD1053="","",IF(V1056&gt;43585,5,4))</f>
        <v/>
      </c>
      <c r="AF1053" s="381" t="str">
        <f>IF(AD1053="","",V1056)</f>
        <v/>
      </c>
      <c r="AG1053" s="383" t="str">
        <f>IF(AE1053="","",V1056)</f>
        <v/>
      </c>
      <c r="AH1053" s="385" t="str">
        <f>IF(AF1053="","",V1056)</f>
        <v/>
      </c>
      <c r="AI1053" s="379">
        <v>7</v>
      </c>
      <c r="AJ1053" s="430"/>
      <c r="AK1053" s="372"/>
      <c r="AL1053" s="374"/>
    </row>
    <row r="1054" spans="1:38" ht="15" customHeight="1" x14ac:dyDescent="0.15">
      <c r="A1054" s="454"/>
      <c r="B1054" s="491"/>
      <c r="C1054" s="393"/>
      <c r="D1054" s="394"/>
      <c r="E1054" s="396"/>
      <c r="F1054" s="399"/>
      <c r="G1054" s="402"/>
      <c r="H1054" s="396"/>
      <c r="I1054" s="396"/>
      <c r="J1054" s="406"/>
      <c r="K1054" s="409"/>
      <c r="L1054" s="396"/>
      <c r="M1054" s="494"/>
      <c r="N1054" s="496"/>
      <c r="O1054" s="498"/>
      <c r="P1054" s="494"/>
      <c r="Q1054" s="501"/>
      <c r="R1054" s="504"/>
      <c r="S1054" s="426"/>
      <c r="T1054" s="426"/>
      <c r="U1054" s="427"/>
      <c r="V1054" s="1"/>
      <c r="W1054" s="1"/>
      <c r="X1054" s="1"/>
      <c r="Y1054" s="63" t="str">
        <f>IFERROR(IF(VLOOKUP(A1049,入力データ,26,FALSE)="","",VLOOKUP(A1049,入力データ,26,FALSE)),"")</f>
        <v/>
      </c>
      <c r="Z1054" s="1"/>
      <c r="AA1054" s="1"/>
      <c r="AB1054" s="369"/>
      <c r="AC1054" s="378"/>
      <c r="AD1054" s="380"/>
      <c r="AE1054" s="380"/>
      <c r="AF1054" s="382"/>
      <c r="AG1054" s="384"/>
      <c r="AH1054" s="386"/>
      <c r="AI1054" s="380"/>
      <c r="AJ1054" s="431"/>
      <c r="AK1054" s="372"/>
      <c r="AL1054" s="374"/>
    </row>
    <row r="1055" spans="1:38" ht="15" customHeight="1" x14ac:dyDescent="0.15">
      <c r="A1055" s="454"/>
      <c r="B1055" s="491"/>
      <c r="C1055" s="432" t="str">
        <f>IFERROR(IF(VLOOKUP(A1049,入力データ,14,FALSE)="","",VLOOKUP(A1049,入力データ,14,FALSE)),"")</f>
        <v/>
      </c>
      <c r="D1055" s="409"/>
      <c r="E1055" s="396"/>
      <c r="F1055" s="399"/>
      <c r="G1055" s="402"/>
      <c r="H1055" s="396"/>
      <c r="I1055" s="396"/>
      <c r="J1055" s="406"/>
      <c r="K1055" s="409"/>
      <c r="L1055" s="396"/>
      <c r="M1055" s="494"/>
      <c r="N1055" s="496"/>
      <c r="O1055" s="498"/>
      <c r="P1055" s="494"/>
      <c r="Q1055" s="501"/>
      <c r="R1055" s="504"/>
      <c r="S1055" s="426"/>
      <c r="T1055" s="426"/>
      <c r="U1055" s="427"/>
      <c r="V1055" s="150"/>
      <c r="W1055" s="150"/>
      <c r="X1055" s="150"/>
      <c r="Y1055" s="1"/>
      <c r="Z1055" s="62"/>
      <c r="AA1055" s="151"/>
      <c r="AB1055" s="369"/>
      <c r="AC1055" s="377">
        <v>4</v>
      </c>
      <c r="AD1055" s="413" t="str">
        <f>IFERROR(IF(VLOOKUP(A1049,入力データ,38,FALSE)="","",VLOOKUP(A1049,入力データ,38,FALSE)),"")</f>
        <v/>
      </c>
      <c r="AE1055" s="379" t="str">
        <f>IF(AD1055="","",IF(V1056&gt;43585,5,4))</f>
        <v/>
      </c>
      <c r="AF1055" s="381" t="str">
        <f>IF(AE1055="","",V1056)</f>
        <v/>
      </c>
      <c r="AG1055" s="383" t="str">
        <f>IF(AE1055="","",V1056)</f>
        <v/>
      </c>
      <c r="AH1055" s="385" t="str">
        <f>IF(AE1055="","",V1056)</f>
        <v/>
      </c>
      <c r="AI1055" s="379"/>
      <c r="AJ1055" s="418"/>
      <c r="AK1055" s="58"/>
      <c r="AL1055" s="86"/>
    </row>
    <row r="1056" spans="1:38" ht="15" customHeight="1" x14ac:dyDescent="0.15">
      <c r="A1056" s="455"/>
      <c r="B1056" s="492"/>
      <c r="C1056" s="433"/>
      <c r="D1056" s="410"/>
      <c r="E1056" s="397"/>
      <c r="F1056" s="400"/>
      <c r="G1056" s="403"/>
      <c r="H1056" s="397"/>
      <c r="I1056" s="397"/>
      <c r="J1056" s="407"/>
      <c r="K1056" s="410"/>
      <c r="L1056" s="397"/>
      <c r="M1056" s="495"/>
      <c r="N1056" s="497"/>
      <c r="O1056" s="499"/>
      <c r="P1056" s="495"/>
      <c r="Q1056" s="502"/>
      <c r="R1056" s="505"/>
      <c r="S1056" s="428"/>
      <c r="T1056" s="428"/>
      <c r="U1056" s="429"/>
      <c r="V1056" s="420" t="str">
        <f>IFERROR(IF(VLOOKUP(A1049,入力データ,27,FALSE)="","",VLOOKUP(A1049,入力データ,27,FALSE)),"")</f>
        <v/>
      </c>
      <c r="W1056" s="421"/>
      <c r="X1056" s="421"/>
      <c r="Y1056" s="421"/>
      <c r="Z1056" s="421"/>
      <c r="AA1056" s="422"/>
      <c r="AB1056" s="370"/>
      <c r="AC1056" s="412"/>
      <c r="AD1056" s="414"/>
      <c r="AE1056" s="414"/>
      <c r="AF1056" s="415"/>
      <c r="AG1056" s="416"/>
      <c r="AH1056" s="417"/>
      <c r="AI1056" s="414"/>
      <c r="AJ1056" s="419"/>
      <c r="AK1056" s="60"/>
      <c r="AL1056" s="61"/>
    </row>
    <row r="1057" spans="1:38" ht="15" customHeight="1" x14ac:dyDescent="0.15">
      <c r="A1057" s="453">
        <v>131</v>
      </c>
      <c r="B1057" s="456"/>
      <c r="C1057" s="459" t="str">
        <f>IFERROR(IF(VLOOKUP(A1057,入力データ,2,FALSE)="","",VLOOKUP(A1057,入力データ,2,FALSE)),"")</f>
        <v/>
      </c>
      <c r="D1057" s="461" t="str">
        <f>IFERROR(
IF(OR(VLOOKUP(A1057,入力データ,34,FALSE)=1,
VLOOKUP(A1057,入力データ,34,FALSE)=3,
VLOOKUP(A1057,入力データ,34,FALSE)=4,
VLOOKUP(A1057,入力データ,34,FALSE)=5),
IF(VLOOKUP(A1057,入力データ,13,FALSE)="","",VLOOKUP(A1057,入力データ,13,FALSE)),
IF(VLOOKUP(A1057,入力データ,3,FALSE)="","",VLOOKUP(A1057,入力データ,3,FALSE))),"")</f>
        <v/>
      </c>
      <c r="E1057" s="464" t="str">
        <f>IFERROR(IF(VLOOKUP(A1057,入力データ,5,FALSE)="","",IF(VLOOKUP(A1057,入力データ,5,FALSE)&gt;43585,5,4)),"")</f>
        <v/>
      </c>
      <c r="F1057" s="467" t="str">
        <f>IFERROR(IF(VLOOKUP(A1057,入力データ,5,FALSE)="","",VLOOKUP(A1057,入力データ,5,FALSE)),"")</f>
        <v/>
      </c>
      <c r="G1057" s="470" t="str">
        <f>IFERROR(IF(VLOOKUP(A1057,入力データ,5,FALSE)="","",VLOOKUP(A1057,入力データ,5,FALSE)),"")</f>
        <v/>
      </c>
      <c r="H1057" s="473" t="str">
        <f>IFERROR(IF(VLOOKUP(A1057,入力データ,5,FALSE)&gt;0,1,""),"")</f>
        <v/>
      </c>
      <c r="I1057" s="473" t="str">
        <f>IFERROR(IF(VLOOKUP(A1057,入力データ,6,FALSE)="","",VLOOKUP(A1057,入力データ,6,FALSE)),"")</f>
        <v/>
      </c>
      <c r="J1057" s="475" t="str">
        <f>IFERROR(IF(VLOOKUP(A1057,入力データ,7,FALSE)="","",
IF(VLOOKUP(A1057,入力データ,7,FALSE)&gt;159,"G",
IF(VLOOKUP(A1057,入力データ,7,FALSE)&gt;149,"F",
IF(VLOOKUP(A1057,入力データ,7,FALSE)&gt;139,"E",
IF(VLOOKUP(A1057,入力データ,7,FALSE)&gt;129,"D",
IF(VLOOKUP(A1057,入力データ,7,FALSE)&gt;119,"C",
IF(VLOOKUP(A1057,入力データ,7,FALSE)&gt;109,"B",
IF(VLOOKUP(A1057,入力データ,7,FALSE)&gt;99,"A",
"")))))))),"")</f>
        <v/>
      </c>
      <c r="K1057" s="478" t="str">
        <f>IFERROR(IF(VLOOKUP(A1057,入力データ,7,FALSE)="","",
IF(VLOOKUP(A1057,入力データ,7,FALSE)&gt;99,MOD(VLOOKUP(A1057,入力データ,7,FALSE),10),VLOOKUP(A1057,入力データ,7,FALSE))),"")</f>
        <v/>
      </c>
      <c r="L1057" s="481" t="str">
        <f>IFERROR(IF(VLOOKUP(A1057,入力データ,8,FALSE)="","",VLOOKUP(A1057,入力データ,8,FALSE)),"")</f>
        <v/>
      </c>
      <c r="M1057" s="483" t="str">
        <f>IFERROR(IF(VLOOKUP(A1057,入力データ,9,FALSE)="","",IF(VLOOKUP(A1057,入力データ,9,FALSE)&gt;43585,5,4)),"")</f>
        <v/>
      </c>
      <c r="N1057" s="485" t="str">
        <f>IFERROR(IF(VLOOKUP(A1057,入力データ,9,FALSE)="","",VLOOKUP(A1057,入力データ,9,FALSE)),"")</f>
        <v/>
      </c>
      <c r="O1057" s="470" t="str">
        <f>IFERROR(IF(VLOOKUP(A1057,入力データ,9,FALSE)="","",VLOOKUP(A1057,入力データ,9,FALSE)),"")</f>
        <v/>
      </c>
      <c r="P1057" s="481" t="str">
        <f>IFERROR(IF(VLOOKUP(A1057,入力データ,10,FALSE)="","",VLOOKUP(A1057,入力データ,10,FALSE)),"")</f>
        <v/>
      </c>
      <c r="Q1057" s="434"/>
      <c r="R1057" s="487" t="str">
        <f>IFERROR(IF(VLOOKUP(A1057,入力データ,8,FALSE)="","",VLOOKUP(A1057,入力データ,8,FALSE)+VALUE(VLOOKUP(A1057,入力データ,10,FALSE))),"")</f>
        <v/>
      </c>
      <c r="S1057" s="434" t="str">
        <f>IF(R1057="","",IF(VLOOKUP(A1057,入力データ,11,FALSE)="育児休業","ｲｸｷｭｳ",IF(VLOOKUP(A1057,入力データ,11,FALSE)="傷病休職","ﾑｷｭｳ",ROUNDDOWN(R1057*10/1000,0))))</f>
        <v/>
      </c>
      <c r="T1057" s="435"/>
      <c r="U1057" s="436"/>
      <c r="V1057" s="152"/>
      <c r="W1057" s="149"/>
      <c r="X1057" s="149"/>
      <c r="Y1057" s="149" t="str">
        <f>IFERROR(IF(VLOOKUP(A1057,入力データ,21,FALSE)="","",VLOOKUP(A1057,入力データ,21,FALSE)),"")</f>
        <v/>
      </c>
      <c r="Z1057" s="40"/>
      <c r="AA1057" s="67"/>
      <c r="AB1057" s="368" t="str">
        <f>IFERROR(IF(VLOOKUP(A1057,入力データ,28,FALSE)&amp;"　"&amp;VLOOKUP(A1057,入力データ,29,FALSE)="　","",VLOOKUP(A1057,入力データ,28,FALSE)&amp;"　"&amp;VLOOKUP(A1057,入力データ,29,FALSE)),"")</f>
        <v/>
      </c>
      <c r="AC1057" s="443">
        <v>1</v>
      </c>
      <c r="AD1057" s="444" t="str">
        <f>IFERROR(IF(VLOOKUP(A1057,入力データ,34,FALSE)="","",VLOOKUP(A1057,入力データ,34,FALSE)),"")</f>
        <v/>
      </c>
      <c r="AE1057" s="444" t="str">
        <f>IF(AD1057="","",IF(V1064&gt;43585,5,4))</f>
        <v/>
      </c>
      <c r="AF1057" s="445" t="str">
        <f>IF(AD1057="","",V1064)</f>
        <v/>
      </c>
      <c r="AG1057" s="447" t="str">
        <f>IF(AD1057="","",V1064)</f>
        <v/>
      </c>
      <c r="AH1057" s="449" t="str">
        <f>IF(AD1057="","",V1064)</f>
        <v/>
      </c>
      <c r="AI1057" s="444">
        <v>5</v>
      </c>
      <c r="AJ1057" s="451" t="str">
        <f>IFERROR(IF(OR(VLOOKUP(A1057,入力データ,34,FALSE)=1,VLOOKUP(A1057,入力データ,34,FALSE)=3,VLOOKUP(A1057,入力データ,34,FALSE)=4,VLOOKUP(A1057,入力データ,34,FALSE)=5),3,
IF(VLOOKUP(A1057,入力データ,35,FALSE)="","",3)),"")</f>
        <v/>
      </c>
      <c r="AK1057" s="371"/>
      <c r="AL1057" s="373"/>
    </row>
    <row r="1058" spans="1:38" ht="15" customHeight="1" x14ac:dyDescent="0.15">
      <c r="A1058" s="454"/>
      <c r="B1058" s="457"/>
      <c r="C1058" s="460"/>
      <c r="D1058" s="462"/>
      <c r="E1058" s="465"/>
      <c r="F1058" s="468"/>
      <c r="G1058" s="471"/>
      <c r="H1058" s="474"/>
      <c r="I1058" s="474"/>
      <c r="J1058" s="476"/>
      <c r="K1058" s="479"/>
      <c r="L1058" s="482"/>
      <c r="M1058" s="484"/>
      <c r="N1058" s="486"/>
      <c r="O1058" s="471"/>
      <c r="P1058" s="482"/>
      <c r="Q1058" s="437"/>
      <c r="R1058" s="488"/>
      <c r="S1058" s="437"/>
      <c r="T1058" s="438"/>
      <c r="U1058" s="439"/>
      <c r="V1058" s="41"/>
      <c r="W1058" s="150"/>
      <c r="X1058" s="150"/>
      <c r="Y1058" s="150" t="str">
        <f>IFERROR(IF(VLOOKUP(A1057,入力データ,22,FALSE)="","",VLOOKUP(A1057,入力データ,22,FALSE)),"")</f>
        <v/>
      </c>
      <c r="Z1058" s="150"/>
      <c r="AA1058" s="151"/>
      <c r="AB1058" s="369"/>
      <c r="AC1058" s="378"/>
      <c r="AD1058" s="380"/>
      <c r="AE1058" s="380"/>
      <c r="AF1058" s="446"/>
      <c r="AG1058" s="448"/>
      <c r="AH1058" s="450"/>
      <c r="AI1058" s="380"/>
      <c r="AJ1058" s="452"/>
      <c r="AK1058" s="372"/>
      <c r="AL1058" s="374"/>
    </row>
    <row r="1059" spans="1:38" ht="15" customHeight="1" x14ac:dyDescent="0.15">
      <c r="A1059" s="454"/>
      <c r="B1059" s="457"/>
      <c r="C1059" s="375" t="str">
        <f>IFERROR(IF(VLOOKUP(A1057,入力データ,12,FALSE)="","",VLOOKUP(A1057,入力データ,12,FALSE)),"")</f>
        <v/>
      </c>
      <c r="D1059" s="462"/>
      <c r="E1059" s="465"/>
      <c r="F1059" s="468"/>
      <c r="G1059" s="471"/>
      <c r="H1059" s="474"/>
      <c r="I1059" s="474"/>
      <c r="J1059" s="476"/>
      <c r="K1059" s="479"/>
      <c r="L1059" s="482"/>
      <c r="M1059" s="484"/>
      <c r="N1059" s="486"/>
      <c r="O1059" s="471"/>
      <c r="P1059" s="482"/>
      <c r="Q1059" s="437"/>
      <c r="R1059" s="488"/>
      <c r="S1059" s="437"/>
      <c r="T1059" s="438"/>
      <c r="U1059" s="439"/>
      <c r="V1059" s="41"/>
      <c r="W1059" s="150"/>
      <c r="X1059" s="150"/>
      <c r="Y1059" s="150" t="str">
        <f>IFERROR(IF(VLOOKUP(A1057,入力データ,23,FALSE)="","",VLOOKUP(A1057,入力データ,23,FALSE)),"")</f>
        <v/>
      </c>
      <c r="Z1059" s="150"/>
      <c r="AA1059" s="151"/>
      <c r="AB1059" s="369"/>
      <c r="AC1059" s="377">
        <v>2</v>
      </c>
      <c r="AD1059" s="379" t="str">
        <f>IFERROR(IF(VLOOKUP(A1057,入力データ,37,FALSE)="","",VLOOKUP(A1057,入力データ,37,FALSE)),"")</f>
        <v/>
      </c>
      <c r="AE1059" s="379" t="str">
        <f>IF(AD1059="","",IF(V1064&gt;43585,5,4))</f>
        <v/>
      </c>
      <c r="AF1059" s="381" t="str">
        <f>IF(AD1059="","",V1064)</f>
        <v/>
      </c>
      <c r="AG1059" s="383" t="str">
        <f>IF(AE1059="","",V1064)</f>
        <v/>
      </c>
      <c r="AH1059" s="385" t="str">
        <f>IF(AF1059="","",V1064)</f>
        <v/>
      </c>
      <c r="AI1059" s="387">
        <v>6</v>
      </c>
      <c r="AJ1059" s="389" t="str">
        <f>IFERROR(IF(VLOOKUP(A1057,入力データ,36,FALSE)="","",3),"")</f>
        <v/>
      </c>
      <c r="AK1059" s="372"/>
      <c r="AL1059" s="374"/>
    </row>
    <row r="1060" spans="1:38" ht="15" customHeight="1" x14ac:dyDescent="0.15">
      <c r="A1060" s="454"/>
      <c r="B1060" s="458"/>
      <c r="C1060" s="376"/>
      <c r="D1060" s="463"/>
      <c r="E1060" s="466"/>
      <c r="F1060" s="469"/>
      <c r="G1060" s="472"/>
      <c r="H1060" s="466"/>
      <c r="I1060" s="466"/>
      <c r="J1060" s="477"/>
      <c r="K1060" s="480"/>
      <c r="L1060" s="466"/>
      <c r="M1060" s="466"/>
      <c r="N1060" s="469"/>
      <c r="O1060" s="472"/>
      <c r="P1060" s="466"/>
      <c r="Q1060" s="477"/>
      <c r="R1060" s="489"/>
      <c r="S1060" s="440"/>
      <c r="T1060" s="441"/>
      <c r="U1060" s="442"/>
      <c r="V1060" s="38"/>
      <c r="W1060" s="36"/>
      <c r="X1060" s="36"/>
      <c r="Y1060" s="150" t="str">
        <f>IFERROR(IF(VLOOKUP(A1057,入力データ,24,FALSE)="","",VLOOKUP(A1057,入力データ,24,FALSE)),"")</f>
        <v/>
      </c>
      <c r="Z1060" s="63"/>
      <c r="AA1060" s="37"/>
      <c r="AB1060" s="369"/>
      <c r="AC1060" s="378"/>
      <c r="AD1060" s="380"/>
      <c r="AE1060" s="380"/>
      <c r="AF1060" s="382"/>
      <c r="AG1060" s="384"/>
      <c r="AH1060" s="386"/>
      <c r="AI1060" s="388"/>
      <c r="AJ1060" s="390"/>
      <c r="AK1060" s="372"/>
      <c r="AL1060" s="374"/>
    </row>
    <row r="1061" spans="1:38" ht="15" customHeight="1" x14ac:dyDescent="0.15">
      <c r="A1061" s="454"/>
      <c r="B1061" s="490" t="str">
        <f>IF(OR(C1057&lt;&gt;"",C1059&lt;&gt;""),"○","")</f>
        <v/>
      </c>
      <c r="C1061" s="391" t="str">
        <f>IFERROR(IF(VLOOKUP(A1057,入力データ,4,FALSE)="","",VLOOKUP(A1057,入力データ,4,FALSE)),"")</f>
        <v/>
      </c>
      <c r="D1061" s="392"/>
      <c r="E1061" s="395" t="str">
        <f>IFERROR(IF(VLOOKUP(A1057,入力データ,15,FALSE)="","",IF(VLOOKUP(A1057,入力データ,15,FALSE)&gt;43585,5,4)),"")</f>
        <v/>
      </c>
      <c r="F1061" s="398" t="str">
        <f>IFERROR(IF(VLOOKUP(A1057,入力データ,15,FALSE)="","",VLOOKUP(A1057,入力データ,15,FALSE)),"")</f>
        <v/>
      </c>
      <c r="G1061" s="401" t="str">
        <f>IFERROR(IF(VLOOKUP(A1057,入力データ,15,FALSE)="","",VLOOKUP(A1057,入力データ,15,FALSE)),"")</f>
        <v/>
      </c>
      <c r="H1061" s="404" t="str">
        <f>IFERROR(IF(VLOOKUP(A1057,入力データ,15,FALSE)&gt;0,1,""),"")</f>
        <v/>
      </c>
      <c r="I1061" s="404" t="str">
        <f>IFERROR(IF(VLOOKUP(A1057,入力データ,16,FALSE)="","",VLOOKUP(A1057,入力データ,16,FALSE)),"")</f>
        <v/>
      </c>
      <c r="J1061" s="405" t="str">
        <f>IFERROR(IF(VLOOKUP(A1057,入力データ,17,FALSE)="","",
IF(VLOOKUP(A1057,入力データ,17,FALSE)&gt;159,"G",
IF(VLOOKUP(A1057,入力データ,17,FALSE)&gt;149,"F",
IF(VLOOKUP(A1057,入力データ,17,FALSE)&gt;139,"E",
IF(VLOOKUP(A1057,入力データ,17,FALSE)&gt;129,"D",
IF(VLOOKUP(A1057,入力データ,17,FALSE)&gt;119,"C",
IF(VLOOKUP(A1057,入力データ,17,FALSE)&gt;109,"B",
IF(VLOOKUP(A1057,入力データ,17,FALSE)&gt;99,"A",
"")))))))),"")</f>
        <v/>
      </c>
      <c r="K1061" s="408" t="str">
        <f>IFERROR(IF(VLOOKUP(A1057,入力データ,17,FALSE)="","",
IF(VLOOKUP(A1057,入力データ,17,FALSE)&gt;99,MOD(VLOOKUP(A1057,入力データ,17,FALSE),10),VLOOKUP(A1057,入力データ,17,FALSE))),"")</f>
        <v/>
      </c>
      <c r="L1061" s="411" t="str">
        <f>IFERROR(IF(VLOOKUP(A1057,入力データ,18,FALSE)="","",VLOOKUP(A1057,入力データ,18,FALSE)),"")</f>
        <v/>
      </c>
      <c r="M1061" s="493" t="str">
        <f>IFERROR(IF(VLOOKUP(A1057,入力データ,19,FALSE)="","",IF(VLOOKUP(A1057,入力データ,19,FALSE)&gt;43585,5,4)),"")</f>
        <v/>
      </c>
      <c r="N1061" s="398" t="str">
        <f>IFERROR(IF(VLOOKUP(A1057,入力データ,19,FALSE)="","",VLOOKUP(A1057,入力データ,19,FALSE)),"")</f>
        <v/>
      </c>
      <c r="O1061" s="401" t="str">
        <f>IFERROR(IF(VLOOKUP(A1057,入力データ,19,FALSE)="","",VLOOKUP(A1057,入力データ,19,FALSE)),"")</f>
        <v/>
      </c>
      <c r="P1061" s="411" t="str">
        <f>IFERROR(IF(VLOOKUP(A1057,入力データ,20,FALSE)="","",VLOOKUP(A1057,入力データ,20,FALSE)),"")</f>
        <v/>
      </c>
      <c r="Q1061" s="500"/>
      <c r="R1061" s="503" t="str">
        <f>IFERROR(IF(OR(S1061="ｲｸｷｭｳ",S1061="ﾑｷｭｳ",AND(L1061="",P1061="")),"",VLOOKUP(A1057,入力データ,31,FALSE)),"")</f>
        <v/>
      </c>
      <c r="S1061" s="423" t="str">
        <f>IFERROR(
IF(VLOOKUP(A1057,入力データ,33,FALSE)=1,"ﾑｷｭｳ ",
IF(VLOOKUP(A1057,入力データ,33,FALSE)=3,"ｲｸｷｭｳ",
IF(VLOOKUP(A1057,入力データ,33,FALSE)=4,VLOOKUP(A1057,入力データ,32,FALSE),
IF(VLOOKUP(A1057,入力データ,33,FALSE)=5,VLOOKUP(A1057,入力データ,32,FALSE),
IF(AND(VLOOKUP(A1057,入力データ,38,FALSE)&gt;0,VLOOKUP(A1057,入力データ,38,FALSE)&lt;9),0,
IF(AND(L1061="",P1061=""),"",VLOOKUP(A1057,入力データ,32,FALSE))))))),"")</f>
        <v/>
      </c>
      <c r="T1061" s="424"/>
      <c r="U1061" s="425"/>
      <c r="V1061" s="36"/>
      <c r="W1061" s="36"/>
      <c r="X1061" s="36"/>
      <c r="Y1061" s="63" t="str">
        <f>IFERROR(IF(VLOOKUP(A1057,入力データ,25,FALSE)="","",VLOOKUP(A1057,入力データ,25,FALSE)),"")</f>
        <v/>
      </c>
      <c r="Z1061" s="63"/>
      <c r="AA1061" s="37"/>
      <c r="AB1061" s="369"/>
      <c r="AC1061" s="377">
        <v>3</v>
      </c>
      <c r="AD1061" s="379" t="str">
        <f>IFERROR(IF(VLOOKUP(A1057,入力データ,33,FALSE)="","",VLOOKUP(A1057,入力データ,33,FALSE)),"")</f>
        <v/>
      </c>
      <c r="AE1061" s="379" t="str">
        <f>IF(AD1061="","",IF(V1064&gt;43585,5,4))</f>
        <v/>
      </c>
      <c r="AF1061" s="381" t="str">
        <f>IF(AD1061="","",V1064)</f>
        <v/>
      </c>
      <c r="AG1061" s="383" t="str">
        <f>IF(AE1061="","",V1064)</f>
        <v/>
      </c>
      <c r="AH1061" s="385" t="str">
        <f>IF(AF1061="","",V1064)</f>
        <v/>
      </c>
      <c r="AI1061" s="379">
        <v>7</v>
      </c>
      <c r="AJ1061" s="430"/>
      <c r="AK1061" s="372"/>
      <c r="AL1061" s="374"/>
    </row>
    <row r="1062" spans="1:38" ht="15" customHeight="1" x14ac:dyDescent="0.15">
      <c r="A1062" s="454"/>
      <c r="B1062" s="491"/>
      <c r="C1062" s="393"/>
      <c r="D1062" s="394"/>
      <c r="E1062" s="396"/>
      <c r="F1062" s="399"/>
      <c r="G1062" s="402"/>
      <c r="H1062" s="396"/>
      <c r="I1062" s="396"/>
      <c r="J1062" s="406"/>
      <c r="K1062" s="409"/>
      <c r="L1062" s="396"/>
      <c r="M1062" s="494"/>
      <c r="N1062" s="496"/>
      <c r="O1062" s="498"/>
      <c r="P1062" s="494"/>
      <c r="Q1062" s="501"/>
      <c r="R1062" s="504"/>
      <c r="S1062" s="426"/>
      <c r="T1062" s="426"/>
      <c r="U1062" s="427"/>
      <c r="V1062" s="1"/>
      <c r="W1062" s="1"/>
      <c r="X1062" s="1"/>
      <c r="Y1062" s="63" t="str">
        <f>IFERROR(IF(VLOOKUP(A1057,入力データ,26,FALSE)="","",VLOOKUP(A1057,入力データ,26,FALSE)),"")</f>
        <v/>
      </c>
      <c r="Z1062" s="1"/>
      <c r="AA1062" s="1"/>
      <c r="AB1062" s="369"/>
      <c r="AC1062" s="378"/>
      <c r="AD1062" s="380"/>
      <c r="AE1062" s="380"/>
      <c r="AF1062" s="382"/>
      <c r="AG1062" s="384"/>
      <c r="AH1062" s="386"/>
      <c r="AI1062" s="380"/>
      <c r="AJ1062" s="431"/>
      <c r="AK1062" s="372"/>
      <c r="AL1062" s="374"/>
    </row>
    <row r="1063" spans="1:38" ht="15" customHeight="1" x14ac:dyDescent="0.15">
      <c r="A1063" s="454"/>
      <c r="B1063" s="491"/>
      <c r="C1063" s="432" t="str">
        <f>IFERROR(IF(VLOOKUP(A1057,入力データ,14,FALSE)="","",VLOOKUP(A1057,入力データ,14,FALSE)),"")</f>
        <v/>
      </c>
      <c r="D1063" s="409"/>
      <c r="E1063" s="396"/>
      <c r="F1063" s="399"/>
      <c r="G1063" s="402"/>
      <c r="H1063" s="396"/>
      <c r="I1063" s="396"/>
      <c r="J1063" s="406"/>
      <c r="K1063" s="409"/>
      <c r="L1063" s="396"/>
      <c r="M1063" s="494"/>
      <c r="N1063" s="496"/>
      <c r="O1063" s="498"/>
      <c r="P1063" s="494"/>
      <c r="Q1063" s="501"/>
      <c r="R1063" s="504"/>
      <c r="S1063" s="426"/>
      <c r="T1063" s="426"/>
      <c r="U1063" s="427"/>
      <c r="V1063" s="150"/>
      <c r="W1063" s="150"/>
      <c r="X1063" s="150"/>
      <c r="Y1063" s="1"/>
      <c r="Z1063" s="62"/>
      <c r="AA1063" s="151"/>
      <c r="AB1063" s="369"/>
      <c r="AC1063" s="377">
        <v>4</v>
      </c>
      <c r="AD1063" s="413" t="str">
        <f>IFERROR(IF(VLOOKUP(A1057,入力データ,38,FALSE)="","",VLOOKUP(A1057,入力データ,38,FALSE)),"")</f>
        <v/>
      </c>
      <c r="AE1063" s="379" t="str">
        <f>IF(AD1063="","",IF(V1064&gt;43585,5,4))</f>
        <v/>
      </c>
      <c r="AF1063" s="381" t="str">
        <f>IF(AE1063="","",V1064)</f>
        <v/>
      </c>
      <c r="AG1063" s="383" t="str">
        <f>IF(AE1063="","",V1064)</f>
        <v/>
      </c>
      <c r="AH1063" s="385" t="str">
        <f>IF(AE1063="","",V1064)</f>
        <v/>
      </c>
      <c r="AI1063" s="379"/>
      <c r="AJ1063" s="418"/>
      <c r="AK1063" s="58"/>
      <c r="AL1063" s="86"/>
    </row>
    <row r="1064" spans="1:38" ht="15" customHeight="1" x14ac:dyDescent="0.15">
      <c r="A1064" s="455"/>
      <c r="B1064" s="492"/>
      <c r="C1064" s="433"/>
      <c r="D1064" s="410"/>
      <c r="E1064" s="397"/>
      <c r="F1064" s="400"/>
      <c r="G1064" s="403"/>
      <c r="H1064" s="397"/>
      <c r="I1064" s="397"/>
      <c r="J1064" s="407"/>
      <c r="K1064" s="410"/>
      <c r="L1064" s="397"/>
      <c r="M1064" s="495"/>
      <c r="N1064" s="497"/>
      <c r="O1064" s="499"/>
      <c r="P1064" s="495"/>
      <c r="Q1064" s="502"/>
      <c r="R1064" s="505"/>
      <c r="S1064" s="428"/>
      <c r="T1064" s="428"/>
      <c r="U1064" s="429"/>
      <c r="V1064" s="420" t="str">
        <f>IFERROR(IF(VLOOKUP(A1057,入力データ,27,FALSE)="","",VLOOKUP(A1057,入力データ,27,FALSE)),"")</f>
        <v/>
      </c>
      <c r="W1064" s="421"/>
      <c r="X1064" s="421"/>
      <c r="Y1064" s="421"/>
      <c r="Z1064" s="421"/>
      <c r="AA1064" s="422"/>
      <c r="AB1064" s="370"/>
      <c r="AC1064" s="412"/>
      <c r="AD1064" s="414"/>
      <c r="AE1064" s="414"/>
      <c r="AF1064" s="415"/>
      <c r="AG1064" s="416"/>
      <c r="AH1064" s="417"/>
      <c r="AI1064" s="414"/>
      <c r="AJ1064" s="419"/>
      <c r="AK1064" s="60"/>
      <c r="AL1064" s="61"/>
    </row>
    <row r="1065" spans="1:38" ht="15" customHeight="1" x14ac:dyDescent="0.15">
      <c r="A1065" s="453">
        <v>132</v>
      </c>
      <c r="B1065" s="456"/>
      <c r="C1065" s="459" t="str">
        <f>IFERROR(IF(VLOOKUP(A1065,入力データ,2,FALSE)="","",VLOOKUP(A1065,入力データ,2,FALSE)),"")</f>
        <v/>
      </c>
      <c r="D1065" s="461" t="str">
        <f>IFERROR(
IF(OR(VLOOKUP(A1065,入力データ,34,FALSE)=1,
VLOOKUP(A1065,入力データ,34,FALSE)=3,
VLOOKUP(A1065,入力データ,34,FALSE)=4,
VLOOKUP(A1065,入力データ,34,FALSE)=5),
IF(VLOOKUP(A1065,入力データ,13,FALSE)="","",VLOOKUP(A1065,入力データ,13,FALSE)),
IF(VLOOKUP(A1065,入力データ,3,FALSE)="","",VLOOKUP(A1065,入力データ,3,FALSE))),"")</f>
        <v/>
      </c>
      <c r="E1065" s="464" t="str">
        <f>IFERROR(IF(VLOOKUP(A1065,入力データ,5,FALSE)="","",IF(VLOOKUP(A1065,入力データ,5,FALSE)&gt;43585,5,4)),"")</f>
        <v/>
      </c>
      <c r="F1065" s="467" t="str">
        <f>IFERROR(IF(VLOOKUP(A1065,入力データ,5,FALSE)="","",VLOOKUP(A1065,入力データ,5,FALSE)),"")</f>
        <v/>
      </c>
      <c r="G1065" s="470" t="str">
        <f>IFERROR(IF(VLOOKUP(A1065,入力データ,5,FALSE)="","",VLOOKUP(A1065,入力データ,5,FALSE)),"")</f>
        <v/>
      </c>
      <c r="H1065" s="473" t="str">
        <f>IFERROR(IF(VLOOKUP(A1065,入力データ,5,FALSE)&gt;0,1,""),"")</f>
        <v/>
      </c>
      <c r="I1065" s="473" t="str">
        <f>IFERROR(IF(VLOOKUP(A1065,入力データ,6,FALSE)="","",VLOOKUP(A1065,入力データ,6,FALSE)),"")</f>
        <v/>
      </c>
      <c r="J1065" s="475" t="str">
        <f>IFERROR(IF(VLOOKUP(A1065,入力データ,7,FALSE)="","",
IF(VLOOKUP(A1065,入力データ,7,FALSE)&gt;159,"G",
IF(VLOOKUP(A1065,入力データ,7,FALSE)&gt;149,"F",
IF(VLOOKUP(A1065,入力データ,7,FALSE)&gt;139,"E",
IF(VLOOKUP(A1065,入力データ,7,FALSE)&gt;129,"D",
IF(VLOOKUP(A1065,入力データ,7,FALSE)&gt;119,"C",
IF(VLOOKUP(A1065,入力データ,7,FALSE)&gt;109,"B",
IF(VLOOKUP(A1065,入力データ,7,FALSE)&gt;99,"A",
"")))))))),"")</f>
        <v/>
      </c>
      <c r="K1065" s="478" t="str">
        <f>IFERROR(IF(VLOOKUP(A1065,入力データ,7,FALSE)="","",
IF(VLOOKUP(A1065,入力データ,7,FALSE)&gt;99,MOD(VLOOKUP(A1065,入力データ,7,FALSE),10),VLOOKUP(A1065,入力データ,7,FALSE))),"")</f>
        <v/>
      </c>
      <c r="L1065" s="481" t="str">
        <f>IFERROR(IF(VLOOKUP(A1065,入力データ,8,FALSE)="","",VLOOKUP(A1065,入力データ,8,FALSE)),"")</f>
        <v/>
      </c>
      <c r="M1065" s="483" t="str">
        <f>IFERROR(IF(VLOOKUP(A1065,入力データ,9,FALSE)="","",IF(VLOOKUP(A1065,入力データ,9,FALSE)&gt;43585,5,4)),"")</f>
        <v/>
      </c>
      <c r="N1065" s="485" t="str">
        <f>IFERROR(IF(VLOOKUP(A1065,入力データ,9,FALSE)="","",VLOOKUP(A1065,入力データ,9,FALSE)),"")</f>
        <v/>
      </c>
      <c r="O1065" s="470" t="str">
        <f>IFERROR(IF(VLOOKUP(A1065,入力データ,9,FALSE)="","",VLOOKUP(A1065,入力データ,9,FALSE)),"")</f>
        <v/>
      </c>
      <c r="P1065" s="481" t="str">
        <f>IFERROR(IF(VLOOKUP(A1065,入力データ,10,FALSE)="","",VLOOKUP(A1065,入力データ,10,FALSE)),"")</f>
        <v/>
      </c>
      <c r="Q1065" s="434"/>
      <c r="R1065" s="487" t="str">
        <f>IFERROR(IF(VLOOKUP(A1065,入力データ,8,FALSE)="","",VLOOKUP(A1065,入力データ,8,FALSE)+VALUE(VLOOKUP(A1065,入力データ,10,FALSE))),"")</f>
        <v/>
      </c>
      <c r="S1065" s="434" t="str">
        <f>IF(R1065="","",IF(VLOOKUP(A1065,入力データ,11,FALSE)="育児休業","ｲｸｷｭｳ",IF(VLOOKUP(A1065,入力データ,11,FALSE)="傷病休職","ﾑｷｭｳ",ROUNDDOWN(R1065*10/1000,0))))</f>
        <v/>
      </c>
      <c r="T1065" s="435"/>
      <c r="U1065" s="436"/>
      <c r="V1065" s="152"/>
      <c r="W1065" s="149"/>
      <c r="X1065" s="149"/>
      <c r="Y1065" s="149" t="str">
        <f>IFERROR(IF(VLOOKUP(A1065,入力データ,21,FALSE)="","",VLOOKUP(A1065,入力データ,21,FALSE)),"")</f>
        <v/>
      </c>
      <c r="Z1065" s="40"/>
      <c r="AA1065" s="67"/>
      <c r="AB1065" s="368" t="str">
        <f>IFERROR(IF(VLOOKUP(A1065,入力データ,28,FALSE)&amp;"　"&amp;VLOOKUP(A1065,入力データ,29,FALSE)="　","",VLOOKUP(A1065,入力データ,28,FALSE)&amp;"　"&amp;VLOOKUP(A1065,入力データ,29,FALSE)),"")</f>
        <v/>
      </c>
      <c r="AC1065" s="443">
        <v>1</v>
      </c>
      <c r="AD1065" s="444" t="str">
        <f>IFERROR(IF(VLOOKUP(A1065,入力データ,34,FALSE)="","",VLOOKUP(A1065,入力データ,34,FALSE)),"")</f>
        <v/>
      </c>
      <c r="AE1065" s="444" t="str">
        <f>IF(AD1065="","",IF(V1072&gt;43585,5,4))</f>
        <v/>
      </c>
      <c r="AF1065" s="445" t="str">
        <f>IF(AD1065="","",V1072)</f>
        <v/>
      </c>
      <c r="AG1065" s="447" t="str">
        <f>IF(AD1065="","",V1072)</f>
        <v/>
      </c>
      <c r="AH1065" s="449" t="str">
        <f>IF(AD1065="","",V1072)</f>
        <v/>
      </c>
      <c r="AI1065" s="444">
        <v>5</v>
      </c>
      <c r="AJ1065" s="451" t="str">
        <f>IFERROR(IF(OR(VLOOKUP(A1065,入力データ,34,FALSE)=1,VLOOKUP(A1065,入力データ,34,FALSE)=3,VLOOKUP(A1065,入力データ,34,FALSE)=4,VLOOKUP(A1065,入力データ,34,FALSE)=5),3,
IF(VLOOKUP(A1065,入力データ,35,FALSE)="","",3)),"")</f>
        <v/>
      </c>
      <c r="AK1065" s="371"/>
      <c r="AL1065" s="373"/>
    </row>
    <row r="1066" spans="1:38" ht="15" customHeight="1" x14ac:dyDescent="0.15">
      <c r="A1066" s="454"/>
      <c r="B1066" s="457"/>
      <c r="C1066" s="460"/>
      <c r="D1066" s="462"/>
      <c r="E1066" s="465"/>
      <c r="F1066" s="468"/>
      <c r="G1066" s="471"/>
      <c r="H1066" s="474"/>
      <c r="I1066" s="474"/>
      <c r="J1066" s="476"/>
      <c r="K1066" s="479"/>
      <c r="L1066" s="482"/>
      <c r="M1066" s="484"/>
      <c r="N1066" s="486"/>
      <c r="O1066" s="471"/>
      <c r="P1066" s="482"/>
      <c r="Q1066" s="437"/>
      <c r="R1066" s="488"/>
      <c r="S1066" s="437"/>
      <c r="T1066" s="438"/>
      <c r="U1066" s="439"/>
      <c r="V1066" s="41"/>
      <c r="W1066" s="150"/>
      <c r="X1066" s="150"/>
      <c r="Y1066" s="150" t="str">
        <f>IFERROR(IF(VLOOKUP(A1065,入力データ,22,FALSE)="","",VLOOKUP(A1065,入力データ,22,FALSE)),"")</f>
        <v/>
      </c>
      <c r="Z1066" s="150"/>
      <c r="AA1066" s="151"/>
      <c r="AB1066" s="369"/>
      <c r="AC1066" s="378"/>
      <c r="AD1066" s="380"/>
      <c r="AE1066" s="380"/>
      <c r="AF1066" s="446"/>
      <c r="AG1066" s="448"/>
      <c r="AH1066" s="450"/>
      <c r="AI1066" s="380"/>
      <c r="AJ1066" s="452"/>
      <c r="AK1066" s="372"/>
      <c r="AL1066" s="374"/>
    </row>
    <row r="1067" spans="1:38" ht="15" customHeight="1" x14ac:dyDescent="0.15">
      <c r="A1067" s="454"/>
      <c r="B1067" s="457"/>
      <c r="C1067" s="375" t="str">
        <f>IFERROR(IF(VLOOKUP(A1065,入力データ,12,FALSE)="","",VLOOKUP(A1065,入力データ,12,FALSE)),"")</f>
        <v/>
      </c>
      <c r="D1067" s="462"/>
      <c r="E1067" s="465"/>
      <c r="F1067" s="468"/>
      <c r="G1067" s="471"/>
      <c r="H1067" s="474"/>
      <c r="I1067" s="474"/>
      <c r="J1067" s="476"/>
      <c r="K1067" s="479"/>
      <c r="L1067" s="482"/>
      <c r="M1067" s="484"/>
      <c r="N1067" s="486"/>
      <c r="O1067" s="471"/>
      <c r="P1067" s="482"/>
      <c r="Q1067" s="437"/>
      <c r="R1067" s="488"/>
      <c r="S1067" s="437"/>
      <c r="T1067" s="438"/>
      <c r="U1067" s="439"/>
      <c r="V1067" s="41"/>
      <c r="W1067" s="150"/>
      <c r="X1067" s="150"/>
      <c r="Y1067" s="150" t="str">
        <f>IFERROR(IF(VLOOKUP(A1065,入力データ,23,FALSE)="","",VLOOKUP(A1065,入力データ,23,FALSE)),"")</f>
        <v/>
      </c>
      <c r="Z1067" s="150"/>
      <c r="AA1067" s="151"/>
      <c r="AB1067" s="369"/>
      <c r="AC1067" s="377">
        <v>2</v>
      </c>
      <c r="AD1067" s="379" t="str">
        <f>IFERROR(IF(VLOOKUP(A1065,入力データ,37,FALSE)="","",VLOOKUP(A1065,入力データ,37,FALSE)),"")</f>
        <v/>
      </c>
      <c r="AE1067" s="379" t="str">
        <f>IF(AD1067="","",IF(V1072&gt;43585,5,4))</f>
        <v/>
      </c>
      <c r="AF1067" s="381" t="str">
        <f>IF(AD1067="","",V1072)</f>
        <v/>
      </c>
      <c r="AG1067" s="383" t="str">
        <f>IF(AE1067="","",V1072)</f>
        <v/>
      </c>
      <c r="AH1067" s="385" t="str">
        <f>IF(AF1067="","",V1072)</f>
        <v/>
      </c>
      <c r="AI1067" s="387">
        <v>6</v>
      </c>
      <c r="AJ1067" s="389" t="str">
        <f>IFERROR(IF(VLOOKUP(A1065,入力データ,36,FALSE)="","",3),"")</f>
        <v/>
      </c>
      <c r="AK1067" s="372"/>
      <c r="AL1067" s="374"/>
    </row>
    <row r="1068" spans="1:38" ht="15" customHeight="1" x14ac:dyDescent="0.15">
      <c r="A1068" s="454"/>
      <c r="B1068" s="458"/>
      <c r="C1068" s="376"/>
      <c r="D1068" s="463"/>
      <c r="E1068" s="466"/>
      <c r="F1068" s="469"/>
      <c r="G1068" s="472"/>
      <c r="H1068" s="466"/>
      <c r="I1068" s="466"/>
      <c r="J1068" s="477"/>
      <c r="K1068" s="480"/>
      <c r="L1068" s="466"/>
      <c r="M1068" s="466"/>
      <c r="N1068" s="469"/>
      <c r="O1068" s="472"/>
      <c r="P1068" s="466"/>
      <c r="Q1068" s="477"/>
      <c r="R1068" s="489"/>
      <c r="S1068" s="440"/>
      <c r="T1068" s="441"/>
      <c r="U1068" s="442"/>
      <c r="V1068" s="38"/>
      <c r="W1068" s="36"/>
      <c r="X1068" s="36"/>
      <c r="Y1068" s="150" t="str">
        <f>IFERROR(IF(VLOOKUP(A1065,入力データ,24,FALSE)="","",VLOOKUP(A1065,入力データ,24,FALSE)),"")</f>
        <v/>
      </c>
      <c r="Z1068" s="63"/>
      <c r="AA1068" s="37"/>
      <c r="AB1068" s="369"/>
      <c r="AC1068" s="378"/>
      <c r="AD1068" s="380"/>
      <c r="AE1068" s="380"/>
      <c r="AF1068" s="382"/>
      <c r="AG1068" s="384"/>
      <c r="AH1068" s="386"/>
      <c r="AI1068" s="388"/>
      <c r="AJ1068" s="390"/>
      <c r="AK1068" s="372"/>
      <c r="AL1068" s="374"/>
    </row>
    <row r="1069" spans="1:38" ht="15" customHeight="1" x14ac:dyDescent="0.15">
      <c r="A1069" s="454"/>
      <c r="B1069" s="490" t="str">
        <f>IF(OR(C1065&lt;&gt;"",C1067&lt;&gt;""),"○","")</f>
        <v/>
      </c>
      <c r="C1069" s="391" t="str">
        <f>IFERROR(IF(VLOOKUP(A1065,入力データ,4,FALSE)="","",VLOOKUP(A1065,入力データ,4,FALSE)),"")</f>
        <v/>
      </c>
      <c r="D1069" s="392"/>
      <c r="E1069" s="395" t="str">
        <f>IFERROR(IF(VLOOKUP(A1065,入力データ,15,FALSE)="","",IF(VLOOKUP(A1065,入力データ,15,FALSE)&gt;43585,5,4)),"")</f>
        <v/>
      </c>
      <c r="F1069" s="398" t="str">
        <f>IFERROR(IF(VLOOKUP(A1065,入力データ,15,FALSE)="","",VLOOKUP(A1065,入力データ,15,FALSE)),"")</f>
        <v/>
      </c>
      <c r="G1069" s="401" t="str">
        <f>IFERROR(IF(VLOOKUP(A1065,入力データ,15,FALSE)="","",VLOOKUP(A1065,入力データ,15,FALSE)),"")</f>
        <v/>
      </c>
      <c r="H1069" s="404" t="str">
        <f>IFERROR(IF(VLOOKUP(A1065,入力データ,15,FALSE)&gt;0,1,""),"")</f>
        <v/>
      </c>
      <c r="I1069" s="404" t="str">
        <f>IFERROR(IF(VLOOKUP(A1065,入力データ,16,FALSE)="","",VLOOKUP(A1065,入力データ,16,FALSE)),"")</f>
        <v/>
      </c>
      <c r="J1069" s="405" t="str">
        <f>IFERROR(IF(VLOOKUP(A1065,入力データ,17,FALSE)="","",
IF(VLOOKUP(A1065,入力データ,17,FALSE)&gt;159,"G",
IF(VLOOKUP(A1065,入力データ,17,FALSE)&gt;149,"F",
IF(VLOOKUP(A1065,入力データ,17,FALSE)&gt;139,"E",
IF(VLOOKUP(A1065,入力データ,17,FALSE)&gt;129,"D",
IF(VLOOKUP(A1065,入力データ,17,FALSE)&gt;119,"C",
IF(VLOOKUP(A1065,入力データ,17,FALSE)&gt;109,"B",
IF(VLOOKUP(A1065,入力データ,17,FALSE)&gt;99,"A",
"")))))))),"")</f>
        <v/>
      </c>
      <c r="K1069" s="408" t="str">
        <f>IFERROR(IF(VLOOKUP(A1065,入力データ,17,FALSE)="","",
IF(VLOOKUP(A1065,入力データ,17,FALSE)&gt;99,MOD(VLOOKUP(A1065,入力データ,17,FALSE),10),VLOOKUP(A1065,入力データ,17,FALSE))),"")</f>
        <v/>
      </c>
      <c r="L1069" s="411" t="str">
        <f>IFERROR(IF(VLOOKUP(A1065,入力データ,18,FALSE)="","",VLOOKUP(A1065,入力データ,18,FALSE)),"")</f>
        <v/>
      </c>
      <c r="M1069" s="493" t="str">
        <f>IFERROR(IF(VLOOKUP(A1065,入力データ,19,FALSE)="","",IF(VLOOKUP(A1065,入力データ,19,FALSE)&gt;43585,5,4)),"")</f>
        <v/>
      </c>
      <c r="N1069" s="398" t="str">
        <f>IFERROR(IF(VLOOKUP(A1065,入力データ,19,FALSE)="","",VLOOKUP(A1065,入力データ,19,FALSE)),"")</f>
        <v/>
      </c>
      <c r="O1069" s="401" t="str">
        <f>IFERROR(IF(VLOOKUP(A1065,入力データ,19,FALSE)="","",VLOOKUP(A1065,入力データ,19,FALSE)),"")</f>
        <v/>
      </c>
      <c r="P1069" s="411" t="str">
        <f>IFERROR(IF(VLOOKUP(A1065,入力データ,20,FALSE)="","",VLOOKUP(A1065,入力データ,20,FALSE)),"")</f>
        <v/>
      </c>
      <c r="Q1069" s="500"/>
      <c r="R1069" s="503" t="str">
        <f>IFERROR(IF(OR(S1069="ｲｸｷｭｳ",S1069="ﾑｷｭｳ",AND(L1069="",P1069="")),"",VLOOKUP(A1065,入力データ,31,FALSE)),"")</f>
        <v/>
      </c>
      <c r="S1069" s="423" t="str">
        <f>IFERROR(
IF(VLOOKUP(A1065,入力データ,33,FALSE)=1,"ﾑｷｭｳ ",
IF(VLOOKUP(A1065,入力データ,33,FALSE)=3,"ｲｸｷｭｳ",
IF(VLOOKUP(A1065,入力データ,33,FALSE)=4,VLOOKUP(A1065,入力データ,32,FALSE),
IF(VLOOKUP(A1065,入力データ,33,FALSE)=5,VLOOKUP(A1065,入力データ,32,FALSE),
IF(AND(VLOOKUP(A1065,入力データ,38,FALSE)&gt;0,VLOOKUP(A1065,入力データ,38,FALSE)&lt;9),0,
IF(AND(L1069="",P1069=""),"",VLOOKUP(A1065,入力データ,32,FALSE))))))),"")</f>
        <v/>
      </c>
      <c r="T1069" s="424"/>
      <c r="U1069" s="425"/>
      <c r="V1069" s="36"/>
      <c r="W1069" s="36"/>
      <c r="X1069" s="36"/>
      <c r="Y1069" s="63" t="str">
        <f>IFERROR(IF(VLOOKUP(A1065,入力データ,25,FALSE)="","",VLOOKUP(A1065,入力データ,25,FALSE)),"")</f>
        <v/>
      </c>
      <c r="Z1069" s="63"/>
      <c r="AA1069" s="37"/>
      <c r="AB1069" s="369"/>
      <c r="AC1069" s="377">
        <v>3</v>
      </c>
      <c r="AD1069" s="379" t="str">
        <f>IFERROR(IF(VLOOKUP(A1065,入力データ,33,FALSE)="","",VLOOKUP(A1065,入力データ,33,FALSE)),"")</f>
        <v/>
      </c>
      <c r="AE1069" s="379" t="str">
        <f>IF(AD1069="","",IF(V1072&gt;43585,5,4))</f>
        <v/>
      </c>
      <c r="AF1069" s="381" t="str">
        <f>IF(AD1069="","",V1072)</f>
        <v/>
      </c>
      <c r="AG1069" s="383" t="str">
        <f>IF(AE1069="","",V1072)</f>
        <v/>
      </c>
      <c r="AH1069" s="385" t="str">
        <f>IF(AF1069="","",V1072)</f>
        <v/>
      </c>
      <c r="AI1069" s="379">
        <v>7</v>
      </c>
      <c r="AJ1069" s="430"/>
      <c r="AK1069" s="372"/>
      <c r="AL1069" s="374"/>
    </row>
    <row r="1070" spans="1:38" ht="15" customHeight="1" x14ac:dyDescent="0.15">
      <c r="A1070" s="454"/>
      <c r="B1070" s="491"/>
      <c r="C1070" s="393"/>
      <c r="D1070" s="394"/>
      <c r="E1070" s="396"/>
      <c r="F1070" s="399"/>
      <c r="G1070" s="402"/>
      <c r="H1070" s="396"/>
      <c r="I1070" s="396"/>
      <c r="J1070" s="406"/>
      <c r="K1070" s="409"/>
      <c r="L1070" s="396"/>
      <c r="M1070" s="494"/>
      <c r="N1070" s="496"/>
      <c r="O1070" s="498"/>
      <c r="P1070" s="494"/>
      <c r="Q1070" s="501"/>
      <c r="R1070" s="504"/>
      <c r="S1070" s="426"/>
      <c r="T1070" s="426"/>
      <c r="U1070" s="427"/>
      <c r="V1070" s="1"/>
      <c r="W1070" s="1"/>
      <c r="X1070" s="1"/>
      <c r="Y1070" s="63" t="str">
        <f>IFERROR(IF(VLOOKUP(A1065,入力データ,26,FALSE)="","",VLOOKUP(A1065,入力データ,26,FALSE)),"")</f>
        <v/>
      </c>
      <c r="Z1070" s="1"/>
      <c r="AA1070" s="1"/>
      <c r="AB1070" s="369"/>
      <c r="AC1070" s="378"/>
      <c r="AD1070" s="380"/>
      <c r="AE1070" s="380"/>
      <c r="AF1070" s="382"/>
      <c r="AG1070" s="384"/>
      <c r="AH1070" s="386"/>
      <c r="AI1070" s="380"/>
      <c r="AJ1070" s="431"/>
      <c r="AK1070" s="372"/>
      <c r="AL1070" s="374"/>
    </row>
    <row r="1071" spans="1:38" ht="15" customHeight="1" x14ac:dyDescent="0.15">
      <c r="A1071" s="454"/>
      <c r="B1071" s="491"/>
      <c r="C1071" s="432" t="str">
        <f>IFERROR(IF(VLOOKUP(A1065,入力データ,14,FALSE)="","",VLOOKUP(A1065,入力データ,14,FALSE)),"")</f>
        <v/>
      </c>
      <c r="D1071" s="409"/>
      <c r="E1071" s="396"/>
      <c r="F1071" s="399"/>
      <c r="G1071" s="402"/>
      <c r="H1071" s="396"/>
      <c r="I1071" s="396"/>
      <c r="J1071" s="406"/>
      <c r="K1071" s="409"/>
      <c r="L1071" s="396"/>
      <c r="M1071" s="494"/>
      <c r="N1071" s="496"/>
      <c r="O1071" s="498"/>
      <c r="P1071" s="494"/>
      <c r="Q1071" s="501"/>
      <c r="R1071" s="504"/>
      <c r="S1071" s="426"/>
      <c r="T1071" s="426"/>
      <c r="U1071" s="427"/>
      <c r="V1071" s="150"/>
      <c r="W1071" s="150"/>
      <c r="X1071" s="150"/>
      <c r="Y1071" s="1"/>
      <c r="Z1071" s="62"/>
      <c r="AA1071" s="151"/>
      <c r="AB1071" s="369"/>
      <c r="AC1071" s="377">
        <v>4</v>
      </c>
      <c r="AD1071" s="413" t="str">
        <f>IFERROR(IF(VLOOKUP(A1065,入力データ,38,FALSE)="","",VLOOKUP(A1065,入力データ,38,FALSE)),"")</f>
        <v/>
      </c>
      <c r="AE1071" s="379" t="str">
        <f>IF(AD1071="","",IF(V1072&gt;43585,5,4))</f>
        <v/>
      </c>
      <c r="AF1071" s="381" t="str">
        <f>IF(AE1071="","",V1072)</f>
        <v/>
      </c>
      <c r="AG1071" s="383" t="str">
        <f>IF(AE1071="","",V1072)</f>
        <v/>
      </c>
      <c r="AH1071" s="385" t="str">
        <f>IF(AE1071="","",V1072)</f>
        <v/>
      </c>
      <c r="AI1071" s="379"/>
      <c r="AJ1071" s="418"/>
      <c r="AK1071" s="58"/>
      <c r="AL1071" s="86"/>
    </row>
    <row r="1072" spans="1:38" ht="15" customHeight="1" x14ac:dyDescent="0.15">
      <c r="A1072" s="455"/>
      <c r="B1072" s="492"/>
      <c r="C1072" s="433"/>
      <c r="D1072" s="410"/>
      <c r="E1072" s="397"/>
      <c r="F1072" s="400"/>
      <c r="G1072" s="403"/>
      <c r="H1072" s="397"/>
      <c r="I1072" s="397"/>
      <c r="J1072" s="407"/>
      <c r="K1072" s="410"/>
      <c r="L1072" s="397"/>
      <c r="M1072" s="495"/>
      <c r="N1072" s="497"/>
      <c r="O1072" s="499"/>
      <c r="P1072" s="495"/>
      <c r="Q1072" s="502"/>
      <c r="R1072" s="505"/>
      <c r="S1072" s="428"/>
      <c r="T1072" s="428"/>
      <c r="U1072" s="429"/>
      <c r="V1072" s="420" t="str">
        <f>IFERROR(IF(VLOOKUP(A1065,入力データ,27,FALSE)="","",VLOOKUP(A1065,入力データ,27,FALSE)),"")</f>
        <v/>
      </c>
      <c r="W1072" s="421"/>
      <c r="X1072" s="421"/>
      <c r="Y1072" s="421"/>
      <c r="Z1072" s="421"/>
      <c r="AA1072" s="422"/>
      <c r="AB1072" s="370"/>
      <c r="AC1072" s="412"/>
      <c r="AD1072" s="414"/>
      <c r="AE1072" s="414"/>
      <c r="AF1072" s="415"/>
      <c r="AG1072" s="416"/>
      <c r="AH1072" s="417"/>
      <c r="AI1072" s="414"/>
      <c r="AJ1072" s="419"/>
      <c r="AK1072" s="60"/>
      <c r="AL1072" s="61"/>
    </row>
    <row r="1073" spans="1:38" ht="15" customHeight="1" x14ac:dyDescent="0.15">
      <c r="A1073" s="453">
        <v>133</v>
      </c>
      <c r="B1073" s="456"/>
      <c r="C1073" s="459" t="str">
        <f>IFERROR(IF(VLOOKUP(A1073,入力データ,2,FALSE)="","",VLOOKUP(A1073,入力データ,2,FALSE)),"")</f>
        <v/>
      </c>
      <c r="D1073" s="461" t="str">
        <f>IFERROR(
IF(OR(VLOOKUP(A1073,入力データ,34,FALSE)=1,
VLOOKUP(A1073,入力データ,34,FALSE)=3,
VLOOKUP(A1073,入力データ,34,FALSE)=4,
VLOOKUP(A1073,入力データ,34,FALSE)=5),
IF(VLOOKUP(A1073,入力データ,13,FALSE)="","",VLOOKUP(A1073,入力データ,13,FALSE)),
IF(VLOOKUP(A1073,入力データ,3,FALSE)="","",VLOOKUP(A1073,入力データ,3,FALSE))),"")</f>
        <v/>
      </c>
      <c r="E1073" s="464" t="str">
        <f>IFERROR(IF(VLOOKUP(A1073,入力データ,5,FALSE)="","",IF(VLOOKUP(A1073,入力データ,5,FALSE)&gt;43585,5,4)),"")</f>
        <v/>
      </c>
      <c r="F1073" s="467" t="str">
        <f>IFERROR(IF(VLOOKUP(A1073,入力データ,5,FALSE)="","",VLOOKUP(A1073,入力データ,5,FALSE)),"")</f>
        <v/>
      </c>
      <c r="G1073" s="470" t="str">
        <f>IFERROR(IF(VLOOKUP(A1073,入力データ,5,FALSE)="","",VLOOKUP(A1073,入力データ,5,FALSE)),"")</f>
        <v/>
      </c>
      <c r="H1073" s="473" t="str">
        <f>IFERROR(IF(VLOOKUP(A1073,入力データ,5,FALSE)&gt;0,1,""),"")</f>
        <v/>
      </c>
      <c r="I1073" s="473" t="str">
        <f>IFERROR(IF(VLOOKUP(A1073,入力データ,6,FALSE)="","",VLOOKUP(A1073,入力データ,6,FALSE)),"")</f>
        <v/>
      </c>
      <c r="J1073" s="475" t="str">
        <f>IFERROR(IF(VLOOKUP(A1073,入力データ,7,FALSE)="","",
IF(VLOOKUP(A1073,入力データ,7,FALSE)&gt;159,"G",
IF(VLOOKUP(A1073,入力データ,7,FALSE)&gt;149,"F",
IF(VLOOKUP(A1073,入力データ,7,FALSE)&gt;139,"E",
IF(VLOOKUP(A1073,入力データ,7,FALSE)&gt;129,"D",
IF(VLOOKUP(A1073,入力データ,7,FALSE)&gt;119,"C",
IF(VLOOKUP(A1073,入力データ,7,FALSE)&gt;109,"B",
IF(VLOOKUP(A1073,入力データ,7,FALSE)&gt;99,"A",
"")))))))),"")</f>
        <v/>
      </c>
      <c r="K1073" s="478" t="str">
        <f>IFERROR(IF(VLOOKUP(A1073,入力データ,7,FALSE)="","",
IF(VLOOKUP(A1073,入力データ,7,FALSE)&gt;99,MOD(VLOOKUP(A1073,入力データ,7,FALSE),10),VLOOKUP(A1073,入力データ,7,FALSE))),"")</f>
        <v/>
      </c>
      <c r="L1073" s="481" t="str">
        <f>IFERROR(IF(VLOOKUP(A1073,入力データ,8,FALSE)="","",VLOOKUP(A1073,入力データ,8,FALSE)),"")</f>
        <v/>
      </c>
      <c r="M1073" s="483" t="str">
        <f>IFERROR(IF(VLOOKUP(A1073,入力データ,9,FALSE)="","",IF(VLOOKUP(A1073,入力データ,9,FALSE)&gt;43585,5,4)),"")</f>
        <v/>
      </c>
      <c r="N1073" s="485" t="str">
        <f>IFERROR(IF(VLOOKUP(A1073,入力データ,9,FALSE)="","",VLOOKUP(A1073,入力データ,9,FALSE)),"")</f>
        <v/>
      </c>
      <c r="O1073" s="470" t="str">
        <f>IFERROR(IF(VLOOKUP(A1073,入力データ,9,FALSE)="","",VLOOKUP(A1073,入力データ,9,FALSE)),"")</f>
        <v/>
      </c>
      <c r="P1073" s="481" t="str">
        <f>IFERROR(IF(VLOOKUP(A1073,入力データ,10,FALSE)="","",VLOOKUP(A1073,入力データ,10,FALSE)),"")</f>
        <v/>
      </c>
      <c r="Q1073" s="434"/>
      <c r="R1073" s="487" t="str">
        <f>IFERROR(IF(VLOOKUP(A1073,入力データ,8,FALSE)="","",VLOOKUP(A1073,入力データ,8,FALSE)+VALUE(VLOOKUP(A1073,入力データ,10,FALSE))),"")</f>
        <v/>
      </c>
      <c r="S1073" s="434" t="str">
        <f>IF(R1073="","",IF(VLOOKUP(A1073,入力データ,11,FALSE)="育児休業","ｲｸｷｭｳ",IF(VLOOKUP(A1073,入力データ,11,FALSE)="傷病休職","ﾑｷｭｳ",ROUNDDOWN(R1073*10/1000,0))))</f>
        <v/>
      </c>
      <c r="T1073" s="435"/>
      <c r="U1073" s="436"/>
      <c r="V1073" s="152"/>
      <c r="W1073" s="149"/>
      <c r="X1073" s="149"/>
      <c r="Y1073" s="149" t="str">
        <f>IFERROR(IF(VLOOKUP(A1073,入力データ,21,FALSE)="","",VLOOKUP(A1073,入力データ,21,FALSE)),"")</f>
        <v/>
      </c>
      <c r="Z1073" s="40"/>
      <c r="AA1073" s="67"/>
      <c r="AB1073" s="368" t="str">
        <f>IFERROR(IF(VLOOKUP(A1073,入力データ,28,FALSE)&amp;"　"&amp;VLOOKUP(A1073,入力データ,29,FALSE)="　","",VLOOKUP(A1073,入力データ,28,FALSE)&amp;"　"&amp;VLOOKUP(A1073,入力データ,29,FALSE)),"")</f>
        <v/>
      </c>
      <c r="AC1073" s="443">
        <v>1</v>
      </c>
      <c r="AD1073" s="444" t="str">
        <f>IFERROR(IF(VLOOKUP(A1073,入力データ,34,FALSE)="","",VLOOKUP(A1073,入力データ,34,FALSE)),"")</f>
        <v/>
      </c>
      <c r="AE1073" s="444" t="str">
        <f>IF(AD1073="","",IF(V1080&gt;43585,5,4))</f>
        <v/>
      </c>
      <c r="AF1073" s="445" t="str">
        <f>IF(AD1073="","",V1080)</f>
        <v/>
      </c>
      <c r="AG1073" s="447" t="str">
        <f>IF(AD1073="","",V1080)</f>
        <v/>
      </c>
      <c r="AH1073" s="449" t="str">
        <f>IF(AD1073="","",V1080)</f>
        <v/>
      </c>
      <c r="AI1073" s="444">
        <v>5</v>
      </c>
      <c r="AJ1073" s="451" t="str">
        <f>IFERROR(IF(OR(VLOOKUP(A1073,入力データ,34,FALSE)=1,VLOOKUP(A1073,入力データ,34,FALSE)=3,VLOOKUP(A1073,入力データ,34,FALSE)=4,VLOOKUP(A1073,入力データ,34,FALSE)=5),3,
IF(VLOOKUP(A1073,入力データ,35,FALSE)="","",3)),"")</f>
        <v/>
      </c>
      <c r="AK1073" s="371"/>
      <c r="AL1073" s="373"/>
    </row>
    <row r="1074" spans="1:38" ht="15" customHeight="1" x14ac:dyDescent="0.15">
      <c r="A1074" s="454"/>
      <c r="B1074" s="457"/>
      <c r="C1074" s="460"/>
      <c r="D1074" s="462"/>
      <c r="E1074" s="465"/>
      <c r="F1074" s="468"/>
      <c r="G1074" s="471"/>
      <c r="H1074" s="474"/>
      <c r="I1074" s="474"/>
      <c r="J1074" s="476"/>
      <c r="K1074" s="479"/>
      <c r="L1074" s="482"/>
      <c r="M1074" s="484"/>
      <c r="N1074" s="486"/>
      <c r="O1074" s="471"/>
      <c r="P1074" s="482"/>
      <c r="Q1074" s="437"/>
      <c r="R1074" s="488"/>
      <c r="S1074" s="437"/>
      <c r="T1074" s="438"/>
      <c r="U1074" s="439"/>
      <c r="V1074" s="41"/>
      <c r="W1074" s="150"/>
      <c r="X1074" s="150"/>
      <c r="Y1074" s="150" t="str">
        <f>IFERROR(IF(VLOOKUP(A1073,入力データ,22,FALSE)="","",VLOOKUP(A1073,入力データ,22,FALSE)),"")</f>
        <v/>
      </c>
      <c r="Z1074" s="150"/>
      <c r="AA1074" s="151"/>
      <c r="AB1074" s="369"/>
      <c r="AC1074" s="378"/>
      <c r="AD1074" s="380"/>
      <c r="AE1074" s="380"/>
      <c r="AF1074" s="446"/>
      <c r="AG1074" s="448"/>
      <c r="AH1074" s="450"/>
      <c r="AI1074" s="380"/>
      <c r="AJ1074" s="452"/>
      <c r="AK1074" s="372"/>
      <c r="AL1074" s="374"/>
    </row>
    <row r="1075" spans="1:38" ht="15" customHeight="1" x14ac:dyDescent="0.15">
      <c r="A1075" s="454"/>
      <c r="B1075" s="457"/>
      <c r="C1075" s="375" t="str">
        <f>IFERROR(IF(VLOOKUP(A1073,入力データ,12,FALSE)="","",VLOOKUP(A1073,入力データ,12,FALSE)),"")</f>
        <v/>
      </c>
      <c r="D1075" s="462"/>
      <c r="E1075" s="465"/>
      <c r="F1075" s="468"/>
      <c r="G1075" s="471"/>
      <c r="H1075" s="474"/>
      <c r="I1075" s="474"/>
      <c r="J1075" s="476"/>
      <c r="K1075" s="479"/>
      <c r="L1075" s="482"/>
      <c r="M1075" s="484"/>
      <c r="N1075" s="486"/>
      <c r="O1075" s="471"/>
      <c r="P1075" s="482"/>
      <c r="Q1075" s="437"/>
      <c r="R1075" s="488"/>
      <c r="S1075" s="437"/>
      <c r="T1075" s="438"/>
      <c r="U1075" s="439"/>
      <c r="V1075" s="41"/>
      <c r="W1075" s="150"/>
      <c r="X1075" s="150"/>
      <c r="Y1075" s="150" t="str">
        <f>IFERROR(IF(VLOOKUP(A1073,入力データ,23,FALSE)="","",VLOOKUP(A1073,入力データ,23,FALSE)),"")</f>
        <v/>
      </c>
      <c r="Z1075" s="150"/>
      <c r="AA1075" s="151"/>
      <c r="AB1075" s="369"/>
      <c r="AC1075" s="377">
        <v>2</v>
      </c>
      <c r="AD1075" s="379" t="str">
        <f>IFERROR(IF(VLOOKUP(A1073,入力データ,37,FALSE)="","",VLOOKUP(A1073,入力データ,37,FALSE)),"")</f>
        <v/>
      </c>
      <c r="AE1075" s="379" t="str">
        <f>IF(AD1075="","",IF(V1080&gt;43585,5,4))</f>
        <v/>
      </c>
      <c r="AF1075" s="381" t="str">
        <f>IF(AD1075="","",V1080)</f>
        <v/>
      </c>
      <c r="AG1075" s="383" t="str">
        <f>IF(AE1075="","",V1080)</f>
        <v/>
      </c>
      <c r="AH1075" s="385" t="str">
        <f>IF(AF1075="","",V1080)</f>
        <v/>
      </c>
      <c r="AI1075" s="387">
        <v>6</v>
      </c>
      <c r="AJ1075" s="389" t="str">
        <f>IFERROR(IF(VLOOKUP(A1073,入力データ,36,FALSE)="","",3),"")</f>
        <v/>
      </c>
      <c r="AK1075" s="372"/>
      <c r="AL1075" s="374"/>
    </row>
    <row r="1076" spans="1:38" ht="15" customHeight="1" x14ac:dyDescent="0.15">
      <c r="A1076" s="454"/>
      <c r="B1076" s="458"/>
      <c r="C1076" s="376"/>
      <c r="D1076" s="463"/>
      <c r="E1076" s="466"/>
      <c r="F1076" s="469"/>
      <c r="G1076" s="472"/>
      <c r="H1076" s="466"/>
      <c r="I1076" s="466"/>
      <c r="J1076" s="477"/>
      <c r="K1076" s="480"/>
      <c r="L1076" s="466"/>
      <c r="M1076" s="466"/>
      <c r="N1076" s="469"/>
      <c r="O1076" s="472"/>
      <c r="P1076" s="466"/>
      <c r="Q1076" s="477"/>
      <c r="R1076" s="489"/>
      <c r="S1076" s="440"/>
      <c r="T1076" s="441"/>
      <c r="U1076" s="442"/>
      <c r="V1076" s="38"/>
      <c r="W1076" s="36"/>
      <c r="X1076" s="36"/>
      <c r="Y1076" s="150" t="str">
        <f>IFERROR(IF(VLOOKUP(A1073,入力データ,24,FALSE)="","",VLOOKUP(A1073,入力データ,24,FALSE)),"")</f>
        <v/>
      </c>
      <c r="Z1076" s="63"/>
      <c r="AA1076" s="37"/>
      <c r="AB1076" s="369"/>
      <c r="AC1076" s="378"/>
      <c r="AD1076" s="380"/>
      <c r="AE1076" s="380"/>
      <c r="AF1076" s="382"/>
      <c r="AG1076" s="384"/>
      <c r="AH1076" s="386"/>
      <c r="AI1076" s="388"/>
      <c r="AJ1076" s="390"/>
      <c r="AK1076" s="372"/>
      <c r="AL1076" s="374"/>
    </row>
    <row r="1077" spans="1:38" ht="15" customHeight="1" x14ac:dyDescent="0.15">
      <c r="A1077" s="454"/>
      <c r="B1077" s="490" t="str">
        <f>IF(OR(C1073&lt;&gt;"",C1075&lt;&gt;""),"○","")</f>
        <v/>
      </c>
      <c r="C1077" s="391" t="str">
        <f>IFERROR(IF(VLOOKUP(A1073,入力データ,4,FALSE)="","",VLOOKUP(A1073,入力データ,4,FALSE)),"")</f>
        <v/>
      </c>
      <c r="D1077" s="392"/>
      <c r="E1077" s="395" t="str">
        <f>IFERROR(IF(VLOOKUP(A1073,入力データ,15,FALSE)="","",IF(VLOOKUP(A1073,入力データ,15,FALSE)&gt;43585,5,4)),"")</f>
        <v/>
      </c>
      <c r="F1077" s="398" t="str">
        <f>IFERROR(IF(VLOOKUP(A1073,入力データ,15,FALSE)="","",VLOOKUP(A1073,入力データ,15,FALSE)),"")</f>
        <v/>
      </c>
      <c r="G1077" s="401" t="str">
        <f>IFERROR(IF(VLOOKUP(A1073,入力データ,15,FALSE)="","",VLOOKUP(A1073,入力データ,15,FALSE)),"")</f>
        <v/>
      </c>
      <c r="H1077" s="404" t="str">
        <f>IFERROR(IF(VLOOKUP(A1073,入力データ,15,FALSE)&gt;0,1,""),"")</f>
        <v/>
      </c>
      <c r="I1077" s="404" t="str">
        <f>IFERROR(IF(VLOOKUP(A1073,入力データ,16,FALSE)="","",VLOOKUP(A1073,入力データ,16,FALSE)),"")</f>
        <v/>
      </c>
      <c r="J1077" s="405" t="str">
        <f>IFERROR(IF(VLOOKUP(A1073,入力データ,17,FALSE)="","",
IF(VLOOKUP(A1073,入力データ,17,FALSE)&gt;159,"G",
IF(VLOOKUP(A1073,入力データ,17,FALSE)&gt;149,"F",
IF(VLOOKUP(A1073,入力データ,17,FALSE)&gt;139,"E",
IF(VLOOKUP(A1073,入力データ,17,FALSE)&gt;129,"D",
IF(VLOOKUP(A1073,入力データ,17,FALSE)&gt;119,"C",
IF(VLOOKUP(A1073,入力データ,17,FALSE)&gt;109,"B",
IF(VLOOKUP(A1073,入力データ,17,FALSE)&gt;99,"A",
"")))))))),"")</f>
        <v/>
      </c>
      <c r="K1077" s="408" t="str">
        <f>IFERROR(IF(VLOOKUP(A1073,入力データ,17,FALSE)="","",
IF(VLOOKUP(A1073,入力データ,17,FALSE)&gt;99,MOD(VLOOKUP(A1073,入力データ,17,FALSE),10),VLOOKUP(A1073,入力データ,17,FALSE))),"")</f>
        <v/>
      </c>
      <c r="L1077" s="411" t="str">
        <f>IFERROR(IF(VLOOKUP(A1073,入力データ,18,FALSE)="","",VLOOKUP(A1073,入力データ,18,FALSE)),"")</f>
        <v/>
      </c>
      <c r="M1077" s="493" t="str">
        <f>IFERROR(IF(VLOOKUP(A1073,入力データ,19,FALSE)="","",IF(VLOOKUP(A1073,入力データ,19,FALSE)&gt;43585,5,4)),"")</f>
        <v/>
      </c>
      <c r="N1077" s="398" t="str">
        <f>IFERROR(IF(VLOOKUP(A1073,入力データ,19,FALSE)="","",VLOOKUP(A1073,入力データ,19,FALSE)),"")</f>
        <v/>
      </c>
      <c r="O1077" s="401" t="str">
        <f>IFERROR(IF(VLOOKUP(A1073,入力データ,19,FALSE)="","",VLOOKUP(A1073,入力データ,19,FALSE)),"")</f>
        <v/>
      </c>
      <c r="P1077" s="411" t="str">
        <f>IFERROR(IF(VLOOKUP(A1073,入力データ,20,FALSE)="","",VLOOKUP(A1073,入力データ,20,FALSE)),"")</f>
        <v/>
      </c>
      <c r="Q1077" s="500"/>
      <c r="R1077" s="503" t="str">
        <f>IFERROR(IF(OR(S1077="ｲｸｷｭｳ",S1077="ﾑｷｭｳ",AND(L1077="",P1077="")),"",VLOOKUP(A1073,入力データ,31,FALSE)),"")</f>
        <v/>
      </c>
      <c r="S1077" s="423" t="str">
        <f>IFERROR(
IF(VLOOKUP(A1073,入力データ,33,FALSE)=1,"ﾑｷｭｳ ",
IF(VLOOKUP(A1073,入力データ,33,FALSE)=3,"ｲｸｷｭｳ",
IF(VLOOKUP(A1073,入力データ,33,FALSE)=4,VLOOKUP(A1073,入力データ,32,FALSE),
IF(VLOOKUP(A1073,入力データ,33,FALSE)=5,VLOOKUP(A1073,入力データ,32,FALSE),
IF(AND(VLOOKUP(A1073,入力データ,38,FALSE)&gt;0,VLOOKUP(A1073,入力データ,38,FALSE)&lt;9),0,
IF(AND(L1077="",P1077=""),"",VLOOKUP(A1073,入力データ,32,FALSE))))))),"")</f>
        <v/>
      </c>
      <c r="T1077" s="424"/>
      <c r="U1077" s="425"/>
      <c r="V1077" s="36"/>
      <c r="W1077" s="36"/>
      <c r="X1077" s="36"/>
      <c r="Y1077" s="63" t="str">
        <f>IFERROR(IF(VLOOKUP(A1073,入力データ,25,FALSE)="","",VLOOKUP(A1073,入力データ,25,FALSE)),"")</f>
        <v/>
      </c>
      <c r="Z1077" s="63"/>
      <c r="AA1077" s="37"/>
      <c r="AB1077" s="369"/>
      <c r="AC1077" s="377">
        <v>3</v>
      </c>
      <c r="AD1077" s="379" t="str">
        <f>IFERROR(IF(VLOOKUP(A1073,入力データ,33,FALSE)="","",VLOOKUP(A1073,入力データ,33,FALSE)),"")</f>
        <v/>
      </c>
      <c r="AE1077" s="379" t="str">
        <f>IF(AD1077="","",IF(V1080&gt;43585,5,4))</f>
        <v/>
      </c>
      <c r="AF1077" s="381" t="str">
        <f>IF(AD1077="","",V1080)</f>
        <v/>
      </c>
      <c r="AG1077" s="383" t="str">
        <f>IF(AE1077="","",V1080)</f>
        <v/>
      </c>
      <c r="AH1077" s="385" t="str">
        <f>IF(AF1077="","",V1080)</f>
        <v/>
      </c>
      <c r="AI1077" s="379">
        <v>7</v>
      </c>
      <c r="AJ1077" s="430"/>
      <c r="AK1077" s="372"/>
      <c r="AL1077" s="374"/>
    </row>
    <row r="1078" spans="1:38" ht="15" customHeight="1" x14ac:dyDescent="0.15">
      <c r="A1078" s="454"/>
      <c r="B1078" s="491"/>
      <c r="C1078" s="393"/>
      <c r="D1078" s="394"/>
      <c r="E1078" s="396"/>
      <c r="F1078" s="399"/>
      <c r="G1078" s="402"/>
      <c r="H1078" s="396"/>
      <c r="I1078" s="396"/>
      <c r="J1078" s="406"/>
      <c r="K1078" s="409"/>
      <c r="L1078" s="396"/>
      <c r="M1078" s="494"/>
      <c r="N1078" s="496"/>
      <c r="O1078" s="498"/>
      <c r="P1078" s="494"/>
      <c r="Q1078" s="501"/>
      <c r="R1078" s="504"/>
      <c r="S1078" s="426"/>
      <c r="T1078" s="426"/>
      <c r="U1078" s="427"/>
      <c r="V1078" s="1"/>
      <c r="W1078" s="1"/>
      <c r="X1078" s="1"/>
      <c r="Y1078" s="63" t="str">
        <f>IFERROR(IF(VLOOKUP(A1073,入力データ,26,FALSE)="","",VLOOKUP(A1073,入力データ,26,FALSE)),"")</f>
        <v/>
      </c>
      <c r="Z1078" s="1"/>
      <c r="AA1078" s="1"/>
      <c r="AB1078" s="369"/>
      <c r="AC1078" s="378"/>
      <c r="AD1078" s="380"/>
      <c r="AE1078" s="380"/>
      <c r="AF1078" s="382"/>
      <c r="AG1078" s="384"/>
      <c r="AH1078" s="386"/>
      <c r="AI1078" s="380"/>
      <c r="AJ1078" s="431"/>
      <c r="AK1078" s="372"/>
      <c r="AL1078" s="374"/>
    </row>
    <row r="1079" spans="1:38" ht="15" customHeight="1" x14ac:dyDescent="0.15">
      <c r="A1079" s="454"/>
      <c r="B1079" s="491"/>
      <c r="C1079" s="432" t="str">
        <f>IFERROR(IF(VLOOKUP(A1073,入力データ,14,FALSE)="","",VLOOKUP(A1073,入力データ,14,FALSE)),"")</f>
        <v/>
      </c>
      <c r="D1079" s="409"/>
      <c r="E1079" s="396"/>
      <c r="F1079" s="399"/>
      <c r="G1079" s="402"/>
      <c r="H1079" s="396"/>
      <c r="I1079" s="396"/>
      <c r="J1079" s="406"/>
      <c r="K1079" s="409"/>
      <c r="L1079" s="396"/>
      <c r="M1079" s="494"/>
      <c r="N1079" s="496"/>
      <c r="O1079" s="498"/>
      <c r="P1079" s="494"/>
      <c r="Q1079" s="501"/>
      <c r="R1079" s="504"/>
      <c r="S1079" s="426"/>
      <c r="T1079" s="426"/>
      <c r="U1079" s="427"/>
      <c r="V1079" s="150"/>
      <c r="W1079" s="150"/>
      <c r="X1079" s="150"/>
      <c r="Y1079" s="1"/>
      <c r="Z1079" s="62"/>
      <c r="AA1079" s="151"/>
      <c r="AB1079" s="369"/>
      <c r="AC1079" s="377">
        <v>4</v>
      </c>
      <c r="AD1079" s="413" t="str">
        <f>IFERROR(IF(VLOOKUP(A1073,入力データ,38,FALSE)="","",VLOOKUP(A1073,入力データ,38,FALSE)),"")</f>
        <v/>
      </c>
      <c r="AE1079" s="379" t="str">
        <f>IF(AD1079="","",IF(V1080&gt;43585,5,4))</f>
        <v/>
      </c>
      <c r="AF1079" s="381" t="str">
        <f>IF(AE1079="","",V1080)</f>
        <v/>
      </c>
      <c r="AG1079" s="383" t="str">
        <f>IF(AE1079="","",V1080)</f>
        <v/>
      </c>
      <c r="AH1079" s="385" t="str">
        <f>IF(AE1079="","",V1080)</f>
        <v/>
      </c>
      <c r="AI1079" s="379"/>
      <c r="AJ1079" s="418"/>
      <c r="AK1079" s="58"/>
      <c r="AL1079" s="86"/>
    </row>
    <row r="1080" spans="1:38" ht="15" customHeight="1" x14ac:dyDescent="0.15">
      <c r="A1080" s="455"/>
      <c r="B1080" s="492"/>
      <c r="C1080" s="433"/>
      <c r="D1080" s="410"/>
      <c r="E1080" s="397"/>
      <c r="F1080" s="400"/>
      <c r="G1080" s="403"/>
      <c r="H1080" s="397"/>
      <c r="I1080" s="397"/>
      <c r="J1080" s="407"/>
      <c r="K1080" s="410"/>
      <c r="L1080" s="397"/>
      <c r="M1080" s="495"/>
      <c r="N1080" s="497"/>
      <c r="O1080" s="499"/>
      <c r="P1080" s="495"/>
      <c r="Q1080" s="502"/>
      <c r="R1080" s="505"/>
      <c r="S1080" s="428"/>
      <c r="T1080" s="428"/>
      <c r="U1080" s="429"/>
      <c r="V1080" s="420" t="str">
        <f>IFERROR(IF(VLOOKUP(A1073,入力データ,27,FALSE)="","",VLOOKUP(A1073,入力データ,27,FALSE)),"")</f>
        <v/>
      </c>
      <c r="W1080" s="421"/>
      <c r="X1080" s="421"/>
      <c r="Y1080" s="421"/>
      <c r="Z1080" s="421"/>
      <c r="AA1080" s="422"/>
      <c r="AB1080" s="370"/>
      <c r="AC1080" s="412"/>
      <c r="AD1080" s="414"/>
      <c r="AE1080" s="414"/>
      <c r="AF1080" s="415"/>
      <c r="AG1080" s="416"/>
      <c r="AH1080" s="417"/>
      <c r="AI1080" s="414"/>
      <c r="AJ1080" s="419"/>
      <c r="AK1080" s="60"/>
      <c r="AL1080" s="61"/>
    </row>
    <row r="1081" spans="1:38" ht="15" customHeight="1" x14ac:dyDescent="0.15">
      <c r="A1081" s="453">
        <v>134</v>
      </c>
      <c r="B1081" s="456"/>
      <c r="C1081" s="459" t="str">
        <f>IFERROR(IF(VLOOKUP(A1081,入力データ,2,FALSE)="","",VLOOKUP(A1081,入力データ,2,FALSE)),"")</f>
        <v/>
      </c>
      <c r="D1081" s="461" t="str">
        <f>IFERROR(
IF(OR(VLOOKUP(A1081,入力データ,34,FALSE)=1,
VLOOKUP(A1081,入力データ,34,FALSE)=3,
VLOOKUP(A1081,入力データ,34,FALSE)=4,
VLOOKUP(A1081,入力データ,34,FALSE)=5),
IF(VLOOKUP(A1081,入力データ,13,FALSE)="","",VLOOKUP(A1081,入力データ,13,FALSE)),
IF(VLOOKUP(A1081,入力データ,3,FALSE)="","",VLOOKUP(A1081,入力データ,3,FALSE))),"")</f>
        <v/>
      </c>
      <c r="E1081" s="464" t="str">
        <f>IFERROR(IF(VLOOKUP(A1081,入力データ,5,FALSE)="","",IF(VLOOKUP(A1081,入力データ,5,FALSE)&gt;43585,5,4)),"")</f>
        <v/>
      </c>
      <c r="F1081" s="467" t="str">
        <f>IFERROR(IF(VLOOKUP(A1081,入力データ,5,FALSE)="","",VLOOKUP(A1081,入力データ,5,FALSE)),"")</f>
        <v/>
      </c>
      <c r="G1081" s="470" t="str">
        <f>IFERROR(IF(VLOOKUP(A1081,入力データ,5,FALSE)="","",VLOOKUP(A1081,入力データ,5,FALSE)),"")</f>
        <v/>
      </c>
      <c r="H1081" s="473" t="str">
        <f>IFERROR(IF(VLOOKUP(A1081,入力データ,5,FALSE)&gt;0,1,""),"")</f>
        <v/>
      </c>
      <c r="I1081" s="473" t="str">
        <f>IFERROR(IF(VLOOKUP(A1081,入力データ,6,FALSE)="","",VLOOKUP(A1081,入力データ,6,FALSE)),"")</f>
        <v/>
      </c>
      <c r="J1081" s="475" t="str">
        <f>IFERROR(IF(VLOOKUP(A1081,入力データ,7,FALSE)="","",
IF(VLOOKUP(A1081,入力データ,7,FALSE)&gt;159,"G",
IF(VLOOKUP(A1081,入力データ,7,FALSE)&gt;149,"F",
IF(VLOOKUP(A1081,入力データ,7,FALSE)&gt;139,"E",
IF(VLOOKUP(A1081,入力データ,7,FALSE)&gt;129,"D",
IF(VLOOKUP(A1081,入力データ,7,FALSE)&gt;119,"C",
IF(VLOOKUP(A1081,入力データ,7,FALSE)&gt;109,"B",
IF(VLOOKUP(A1081,入力データ,7,FALSE)&gt;99,"A",
"")))))))),"")</f>
        <v/>
      </c>
      <c r="K1081" s="478" t="str">
        <f>IFERROR(IF(VLOOKUP(A1081,入力データ,7,FALSE)="","",
IF(VLOOKUP(A1081,入力データ,7,FALSE)&gt;99,MOD(VLOOKUP(A1081,入力データ,7,FALSE),10),VLOOKUP(A1081,入力データ,7,FALSE))),"")</f>
        <v/>
      </c>
      <c r="L1081" s="481" t="str">
        <f>IFERROR(IF(VLOOKUP(A1081,入力データ,8,FALSE)="","",VLOOKUP(A1081,入力データ,8,FALSE)),"")</f>
        <v/>
      </c>
      <c r="M1081" s="483" t="str">
        <f>IFERROR(IF(VLOOKUP(A1081,入力データ,9,FALSE)="","",IF(VLOOKUP(A1081,入力データ,9,FALSE)&gt;43585,5,4)),"")</f>
        <v/>
      </c>
      <c r="N1081" s="485" t="str">
        <f>IFERROR(IF(VLOOKUP(A1081,入力データ,9,FALSE)="","",VLOOKUP(A1081,入力データ,9,FALSE)),"")</f>
        <v/>
      </c>
      <c r="O1081" s="470" t="str">
        <f>IFERROR(IF(VLOOKUP(A1081,入力データ,9,FALSE)="","",VLOOKUP(A1081,入力データ,9,FALSE)),"")</f>
        <v/>
      </c>
      <c r="P1081" s="481" t="str">
        <f>IFERROR(IF(VLOOKUP(A1081,入力データ,10,FALSE)="","",VLOOKUP(A1081,入力データ,10,FALSE)),"")</f>
        <v/>
      </c>
      <c r="Q1081" s="434"/>
      <c r="R1081" s="487" t="str">
        <f>IFERROR(IF(VLOOKUP(A1081,入力データ,8,FALSE)="","",VLOOKUP(A1081,入力データ,8,FALSE)+VALUE(VLOOKUP(A1081,入力データ,10,FALSE))),"")</f>
        <v/>
      </c>
      <c r="S1081" s="434" t="str">
        <f>IF(R1081="","",IF(VLOOKUP(A1081,入力データ,11,FALSE)="育児休業","ｲｸｷｭｳ",IF(VLOOKUP(A1081,入力データ,11,FALSE)="傷病休職","ﾑｷｭｳ",ROUNDDOWN(R1081*10/1000,0))))</f>
        <v/>
      </c>
      <c r="T1081" s="435"/>
      <c r="U1081" s="436"/>
      <c r="V1081" s="152"/>
      <c r="W1081" s="149"/>
      <c r="X1081" s="149"/>
      <c r="Y1081" s="149" t="str">
        <f>IFERROR(IF(VLOOKUP(A1081,入力データ,21,FALSE)="","",VLOOKUP(A1081,入力データ,21,FALSE)),"")</f>
        <v/>
      </c>
      <c r="Z1081" s="40"/>
      <c r="AA1081" s="67"/>
      <c r="AB1081" s="368" t="str">
        <f>IFERROR(IF(VLOOKUP(A1081,入力データ,28,FALSE)&amp;"　"&amp;VLOOKUP(A1081,入力データ,29,FALSE)="　","",VLOOKUP(A1081,入力データ,28,FALSE)&amp;"　"&amp;VLOOKUP(A1081,入力データ,29,FALSE)),"")</f>
        <v/>
      </c>
      <c r="AC1081" s="443">
        <v>1</v>
      </c>
      <c r="AD1081" s="444" t="str">
        <f>IFERROR(IF(VLOOKUP(A1081,入力データ,34,FALSE)="","",VLOOKUP(A1081,入力データ,34,FALSE)),"")</f>
        <v/>
      </c>
      <c r="AE1081" s="444" t="str">
        <f>IF(AD1081="","",IF(V1088&gt;43585,5,4))</f>
        <v/>
      </c>
      <c r="AF1081" s="445" t="str">
        <f>IF(AD1081="","",V1088)</f>
        <v/>
      </c>
      <c r="AG1081" s="447" t="str">
        <f>IF(AD1081="","",V1088)</f>
        <v/>
      </c>
      <c r="AH1081" s="449" t="str">
        <f>IF(AD1081="","",V1088)</f>
        <v/>
      </c>
      <c r="AI1081" s="444">
        <v>5</v>
      </c>
      <c r="AJ1081" s="451" t="str">
        <f>IFERROR(IF(OR(VLOOKUP(A1081,入力データ,34,FALSE)=1,VLOOKUP(A1081,入力データ,34,FALSE)=3,VLOOKUP(A1081,入力データ,34,FALSE)=4,VLOOKUP(A1081,入力データ,34,FALSE)=5),3,
IF(VLOOKUP(A1081,入力データ,35,FALSE)="","",3)),"")</f>
        <v/>
      </c>
      <c r="AK1081" s="371"/>
      <c r="AL1081" s="373"/>
    </row>
    <row r="1082" spans="1:38" ht="15" customHeight="1" x14ac:dyDescent="0.15">
      <c r="A1082" s="454"/>
      <c r="B1082" s="457"/>
      <c r="C1082" s="460"/>
      <c r="D1082" s="462"/>
      <c r="E1082" s="465"/>
      <c r="F1082" s="468"/>
      <c r="G1082" s="471"/>
      <c r="H1082" s="474"/>
      <c r="I1082" s="474"/>
      <c r="J1082" s="476"/>
      <c r="K1082" s="479"/>
      <c r="L1082" s="482"/>
      <c r="M1082" s="484"/>
      <c r="N1082" s="486"/>
      <c r="O1082" s="471"/>
      <c r="P1082" s="482"/>
      <c r="Q1082" s="437"/>
      <c r="R1082" s="488"/>
      <c r="S1082" s="437"/>
      <c r="T1082" s="438"/>
      <c r="U1082" s="439"/>
      <c r="V1082" s="41"/>
      <c r="W1082" s="150"/>
      <c r="X1082" s="150"/>
      <c r="Y1082" s="150" t="str">
        <f>IFERROR(IF(VLOOKUP(A1081,入力データ,22,FALSE)="","",VLOOKUP(A1081,入力データ,22,FALSE)),"")</f>
        <v/>
      </c>
      <c r="Z1082" s="150"/>
      <c r="AA1082" s="151"/>
      <c r="AB1082" s="369"/>
      <c r="AC1082" s="378"/>
      <c r="AD1082" s="380"/>
      <c r="AE1082" s="380"/>
      <c r="AF1082" s="446"/>
      <c r="AG1082" s="448"/>
      <c r="AH1082" s="450"/>
      <c r="AI1082" s="380"/>
      <c r="AJ1082" s="452"/>
      <c r="AK1082" s="372"/>
      <c r="AL1082" s="374"/>
    </row>
    <row r="1083" spans="1:38" ht="15" customHeight="1" x14ac:dyDescent="0.15">
      <c r="A1083" s="454"/>
      <c r="B1083" s="457"/>
      <c r="C1083" s="375" t="str">
        <f>IFERROR(IF(VLOOKUP(A1081,入力データ,12,FALSE)="","",VLOOKUP(A1081,入力データ,12,FALSE)),"")</f>
        <v/>
      </c>
      <c r="D1083" s="462"/>
      <c r="E1083" s="465"/>
      <c r="F1083" s="468"/>
      <c r="G1083" s="471"/>
      <c r="H1083" s="474"/>
      <c r="I1083" s="474"/>
      <c r="J1083" s="476"/>
      <c r="K1083" s="479"/>
      <c r="L1083" s="482"/>
      <c r="M1083" s="484"/>
      <c r="N1083" s="486"/>
      <c r="O1083" s="471"/>
      <c r="P1083" s="482"/>
      <c r="Q1083" s="437"/>
      <c r="R1083" s="488"/>
      <c r="S1083" s="437"/>
      <c r="T1083" s="438"/>
      <c r="U1083" s="439"/>
      <c r="V1083" s="41"/>
      <c r="W1083" s="150"/>
      <c r="X1083" s="150"/>
      <c r="Y1083" s="150" t="str">
        <f>IFERROR(IF(VLOOKUP(A1081,入力データ,23,FALSE)="","",VLOOKUP(A1081,入力データ,23,FALSE)),"")</f>
        <v/>
      </c>
      <c r="Z1083" s="150"/>
      <c r="AA1083" s="151"/>
      <c r="AB1083" s="369"/>
      <c r="AC1083" s="377">
        <v>2</v>
      </c>
      <c r="AD1083" s="379" t="str">
        <f>IFERROR(IF(VLOOKUP(A1081,入力データ,37,FALSE)="","",VLOOKUP(A1081,入力データ,37,FALSE)),"")</f>
        <v/>
      </c>
      <c r="AE1083" s="379" t="str">
        <f>IF(AD1083="","",IF(V1088&gt;43585,5,4))</f>
        <v/>
      </c>
      <c r="AF1083" s="381" t="str">
        <f>IF(AD1083="","",V1088)</f>
        <v/>
      </c>
      <c r="AG1083" s="383" t="str">
        <f>IF(AE1083="","",V1088)</f>
        <v/>
      </c>
      <c r="AH1083" s="385" t="str">
        <f>IF(AF1083="","",V1088)</f>
        <v/>
      </c>
      <c r="AI1083" s="387">
        <v>6</v>
      </c>
      <c r="AJ1083" s="389" t="str">
        <f>IFERROR(IF(VLOOKUP(A1081,入力データ,36,FALSE)="","",3),"")</f>
        <v/>
      </c>
      <c r="AK1083" s="372"/>
      <c r="AL1083" s="374"/>
    </row>
    <row r="1084" spans="1:38" ht="15" customHeight="1" x14ac:dyDescent="0.15">
      <c r="A1084" s="454"/>
      <c r="B1084" s="458"/>
      <c r="C1084" s="376"/>
      <c r="D1084" s="463"/>
      <c r="E1084" s="466"/>
      <c r="F1084" s="469"/>
      <c r="G1084" s="472"/>
      <c r="H1084" s="466"/>
      <c r="I1084" s="466"/>
      <c r="J1084" s="477"/>
      <c r="K1084" s="480"/>
      <c r="L1084" s="466"/>
      <c r="M1084" s="466"/>
      <c r="N1084" s="469"/>
      <c r="O1084" s="472"/>
      <c r="P1084" s="466"/>
      <c r="Q1084" s="477"/>
      <c r="R1084" s="489"/>
      <c r="S1084" s="440"/>
      <c r="T1084" s="441"/>
      <c r="U1084" s="442"/>
      <c r="V1084" s="38"/>
      <c r="W1084" s="36"/>
      <c r="X1084" s="36"/>
      <c r="Y1084" s="150" t="str">
        <f>IFERROR(IF(VLOOKUP(A1081,入力データ,24,FALSE)="","",VLOOKUP(A1081,入力データ,24,FALSE)),"")</f>
        <v/>
      </c>
      <c r="Z1084" s="63"/>
      <c r="AA1084" s="37"/>
      <c r="AB1084" s="369"/>
      <c r="AC1084" s="378"/>
      <c r="AD1084" s="380"/>
      <c r="AE1084" s="380"/>
      <c r="AF1084" s="382"/>
      <c r="AG1084" s="384"/>
      <c r="AH1084" s="386"/>
      <c r="AI1084" s="388"/>
      <c r="AJ1084" s="390"/>
      <c r="AK1084" s="372"/>
      <c r="AL1084" s="374"/>
    </row>
    <row r="1085" spans="1:38" ht="15" customHeight="1" x14ac:dyDescent="0.15">
      <c r="A1085" s="454"/>
      <c r="B1085" s="490" t="str">
        <f>IF(OR(C1081&lt;&gt;"",C1083&lt;&gt;""),"○","")</f>
        <v/>
      </c>
      <c r="C1085" s="391" t="str">
        <f>IFERROR(IF(VLOOKUP(A1081,入力データ,4,FALSE)="","",VLOOKUP(A1081,入力データ,4,FALSE)),"")</f>
        <v/>
      </c>
      <c r="D1085" s="392"/>
      <c r="E1085" s="395" t="str">
        <f>IFERROR(IF(VLOOKUP(A1081,入力データ,15,FALSE)="","",IF(VLOOKUP(A1081,入力データ,15,FALSE)&gt;43585,5,4)),"")</f>
        <v/>
      </c>
      <c r="F1085" s="398" t="str">
        <f>IFERROR(IF(VLOOKUP(A1081,入力データ,15,FALSE)="","",VLOOKUP(A1081,入力データ,15,FALSE)),"")</f>
        <v/>
      </c>
      <c r="G1085" s="401" t="str">
        <f>IFERROR(IF(VLOOKUP(A1081,入力データ,15,FALSE)="","",VLOOKUP(A1081,入力データ,15,FALSE)),"")</f>
        <v/>
      </c>
      <c r="H1085" s="404" t="str">
        <f>IFERROR(IF(VLOOKUP(A1081,入力データ,15,FALSE)&gt;0,1,""),"")</f>
        <v/>
      </c>
      <c r="I1085" s="404" t="str">
        <f>IFERROR(IF(VLOOKUP(A1081,入力データ,16,FALSE)="","",VLOOKUP(A1081,入力データ,16,FALSE)),"")</f>
        <v/>
      </c>
      <c r="J1085" s="405" t="str">
        <f>IFERROR(IF(VLOOKUP(A1081,入力データ,17,FALSE)="","",
IF(VLOOKUP(A1081,入力データ,17,FALSE)&gt;159,"G",
IF(VLOOKUP(A1081,入力データ,17,FALSE)&gt;149,"F",
IF(VLOOKUP(A1081,入力データ,17,FALSE)&gt;139,"E",
IF(VLOOKUP(A1081,入力データ,17,FALSE)&gt;129,"D",
IF(VLOOKUP(A1081,入力データ,17,FALSE)&gt;119,"C",
IF(VLOOKUP(A1081,入力データ,17,FALSE)&gt;109,"B",
IF(VLOOKUP(A1081,入力データ,17,FALSE)&gt;99,"A",
"")))))))),"")</f>
        <v/>
      </c>
      <c r="K1085" s="408" t="str">
        <f>IFERROR(IF(VLOOKUP(A1081,入力データ,17,FALSE)="","",
IF(VLOOKUP(A1081,入力データ,17,FALSE)&gt;99,MOD(VLOOKUP(A1081,入力データ,17,FALSE),10),VLOOKUP(A1081,入力データ,17,FALSE))),"")</f>
        <v/>
      </c>
      <c r="L1085" s="411" t="str">
        <f>IFERROR(IF(VLOOKUP(A1081,入力データ,18,FALSE)="","",VLOOKUP(A1081,入力データ,18,FALSE)),"")</f>
        <v/>
      </c>
      <c r="M1085" s="493" t="str">
        <f>IFERROR(IF(VLOOKUP(A1081,入力データ,19,FALSE)="","",IF(VLOOKUP(A1081,入力データ,19,FALSE)&gt;43585,5,4)),"")</f>
        <v/>
      </c>
      <c r="N1085" s="398" t="str">
        <f>IFERROR(IF(VLOOKUP(A1081,入力データ,19,FALSE)="","",VLOOKUP(A1081,入力データ,19,FALSE)),"")</f>
        <v/>
      </c>
      <c r="O1085" s="401" t="str">
        <f>IFERROR(IF(VLOOKUP(A1081,入力データ,19,FALSE)="","",VLOOKUP(A1081,入力データ,19,FALSE)),"")</f>
        <v/>
      </c>
      <c r="P1085" s="411" t="str">
        <f>IFERROR(IF(VLOOKUP(A1081,入力データ,20,FALSE)="","",VLOOKUP(A1081,入力データ,20,FALSE)),"")</f>
        <v/>
      </c>
      <c r="Q1085" s="500"/>
      <c r="R1085" s="503" t="str">
        <f>IFERROR(IF(OR(S1085="ｲｸｷｭｳ",S1085="ﾑｷｭｳ",AND(L1085="",P1085="")),"",VLOOKUP(A1081,入力データ,31,FALSE)),"")</f>
        <v/>
      </c>
      <c r="S1085" s="423" t="str">
        <f>IFERROR(
IF(VLOOKUP(A1081,入力データ,33,FALSE)=1,"ﾑｷｭｳ ",
IF(VLOOKUP(A1081,入力データ,33,FALSE)=3,"ｲｸｷｭｳ",
IF(VLOOKUP(A1081,入力データ,33,FALSE)=4,VLOOKUP(A1081,入力データ,32,FALSE),
IF(VLOOKUP(A1081,入力データ,33,FALSE)=5,VLOOKUP(A1081,入力データ,32,FALSE),
IF(AND(VLOOKUP(A1081,入力データ,38,FALSE)&gt;0,VLOOKUP(A1081,入力データ,38,FALSE)&lt;9),0,
IF(AND(L1085="",P1085=""),"",VLOOKUP(A1081,入力データ,32,FALSE))))))),"")</f>
        <v/>
      </c>
      <c r="T1085" s="424"/>
      <c r="U1085" s="425"/>
      <c r="V1085" s="36"/>
      <c r="W1085" s="36"/>
      <c r="X1085" s="36"/>
      <c r="Y1085" s="63" t="str">
        <f>IFERROR(IF(VLOOKUP(A1081,入力データ,25,FALSE)="","",VLOOKUP(A1081,入力データ,25,FALSE)),"")</f>
        <v/>
      </c>
      <c r="Z1085" s="63"/>
      <c r="AA1085" s="37"/>
      <c r="AB1085" s="369"/>
      <c r="AC1085" s="377">
        <v>3</v>
      </c>
      <c r="AD1085" s="379" t="str">
        <f>IFERROR(IF(VLOOKUP(A1081,入力データ,33,FALSE)="","",VLOOKUP(A1081,入力データ,33,FALSE)),"")</f>
        <v/>
      </c>
      <c r="AE1085" s="379" t="str">
        <f>IF(AD1085="","",IF(V1088&gt;43585,5,4))</f>
        <v/>
      </c>
      <c r="AF1085" s="381" t="str">
        <f>IF(AD1085="","",V1088)</f>
        <v/>
      </c>
      <c r="AG1085" s="383" t="str">
        <f>IF(AE1085="","",V1088)</f>
        <v/>
      </c>
      <c r="AH1085" s="385" t="str">
        <f>IF(AF1085="","",V1088)</f>
        <v/>
      </c>
      <c r="AI1085" s="379">
        <v>7</v>
      </c>
      <c r="AJ1085" s="430"/>
      <c r="AK1085" s="372"/>
      <c r="AL1085" s="374"/>
    </row>
    <row r="1086" spans="1:38" ht="15" customHeight="1" x14ac:dyDescent="0.15">
      <c r="A1086" s="454"/>
      <c r="B1086" s="491"/>
      <c r="C1086" s="393"/>
      <c r="D1086" s="394"/>
      <c r="E1086" s="396"/>
      <c r="F1086" s="399"/>
      <c r="G1086" s="402"/>
      <c r="H1086" s="396"/>
      <c r="I1086" s="396"/>
      <c r="J1086" s="406"/>
      <c r="K1086" s="409"/>
      <c r="L1086" s="396"/>
      <c r="M1086" s="494"/>
      <c r="N1086" s="496"/>
      <c r="O1086" s="498"/>
      <c r="P1086" s="494"/>
      <c r="Q1086" s="501"/>
      <c r="R1086" s="504"/>
      <c r="S1086" s="426"/>
      <c r="T1086" s="426"/>
      <c r="U1086" s="427"/>
      <c r="V1086" s="1"/>
      <c r="W1086" s="1"/>
      <c r="X1086" s="1"/>
      <c r="Y1086" s="63" t="str">
        <f>IFERROR(IF(VLOOKUP(A1081,入力データ,26,FALSE)="","",VLOOKUP(A1081,入力データ,26,FALSE)),"")</f>
        <v/>
      </c>
      <c r="Z1086" s="1"/>
      <c r="AA1086" s="1"/>
      <c r="AB1086" s="369"/>
      <c r="AC1086" s="378"/>
      <c r="AD1086" s="380"/>
      <c r="AE1086" s="380"/>
      <c r="AF1086" s="382"/>
      <c r="AG1086" s="384"/>
      <c r="AH1086" s="386"/>
      <c r="AI1086" s="380"/>
      <c r="AJ1086" s="431"/>
      <c r="AK1086" s="372"/>
      <c r="AL1086" s="374"/>
    </row>
    <row r="1087" spans="1:38" ht="15" customHeight="1" x14ac:dyDescent="0.15">
      <c r="A1087" s="454"/>
      <c r="B1087" s="491"/>
      <c r="C1087" s="432" t="str">
        <f>IFERROR(IF(VLOOKUP(A1081,入力データ,14,FALSE)="","",VLOOKUP(A1081,入力データ,14,FALSE)),"")</f>
        <v/>
      </c>
      <c r="D1087" s="409"/>
      <c r="E1087" s="396"/>
      <c r="F1087" s="399"/>
      <c r="G1087" s="402"/>
      <c r="H1087" s="396"/>
      <c r="I1087" s="396"/>
      <c r="J1087" s="406"/>
      <c r="K1087" s="409"/>
      <c r="L1087" s="396"/>
      <c r="M1087" s="494"/>
      <c r="N1087" s="496"/>
      <c r="O1087" s="498"/>
      <c r="P1087" s="494"/>
      <c r="Q1087" s="501"/>
      <c r="R1087" s="504"/>
      <c r="S1087" s="426"/>
      <c r="T1087" s="426"/>
      <c r="U1087" s="427"/>
      <c r="V1087" s="150"/>
      <c r="W1087" s="150"/>
      <c r="X1087" s="150"/>
      <c r="Y1087" s="1"/>
      <c r="Z1087" s="62"/>
      <c r="AA1087" s="151"/>
      <c r="AB1087" s="369"/>
      <c r="AC1087" s="377">
        <v>4</v>
      </c>
      <c r="AD1087" s="413" t="str">
        <f>IFERROR(IF(VLOOKUP(A1081,入力データ,38,FALSE)="","",VLOOKUP(A1081,入力データ,38,FALSE)),"")</f>
        <v/>
      </c>
      <c r="AE1087" s="379" t="str">
        <f>IF(AD1087="","",IF(V1088&gt;43585,5,4))</f>
        <v/>
      </c>
      <c r="AF1087" s="381" t="str">
        <f>IF(AE1087="","",V1088)</f>
        <v/>
      </c>
      <c r="AG1087" s="383" t="str">
        <f>IF(AE1087="","",V1088)</f>
        <v/>
      </c>
      <c r="AH1087" s="385" t="str">
        <f>IF(AE1087="","",V1088)</f>
        <v/>
      </c>
      <c r="AI1087" s="379"/>
      <c r="AJ1087" s="418"/>
      <c r="AK1087" s="58"/>
      <c r="AL1087" s="86"/>
    </row>
    <row r="1088" spans="1:38" ht="15" customHeight="1" x14ac:dyDescent="0.15">
      <c r="A1088" s="455"/>
      <c r="B1088" s="492"/>
      <c r="C1088" s="433"/>
      <c r="D1088" s="410"/>
      <c r="E1088" s="397"/>
      <c r="F1088" s="400"/>
      <c r="G1088" s="403"/>
      <c r="H1088" s="397"/>
      <c r="I1088" s="397"/>
      <c r="J1088" s="407"/>
      <c r="K1088" s="410"/>
      <c r="L1088" s="397"/>
      <c r="M1088" s="495"/>
      <c r="N1088" s="497"/>
      <c r="O1088" s="499"/>
      <c r="P1088" s="495"/>
      <c r="Q1088" s="502"/>
      <c r="R1088" s="505"/>
      <c r="S1088" s="428"/>
      <c r="T1088" s="428"/>
      <c r="U1088" s="429"/>
      <c r="V1088" s="420" t="str">
        <f>IFERROR(IF(VLOOKUP(A1081,入力データ,27,FALSE)="","",VLOOKUP(A1081,入力データ,27,FALSE)),"")</f>
        <v/>
      </c>
      <c r="W1088" s="421"/>
      <c r="X1088" s="421"/>
      <c r="Y1088" s="421"/>
      <c r="Z1088" s="421"/>
      <c r="AA1088" s="422"/>
      <c r="AB1088" s="370"/>
      <c r="AC1088" s="412"/>
      <c r="AD1088" s="414"/>
      <c r="AE1088" s="414"/>
      <c r="AF1088" s="415"/>
      <c r="AG1088" s="416"/>
      <c r="AH1088" s="417"/>
      <c r="AI1088" s="414"/>
      <c r="AJ1088" s="419"/>
      <c r="AK1088" s="60"/>
      <c r="AL1088" s="61"/>
    </row>
    <row r="1089" spans="1:38" ht="15" customHeight="1" x14ac:dyDescent="0.15">
      <c r="A1089" s="453">
        <v>135</v>
      </c>
      <c r="B1089" s="456"/>
      <c r="C1089" s="459" t="str">
        <f>IFERROR(IF(VLOOKUP(A1089,入力データ,2,FALSE)="","",VLOOKUP(A1089,入力データ,2,FALSE)),"")</f>
        <v/>
      </c>
      <c r="D1089" s="461" t="str">
        <f>IFERROR(
IF(OR(VLOOKUP(A1089,入力データ,34,FALSE)=1,
VLOOKUP(A1089,入力データ,34,FALSE)=3,
VLOOKUP(A1089,入力データ,34,FALSE)=4,
VLOOKUP(A1089,入力データ,34,FALSE)=5),
IF(VLOOKUP(A1089,入力データ,13,FALSE)="","",VLOOKUP(A1089,入力データ,13,FALSE)),
IF(VLOOKUP(A1089,入力データ,3,FALSE)="","",VLOOKUP(A1089,入力データ,3,FALSE))),"")</f>
        <v/>
      </c>
      <c r="E1089" s="464" t="str">
        <f>IFERROR(IF(VLOOKUP(A1089,入力データ,5,FALSE)="","",IF(VLOOKUP(A1089,入力データ,5,FALSE)&gt;43585,5,4)),"")</f>
        <v/>
      </c>
      <c r="F1089" s="467" t="str">
        <f>IFERROR(IF(VLOOKUP(A1089,入力データ,5,FALSE)="","",VLOOKUP(A1089,入力データ,5,FALSE)),"")</f>
        <v/>
      </c>
      <c r="G1089" s="470" t="str">
        <f>IFERROR(IF(VLOOKUP(A1089,入力データ,5,FALSE)="","",VLOOKUP(A1089,入力データ,5,FALSE)),"")</f>
        <v/>
      </c>
      <c r="H1089" s="473" t="str">
        <f>IFERROR(IF(VLOOKUP(A1089,入力データ,5,FALSE)&gt;0,1,""),"")</f>
        <v/>
      </c>
      <c r="I1089" s="473" t="str">
        <f>IFERROR(IF(VLOOKUP(A1089,入力データ,6,FALSE)="","",VLOOKUP(A1089,入力データ,6,FALSE)),"")</f>
        <v/>
      </c>
      <c r="J1089" s="475" t="str">
        <f>IFERROR(IF(VLOOKUP(A1089,入力データ,7,FALSE)="","",
IF(VLOOKUP(A1089,入力データ,7,FALSE)&gt;159,"G",
IF(VLOOKUP(A1089,入力データ,7,FALSE)&gt;149,"F",
IF(VLOOKUP(A1089,入力データ,7,FALSE)&gt;139,"E",
IF(VLOOKUP(A1089,入力データ,7,FALSE)&gt;129,"D",
IF(VLOOKUP(A1089,入力データ,7,FALSE)&gt;119,"C",
IF(VLOOKUP(A1089,入力データ,7,FALSE)&gt;109,"B",
IF(VLOOKUP(A1089,入力データ,7,FALSE)&gt;99,"A",
"")))))))),"")</f>
        <v/>
      </c>
      <c r="K1089" s="478" t="str">
        <f>IFERROR(IF(VLOOKUP(A1089,入力データ,7,FALSE)="","",
IF(VLOOKUP(A1089,入力データ,7,FALSE)&gt;99,MOD(VLOOKUP(A1089,入力データ,7,FALSE),10),VLOOKUP(A1089,入力データ,7,FALSE))),"")</f>
        <v/>
      </c>
      <c r="L1089" s="481" t="str">
        <f>IFERROR(IF(VLOOKUP(A1089,入力データ,8,FALSE)="","",VLOOKUP(A1089,入力データ,8,FALSE)),"")</f>
        <v/>
      </c>
      <c r="M1089" s="483" t="str">
        <f>IFERROR(IF(VLOOKUP(A1089,入力データ,9,FALSE)="","",IF(VLOOKUP(A1089,入力データ,9,FALSE)&gt;43585,5,4)),"")</f>
        <v/>
      </c>
      <c r="N1089" s="485" t="str">
        <f>IFERROR(IF(VLOOKUP(A1089,入力データ,9,FALSE)="","",VLOOKUP(A1089,入力データ,9,FALSE)),"")</f>
        <v/>
      </c>
      <c r="O1089" s="470" t="str">
        <f>IFERROR(IF(VLOOKUP(A1089,入力データ,9,FALSE)="","",VLOOKUP(A1089,入力データ,9,FALSE)),"")</f>
        <v/>
      </c>
      <c r="P1089" s="481" t="str">
        <f>IFERROR(IF(VLOOKUP(A1089,入力データ,10,FALSE)="","",VLOOKUP(A1089,入力データ,10,FALSE)),"")</f>
        <v/>
      </c>
      <c r="Q1089" s="434"/>
      <c r="R1089" s="487" t="str">
        <f>IFERROR(IF(VLOOKUP(A1089,入力データ,8,FALSE)="","",VLOOKUP(A1089,入力データ,8,FALSE)+VALUE(VLOOKUP(A1089,入力データ,10,FALSE))),"")</f>
        <v/>
      </c>
      <c r="S1089" s="434" t="str">
        <f>IF(R1089="","",IF(VLOOKUP(A1089,入力データ,11,FALSE)="育児休業","ｲｸｷｭｳ",IF(VLOOKUP(A1089,入力データ,11,FALSE)="傷病休職","ﾑｷｭｳ",ROUNDDOWN(R1089*10/1000,0))))</f>
        <v/>
      </c>
      <c r="T1089" s="435"/>
      <c r="U1089" s="436"/>
      <c r="V1089" s="152"/>
      <c r="W1089" s="149"/>
      <c r="X1089" s="149"/>
      <c r="Y1089" s="149" t="str">
        <f>IFERROR(IF(VLOOKUP(A1089,入力データ,21,FALSE)="","",VLOOKUP(A1089,入力データ,21,FALSE)),"")</f>
        <v/>
      </c>
      <c r="Z1089" s="40"/>
      <c r="AA1089" s="67"/>
      <c r="AB1089" s="368" t="str">
        <f>IFERROR(IF(VLOOKUP(A1089,入力データ,28,FALSE)&amp;"　"&amp;VLOOKUP(A1089,入力データ,29,FALSE)="　","",VLOOKUP(A1089,入力データ,28,FALSE)&amp;"　"&amp;VLOOKUP(A1089,入力データ,29,FALSE)),"")</f>
        <v/>
      </c>
      <c r="AC1089" s="443">
        <v>1</v>
      </c>
      <c r="AD1089" s="444" t="str">
        <f>IFERROR(IF(VLOOKUP(A1089,入力データ,34,FALSE)="","",VLOOKUP(A1089,入力データ,34,FALSE)),"")</f>
        <v/>
      </c>
      <c r="AE1089" s="444" t="str">
        <f>IF(AD1089="","",IF(V1096&gt;43585,5,4))</f>
        <v/>
      </c>
      <c r="AF1089" s="445" t="str">
        <f>IF(AD1089="","",V1096)</f>
        <v/>
      </c>
      <c r="AG1089" s="447" t="str">
        <f>IF(AD1089="","",V1096)</f>
        <v/>
      </c>
      <c r="AH1089" s="449" t="str">
        <f>IF(AD1089="","",V1096)</f>
        <v/>
      </c>
      <c r="AI1089" s="444">
        <v>5</v>
      </c>
      <c r="AJ1089" s="451" t="str">
        <f>IFERROR(IF(OR(VLOOKUP(A1089,入力データ,34,FALSE)=1,VLOOKUP(A1089,入力データ,34,FALSE)=3,VLOOKUP(A1089,入力データ,34,FALSE)=4,VLOOKUP(A1089,入力データ,34,FALSE)=5),3,
IF(VLOOKUP(A1089,入力データ,35,FALSE)="","",3)),"")</f>
        <v/>
      </c>
      <c r="AK1089" s="371"/>
      <c r="AL1089" s="373"/>
    </row>
    <row r="1090" spans="1:38" ht="15" customHeight="1" x14ac:dyDescent="0.15">
      <c r="A1090" s="454"/>
      <c r="B1090" s="457"/>
      <c r="C1090" s="460"/>
      <c r="D1090" s="462"/>
      <c r="E1090" s="465"/>
      <c r="F1090" s="468"/>
      <c r="G1090" s="471"/>
      <c r="H1090" s="474"/>
      <c r="I1090" s="474"/>
      <c r="J1090" s="476"/>
      <c r="K1090" s="479"/>
      <c r="L1090" s="482"/>
      <c r="M1090" s="484"/>
      <c r="N1090" s="486"/>
      <c r="O1090" s="471"/>
      <c r="P1090" s="482"/>
      <c r="Q1090" s="437"/>
      <c r="R1090" s="488"/>
      <c r="S1090" s="437"/>
      <c r="T1090" s="438"/>
      <c r="U1090" s="439"/>
      <c r="V1090" s="41"/>
      <c r="W1090" s="150"/>
      <c r="X1090" s="150"/>
      <c r="Y1090" s="150" t="str">
        <f>IFERROR(IF(VLOOKUP(A1089,入力データ,22,FALSE)="","",VLOOKUP(A1089,入力データ,22,FALSE)),"")</f>
        <v/>
      </c>
      <c r="Z1090" s="150"/>
      <c r="AA1090" s="151"/>
      <c r="AB1090" s="369"/>
      <c r="AC1090" s="378"/>
      <c r="AD1090" s="380"/>
      <c r="AE1090" s="380"/>
      <c r="AF1090" s="446"/>
      <c r="AG1090" s="448"/>
      <c r="AH1090" s="450"/>
      <c r="AI1090" s="380"/>
      <c r="AJ1090" s="452"/>
      <c r="AK1090" s="372"/>
      <c r="AL1090" s="374"/>
    </row>
    <row r="1091" spans="1:38" ht="15" customHeight="1" x14ac:dyDescent="0.15">
      <c r="A1091" s="454"/>
      <c r="B1091" s="457"/>
      <c r="C1091" s="375" t="str">
        <f>IFERROR(IF(VLOOKUP(A1089,入力データ,12,FALSE)="","",VLOOKUP(A1089,入力データ,12,FALSE)),"")</f>
        <v/>
      </c>
      <c r="D1091" s="462"/>
      <c r="E1091" s="465"/>
      <c r="F1091" s="468"/>
      <c r="G1091" s="471"/>
      <c r="H1091" s="474"/>
      <c r="I1091" s="474"/>
      <c r="J1091" s="476"/>
      <c r="K1091" s="479"/>
      <c r="L1091" s="482"/>
      <c r="M1091" s="484"/>
      <c r="N1091" s="486"/>
      <c r="O1091" s="471"/>
      <c r="P1091" s="482"/>
      <c r="Q1091" s="437"/>
      <c r="R1091" s="488"/>
      <c r="S1091" s="437"/>
      <c r="T1091" s="438"/>
      <c r="U1091" s="439"/>
      <c r="V1091" s="41"/>
      <c r="W1091" s="150"/>
      <c r="X1091" s="150"/>
      <c r="Y1091" s="150" t="str">
        <f>IFERROR(IF(VLOOKUP(A1089,入力データ,23,FALSE)="","",VLOOKUP(A1089,入力データ,23,FALSE)),"")</f>
        <v/>
      </c>
      <c r="Z1091" s="150"/>
      <c r="AA1091" s="151"/>
      <c r="AB1091" s="369"/>
      <c r="AC1091" s="377">
        <v>2</v>
      </c>
      <c r="AD1091" s="379" t="str">
        <f>IFERROR(IF(VLOOKUP(A1089,入力データ,37,FALSE)="","",VLOOKUP(A1089,入力データ,37,FALSE)),"")</f>
        <v/>
      </c>
      <c r="AE1091" s="379" t="str">
        <f>IF(AD1091="","",IF(V1096&gt;43585,5,4))</f>
        <v/>
      </c>
      <c r="AF1091" s="381" t="str">
        <f>IF(AD1091="","",V1096)</f>
        <v/>
      </c>
      <c r="AG1091" s="383" t="str">
        <f>IF(AE1091="","",V1096)</f>
        <v/>
      </c>
      <c r="AH1091" s="385" t="str">
        <f>IF(AF1091="","",V1096)</f>
        <v/>
      </c>
      <c r="AI1091" s="387">
        <v>6</v>
      </c>
      <c r="AJ1091" s="389" t="str">
        <f>IFERROR(IF(VLOOKUP(A1089,入力データ,36,FALSE)="","",3),"")</f>
        <v/>
      </c>
      <c r="AK1091" s="372"/>
      <c r="AL1091" s="374"/>
    </row>
    <row r="1092" spans="1:38" ht="15" customHeight="1" x14ac:dyDescent="0.15">
      <c r="A1092" s="454"/>
      <c r="B1092" s="458"/>
      <c r="C1092" s="376"/>
      <c r="D1092" s="463"/>
      <c r="E1092" s="466"/>
      <c r="F1092" s="469"/>
      <c r="G1092" s="472"/>
      <c r="H1092" s="466"/>
      <c r="I1092" s="466"/>
      <c r="J1092" s="477"/>
      <c r="K1092" s="480"/>
      <c r="L1092" s="466"/>
      <c r="M1092" s="466"/>
      <c r="N1092" s="469"/>
      <c r="O1092" s="472"/>
      <c r="P1092" s="466"/>
      <c r="Q1092" s="477"/>
      <c r="R1092" s="489"/>
      <c r="S1092" s="440"/>
      <c r="T1092" s="441"/>
      <c r="U1092" s="442"/>
      <c r="V1092" s="38"/>
      <c r="W1092" s="36"/>
      <c r="X1092" s="36"/>
      <c r="Y1092" s="150" t="str">
        <f>IFERROR(IF(VLOOKUP(A1089,入力データ,24,FALSE)="","",VLOOKUP(A1089,入力データ,24,FALSE)),"")</f>
        <v/>
      </c>
      <c r="Z1092" s="63"/>
      <c r="AA1092" s="37"/>
      <c r="AB1092" s="369"/>
      <c r="AC1092" s="378"/>
      <c r="AD1092" s="380"/>
      <c r="AE1092" s="380"/>
      <c r="AF1092" s="382"/>
      <c r="AG1092" s="384"/>
      <c r="AH1092" s="386"/>
      <c r="AI1092" s="388"/>
      <c r="AJ1092" s="390"/>
      <c r="AK1092" s="372"/>
      <c r="AL1092" s="374"/>
    </row>
    <row r="1093" spans="1:38" ht="15" customHeight="1" x14ac:dyDescent="0.15">
      <c r="A1093" s="454"/>
      <c r="B1093" s="490" t="str">
        <f>IF(OR(C1089&lt;&gt;"",C1091&lt;&gt;""),"○","")</f>
        <v/>
      </c>
      <c r="C1093" s="391" t="str">
        <f>IFERROR(IF(VLOOKUP(A1089,入力データ,4,FALSE)="","",VLOOKUP(A1089,入力データ,4,FALSE)),"")</f>
        <v/>
      </c>
      <c r="D1093" s="392"/>
      <c r="E1093" s="395" t="str">
        <f>IFERROR(IF(VLOOKUP(A1089,入力データ,15,FALSE)="","",IF(VLOOKUP(A1089,入力データ,15,FALSE)&gt;43585,5,4)),"")</f>
        <v/>
      </c>
      <c r="F1093" s="398" t="str">
        <f>IFERROR(IF(VLOOKUP(A1089,入力データ,15,FALSE)="","",VLOOKUP(A1089,入力データ,15,FALSE)),"")</f>
        <v/>
      </c>
      <c r="G1093" s="401" t="str">
        <f>IFERROR(IF(VLOOKUP(A1089,入力データ,15,FALSE)="","",VLOOKUP(A1089,入力データ,15,FALSE)),"")</f>
        <v/>
      </c>
      <c r="H1093" s="404" t="str">
        <f>IFERROR(IF(VLOOKUP(A1089,入力データ,15,FALSE)&gt;0,1,""),"")</f>
        <v/>
      </c>
      <c r="I1093" s="404" t="str">
        <f>IFERROR(IF(VLOOKUP(A1089,入力データ,16,FALSE)="","",VLOOKUP(A1089,入力データ,16,FALSE)),"")</f>
        <v/>
      </c>
      <c r="J1093" s="405" t="str">
        <f>IFERROR(IF(VLOOKUP(A1089,入力データ,17,FALSE)="","",
IF(VLOOKUP(A1089,入力データ,17,FALSE)&gt;159,"G",
IF(VLOOKUP(A1089,入力データ,17,FALSE)&gt;149,"F",
IF(VLOOKUP(A1089,入力データ,17,FALSE)&gt;139,"E",
IF(VLOOKUP(A1089,入力データ,17,FALSE)&gt;129,"D",
IF(VLOOKUP(A1089,入力データ,17,FALSE)&gt;119,"C",
IF(VLOOKUP(A1089,入力データ,17,FALSE)&gt;109,"B",
IF(VLOOKUP(A1089,入力データ,17,FALSE)&gt;99,"A",
"")))))))),"")</f>
        <v/>
      </c>
      <c r="K1093" s="408" t="str">
        <f>IFERROR(IF(VLOOKUP(A1089,入力データ,17,FALSE)="","",
IF(VLOOKUP(A1089,入力データ,17,FALSE)&gt;99,MOD(VLOOKUP(A1089,入力データ,17,FALSE),10),VLOOKUP(A1089,入力データ,17,FALSE))),"")</f>
        <v/>
      </c>
      <c r="L1093" s="411" t="str">
        <f>IFERROR(IF(VLOOKUP(A1089,入力データ,18,FALSE)="","",VLOOKUP(A1089,入力データ,18,FALSE)),"")</f>
        <v/>
      </c>
      <c r="M1093" s="493" t="str">
        <f>IFERROR(IF(VLOOKUP(A1089,入力データ,19,FALSE)="","",IF(VLOOKUP(A1089,入力データ,19,FALSE)&gt;43585,5,4)),"")</f>
        <v/>
      </c>
      <c r="N1093" s="398" t="str">
        <f>IFERROR(IF(VLOOKUP(A1089,入力データ,19,FALSE)="","",VLOOKUP(A1089,入力データ,19,FALSE)),"")</f>
        <v/>
      </c>
      <c r="O1093" s="401" t="str">
        <f>IFERROR(IF(VLOOKUP(A1089,入力データ,19,FALSE)="","",VLOOKUP(A1089,入力データ,19,FALSE)),"")</f>
        <v/>
      </c>
      <c r="P1093" s="411" t="str">
        <f>IFERROR(IF(VLOOKUP(A1089,入力データ,20,FALSE)="","",VLOOKUP(A1089,入力データ,20,FALSE)),"")</f>
        <v/>
      </c>
      <c r="Q1093" s="500"/>
      <c r="R1093" s="503" t="str">
        <f>IFERROR(IF(OR(S1093="ｲｸｷｭｳ",S1093="ﾑｷｭｳ",AND(L1093="",P1093="")),"",VLOOKUP(A1089,入力データ,31,FALSE)),"")</f>
        <v/>
      </c>
      <c r="S1093" s="423" t="str">
        <f>IFERROR(
IF(VLOOKUP(A1089,入力データ,33,FALSE)=1,"ﾑｷｭｳ ",
IF(VLOOKUP(A1089,入力データ,33,FALSE)=3,"ｲｸｷｭｳ",
IF(VLOOKUP(A1089,入力データ,33,FALSE)=4,VLOOKUP(A1089,入力データ,32,FALSE),
IF(VLOOKUP(A1089,入力データ,33,FALSE)=5,VLOOKUP(A1089,入力データ,32,FALSE),
IF(AND(VLOOKUP(A1089,入力データ,38,FALSE)&gt;0,VLOOKUP(A1089,入力データ,38,FALSE)&lt;9),0,
IF(AND(L1093="",P1093=""),"",VLOOKUP(A1089,入力データ,32,FALSE))))))),"")</f>
        <v/>
      </c>
      <c r="T1093" s="424"/>
      <c r="U1093" s="425"/>
      <c r="V1093" s="36"/>
      <c r="W1093" s="36"/>
      <c r="X1093" s="36"/>
      <c r="Y1093" s="63" t="str">
        <f>IFERROR(IF(VLOOKUP(A1089,入力データ,25,FALSE)="","",VLOOKUP(A1089,入力データ,25,FALSE)),"")</f>
        <v/>
      </c>
      <c r="Z1093" s="63"/>
      <c r="AA1093" s="37"/>
      <c r="AB1093" s="369"/>
      <c r="AC1093" s="377">
        <v>3</v>
      </c>
      <c r="AD1093" s="379" t="str">
        <f>IFERROR(IF(VLOOKUP(A1089,入力データ,33,FALSE)="","",VLOOKUP(A1089,入力データ,33,FALSE)),"")</f>
        <v/>
      </c>
      <c r="AE1093" s="379" t="str">
        <f>IF(AD1093="","",IF(V1096&gt;43585,5,4))</f>
        <v/>
      </c>
      <c r="AF1093" s="381" t="str">
        <f>IF(AD1093="","",V1096)</f>
        <v/>
      </c>
      <c r="AG1093" s="383" t="str">
        <f>IF(AE1093="","",V1096)</f>
        <v/>
      </c>
      <c r="AH1093" s="385" t="str">
        <f>IF(AF1093="","",V1096)</f>
        <v/>
      </c>
      <c r="AI1093" s="379">
        <v>7</v>
      </c>
      <c r="AJ1093" s="430"/>
      <c r="AK1093" s="372"/>
      <c r="AL1093" s="374"/>
    </row>
    <row r="1094" spans="1:38" ht="15" customHeight="1" x14ac:dyDescent="0.15">
      <c r="A1094" s="454"/>
      <c r="B1094" s="491"/>
      <c r="C1094" s="393"/>
      <c r="D1094" s="394"/>
      <c r="E1094" s="396"/>
      <c r="F1094" s="399"/>
      <c r="G1094" s="402"/>
      <c r="H1094" s="396"/>
      <c r="I1094" s="396"/>
      <c r="J1094" s="406"/>
      <c r="K1094" s="409"/>
      <c r="L1094" s="396"/>
      <c r="M1094" s="494"/>
      <c r="N1094" s="496"/>
      <c r="O1094" s="498"/>
      <c r="P1094" s="494"/>
      <c r="Q1094" s="501"/>
      <c r="R1094" s="504"/>
      <c r="S1094" s="426"/>
      <c r="T1094" s="426"/>
      <c r="U1094" s="427"/>
      <c r="V1094" s="1"/>
      <c r="W1094" s="1"/>
      <c r="X1094" s="1"/>
      <c r="Y1094" s="63" t="str">
        <f>IFERROR(IF(VLOOKUP(A1089,入力データ,26,FALSE)="","",VLOOKUP(A1089,入力データ,26,FALSE)),"")</f>
        <v/>
      </c>
      <c r="Z1094" s="1"/>
      <c r="AA1094" s="1"/>
      <c r="AB1094" s="369"/>
      <c r="AC1094" s="378"/>
      <c r="AD1094" s="380"/>
      <c r="AE1094" s="380"/>
      <c r="AF1094" s="382"/>
      <c r="AG1094" s="384"/>
      <c r="AH1094" s="386"/>
      <c r="AI1094" s="380"/>
      <c r="AJ1094" s="431"/>
      <c r="AK1094" s="372"/>
      <c r="AL1094" s="374"/>
    </row>
    <row r="1095" spans="1:38" ht="15" customHeight="1" x14ac:dyDescent="0.15">
      <c r="A1095" s="454"/>
      <c r="B1095" s="491"/>
      <c r="C1095" s="432" t="str">
        <f>IFERROR(IF(VLOOKUP(A1089,入力データ,14,FALSE)="","",VLOOKUP(A1089,入力データ,14,FALSE)),"")</f>
        <v/>
      </c>
      <c r="D1095" s="409"/>
      <c r="E1095" s="396"/>
      <c r="F1095" s="399"/>
      <c r="G1095" s="402"/>
      <c r="H1095" s="396"/>
      <c r="I1095" s="396"/>
      <c r="J1095" s="406"/>
      <c r="K1095" s="409"/>
      <c r="L1095" s="396"/>
      <c r="M1095" s="494"/>
      <c r="N1095" s="496"/>
      <c r="O1095" s="498"/>
      <c r="P1095" s="494"/>
      <c r="Q1095" s="501"/>
      <c r="R1095" s="504"/>
      <c r="S1095" s="426"/>
      <c r="T1095" s="426"/>
      <c r="U1095" s="427"/>
      <c r="V1095" s="150"/>
      <c r="W1095" s="150"/>
      <c r="X1095" s="150"/>
      <c r="Y1095" s="1"/>
      <c r="Z1095" s="62"/>
      <c r="AA1095" s="151"/>
      <c r="AB1095" s="369"/>
      <c r="AC1095" s="377">
        <v>4</v>
      </c>
      <c r="AD1095" s="413" t="str">
        <f>IFERROR(IF(VLOOKUP(A1089,入力データ,38,FALSE)="","",VLOOKUP(A1089,入力データ,38,FALSE)),"")</f>
        <v/>
      </c>
      <c r="AE1095" s="379" t="str">
        <f>IF(AD1095="","",IF(V1096&gt;43585,5,4))</f>
        <v/>
      </c>
      <c r="AF1095" s="381" t="str">
        <f>IF(AE1095="","",V1096)</f>
        <v/>
      </c>
      <c r="AG1095" s="383" t="str">
        <f>IF(AE1095="","",V1096)</f>
        <v/>
      </c>
      <c r="AH1095" s="385" t="str">
        <f>IF(AE1095="","",V1096)</f>
        <v/>
      </c>
      <c r="AI1095" s="379"/>
      <c r="AJ1095" s="418"/>
      <c r="AK1095" s="58"/>
      <c r="AL1095" s="86"/>
    </row>
    <row r="1096" spans="1:38" ht="15" customHeight="1" x14ac:dyDescent="0.15">
      <c r="A1096" s="455"/>
      <c r="B1096" s="492"/>
      <c r="C1096" s="433"/>
      <c r="D1096" s="410"/>
      <c r="E1096" s="397"/>
      <c r="F1096" s="400"/>
      <c r="G1096" s="403"/>
      <c r="H1096" s="397"/>
      <c r="I1096" s="397"/>
      <c r="J1096" s="407"/>
      <c r="K1096" s="410"/>
      <c r="L1096" s="397"/>
      <c r="M1096" s="495"/>
      <c r="N1096" s="497"/>
      <c r="O1096" s="499"/>
      <c r="P1096" s="495"/>
      <c r="Q1096" s="502"/>
      <c r="R1096" s="505"/>
      <c r="S1096" s="428"/>
      <c r="T1096" s="428"/>
      <c r="U1096" s="429"/>
      <c r="V1096" s="420" t="str">
        <f>IFERROR(IF(VLOOKUP(A1089,入力データ,27,FALSE)="","",VLOOKUP(A1089,入力データ,27,FALSE)),"")</f>
        <v/>
      </c>
      <c r="W1096" s="421"/>
      <c r="X1096" s="421"/>
      <c r="Y1096" s="421"/>
      <c r="Z1096" s="421"/>
      <c r="AA1096" s="422"/>
      <c r="AB1096" s="370"/>
      <c r="AC1096" s="412"/>
      <c r="AD1096" s="414"/>
      <c r="AE1096" s="414"/>
      <c r="AF1096" s="415"/>
      <c r="AG1096" s="416"/>
      <c r="AH1096" s="417"/>
      <c r="AI1096" s="414"/>
      <c r="AJ1096" s="419"/>
      <c r="AK1096" s="60"/>
      <c r="AL1096" s="61"/>
    </row>
    <row r="1097" spans="1:38" ht="15" customHeight="1" x14ac:dyDescent="0.15">
      <c r="A1097" s="453">
        <v>136</v>
      </c>
      <c r="B1097" s="456"/>
      <c r="C1097" s="459" t="str">
        <f>IFERROR(IF(VLOOKUP(A1097,入力データ,2,FALSE)="","",VLOOKUP(A1097,入力データ,2,FALSE)),"")</f>
        <v/>
      </c>
      <c r="D1097" s="461" t="str">
        <f>IFERROR(
IF(OR(VLOOKUP(A1097,入力データ,34,FALSE)=1,
VLOOKUP(A1097,入力データ,34,FALSE)=3,
VLOOKUP(A1097,入力データ,34,FALSE)=4,
VLOOKUP(A1097,入力データ,34,FALSE)=5),
IF(VLOOKUP(A1097,入力データ,13,FALSE)="","",VLOOKUP(A1097,入力データ,13,FALSE)),
IF(VLOOKUP(A1097,入力データ,3,FALSE)="","",VLOOKUP(A1097,入力データ,3,FALSE))),"")</f>
        <v/>
      </c>
      <c r="E1097" s="464" t="str">
        <f>IFERROR(IF(VLOOKUP(A1097,入力データ,5,FALSE)="","",IF(VLOOKUP(A1097,入力データ,5,FALSE)&gt;43585,5,4)),"")</f>
        <v/>
      </c>
      <c r="F1097" s="467" t="str">
        <f>IFERROR(IF(VLOOKUP(A1097,入力データ,5,FALSE)="","",VLOOKUP(A1097,入力データ,5,FALSE)),"")</f>
        <v/>
      </c>
      <c r="G1097" s="470" t="str">
        <f>IFERROR(IF(VLOOKUP(A1097,入力データ,5,FALSE)="","",VLOOKUP(A1097,入力データ,5,FALSE)),"")</f>
        <v/>
      </c>
      <c r="H1097" s="473" t="str">
        <f>IFERROR(IF(VLOOKUP(A1097,入力データ,5,FALSE)&gt;0,1,""),"")</f>
        <v/>
      </c>
      <c r="I1097" s="473" t="str">
        <f>IFERROR(IF(VLOOKUP(A1097,入力データ,6,FALSE)="","",VLOOKUP(A1097,入力データ,6,FALSE)),"")</f>
        <v/>
      </c>
      <c r="J1097" s="475" t="str">
        <f>IFERROR(IF(VLOOKUP(A1097,入力データ,7,FALSE)="","",
IF(VLOOKUP(A1097,入力データ,7,FALSE)&gt;159,"G",
IF(VLOOKUP(A1097,入力データ,7,FALSE)&gt;149,"F",
IF(VLOOKUP(A1097,入力データ,7,FALSE)&gt;139,"E",
IF(VLOOKUP(A1097,入力データ,7,FALSE)&gt;129,"D",
IF(VLOOKUP(A1097,入力データ,7,FALSE)&gt;119,"C",
IF(VLOOKUP(A1097,入力データ,7,FALSE)&gt;109,"B",
IF(VLOOKUP(A1097,入力データ,7,FALSE)&gt;99,"A",
"")))))))),"")</f>
        <v/>
      </c>
      <c r="K1097" s="478" t="str">
        <f>IFERROR(IF(VLOOKUP(A1097,入力データ,7,FALSE)="","",
IF(VLOOKUP(A1097,入力データ,7,FALSE)&gt;99,MOD(VLOOKUP(A1097,入力データ,7,FALSE),10),VLOOKUP(A1097,入力データ,7,FALSE))),"")</f>
        <v/>
      </c>
      <c r="L1097" s="481" t="str">
        <f>IFERROR(IF(VLOOKUP(A1097,入力データ,8,FALSE)="","",VLOOKUP(A1097,入力データ,8,FALSE)),"")</f>
        <v/>
      </c>
      <c r="M1097" s="483" t="str">
        <f>IFERROR(IF(VLOOKUP(A1097,入力データ,9,FALSE)="","",IF(VLOOKUP(A1097,入力データ,9,FALSE)&gt;43585,5,4)),"")</f>
        <v/>
      </c>
      <c r="N1097" s="485" t="str">
        <f>IFERROR(IF(VLOOKUP(A1097,入力データ,9,FALSE)="","",VLOOKUP(A1097,入力データ,9,FALSE)),"")</f>
        <v/>
      </c>
      <c r="O1097" s="470" t="str">
        <f>IFERROR(IF(VLOOKUP(A1097,入力データ,9,FALSE)="","",VLOOKUP(A1097,入力データ,9,FALSE)),"")</f>
        <v/>
      </c>
      <c r="P1097" s="481" t="str">
        <f>IFERROR(IF(VLOOKUP(A1097,入力データ,10,FALSE)="","",VLOOKUP(A1097,入力データ,10,FALSE)),"")</f>
        <v/>
      </c>
      <c r="Q1097" s="434"/>
      <c r="R1097" s="487" t="str">
        <f>IFERROR(IF(VLOOKUP(A1097,入力データ,8,FALSE)="","",VLOOKUP(A1097,入力データ,8,FALSE)+VALUE(VLOOKUP(A1097,入力データ,10,FALSE))),"")</f>
        <v/>
      </c>
      <c r="S1097" s="434" t="str">
        <f>IF(R1097="","",IF(VLOOKUP(A1097,入力データ,11,FALSE)="育児休業","ｲｸｷｭｳ",IF(VLOOKUP(A1097,入力データ,11,FALSE)="傷病休職","ﾑｷｭｳ",ROUNDDOWN(R1097*10/1000,0))))</f>
        <v/>
      </c>
      <c r="T1097" s="435"/>
      <c r="U1097" s="436"/>
      <c r="V1097" s="152"/>
      <c r="W1097" s="149"/>
      <c r="X1097" s="149"/>
      <c r="Y1097" s="149" t="str">
        <f>IFERROR(IF(VLOOKUP(A1097,入力データ,21,FALSE)="","",VLOOKUP(A1097,入力データ,21,FALSE)),"")</f>
        <v/>
      </c>
      <c r="Z1097" s="40"/>
      <c r="AA1097" s="67"/>
      <c r="AB1097" s="368" t="str">
        <f>IFERROR(IF(VLOOKUP(A1097,入力データ,28,FALSE)&amp;"　"&amp;VLOOKUP(A1097,入力データ,29,FALSE)="　","",VLOOKUP(A1097,入力データ,28,FALSE)&amp;"　"&amp;VLOOKUP(A1097,入力データ,29,FALSE)),"")</f>
        <v/>
      </c>
      <c r="AC1097" s="443">
        <v>1</v>
      </c>
      <c r="AD1097" s="444" t="str">
        <f>IFERROR(IF(VLOOKUP(A1097,入力データ,34,FALSE)="","",VLOOKUP(A1097,入力データ,34,FALSE)),"")</f>
        <v/>
      </c>
      <c r="AE1097" s="444" t="str">
        <f>IF(AD1097="","",IF(V1104&gt;43585,5,4))</f>
        <v/>
      </c>
      <c r="AF1097" s="445" t="str">
        <f>IF(AD1097="","",V1104)</f>
        <v/>
      </c>
      <c r="AG1097" s="447" t="str">
        <f>IF(AD1097="","",V1104)</f>
        <v/>
      </c>
      <c r="AH1097" s="449" t="str">
        <f>IF(AD1097="","",V1104)</f>
        <v/>
      </c>
      <c r="AI1097" s="444">
        <v>5</v>
      </c>
      <c r="AJ1097" s="451" t="str">
        <f>IFERROR(IF(OR(VLOOKUP(A1097,入力データ,34,FALSE)=1,VLOOKUP(A1097,入力データ,34,FALSE)=3,VLOOKUP(A1097,入力データ,34,FALSE)=4,VLOOKUP(A1097,入力データ,34,FALSE)=5),3,
IF(VLOOKUP(A1097,入力データ,35,FALSE)="","",3)),"")</f>
        <v/>
      </c>
      <c r="AK1097" s="371"/>
      <c r="AL1097" s="373"/>
    </row>
    <row r="1098" spans="1:38" ht="15" customHeight="1" x14ac:dyDescent="0.15">
      <c r="A1098" s="454"/>
      <c r="B1098" s="457"/>
      <c r="C1098" s="460"/>
      <c r="D1098" s="462"/>
      <c r="E1098" s="465"/>
      <c r="F1098" s="468"/>
      <c r="G1098" s="471"/>
      <c r="H1098" s="474"/>
      <c r="I1098" s="474"/>
      <c r="J1098" s="476"/>
      <c r="K1098" s="479"/>
      <c r="L1098" s="482"/>
      <c r="M1098" s="484"/>
      <c r="N1098" s="486"/>
      <c r="O1098" s="471"/>
      <c r="P1098" s="482"/>
      <c r="Q1098" s="437"/>
      <c r="R1098" s="488"/>
      <c r="S1098" s="437"/>
      <c r="T1098" s="438"/>
      <c r="U1098" s="439"/>
      <c r="V1098" s="41"/>
      <c r="W1098" s="150"/>
      <c r="X1098" s="150"/>
      <c r="Y1098" s="150" t="str">
        <f>IFERROR(IF(VLOOKUP(A1097,入力データ,22,FALSE)="","",VLOOKUP(A1097,入力データ,22,FALSE)),"")</f>
        <v/>
      </c>
      <c r="Z1098" s="150"/>
      <c r="AA1098" s="151"/>
      <c r="AB1098" s="369"/>
      <c r="AC1098" s="378"/>
      <c r="AD1098" s="380"/>
      <c r="AE1098" s="380"/>
      <c r="AF1098" s="446"/>
      <c r="AG1098" s="448"/>
      <c r="AH1098" s="450"/>
      <c r="AI1098" s="380"/>
      <c r="AJ1098" s="452"/>
      <c r="AK1098" s="372"/>
      <c r="AL1098" s="374"/>
    </row>
    <row r="1099" spans="1:38" ht="15" customHeight="1" x14ac:dyDescent="0.15">
      <c r="A1099" s="454"/>
      <c r="B1099" s="457"/>
      <c r="C1099" s="375" t="str">
        <f>IFERROR(IF(VLOOKUP(A1097,入力データ,12,FALSE)="","",VLOOKUP(A1097,入力データ,12,FALSE)),"")</f>
        <v/>
      </c>
      <c r="D1099" s="462"/>
      <c r="E1099" s="465"/>
      <c r="F1099" s="468"/>
      <c r="G1099" s="471"/>
      <c r="H1099" s="474"/>
      <c r="I1099" s="474"/>
      <c r="J1099" s="476"/>
      <c r="K1099" s="479"/>
      <c r="L1099" s="482"/>
      <c r="M1099" s="484"/>
      <c r="N1099" s="486"/>
      <c r="O1099" s="471"/>
      <c r="P1099" s="482"/>
      <c r="Q1099" s="437"/>
      <c r="R1099" s="488"/>
      <c r="S1099" s="437"/>
      <c r="T1099" s="438"/>
      <c r="U1099" s="439"/>
      <c r="V1099" s="41"/>
      <c r="W1099" s="150"/>
      <c r="X1099" s="150"/>
      <c r="Y1099" s="150" t="str">
        <f>IFERROR(IF(VLOOKUP(A1097,入力データ,23,FALSE)="","",VLOOKUP(A1097,入力データ,23,FALSE)),"")</f>
        <v/>
      </c>
      <c r="Z1099" s="150"/>
      <c r="AA1099" s="151"/>
      <c r="AB1099" s="369"/>
      <c r="AC1099" s="377">
        <v>2</v>
      </c>
      <c r="AD1099" s="379" t="str">
        <f>IFERROR(IF(VLOOKUP(A1097,入力データ,37,FALSE)="","",VLOOKUP(A1097,入力データ,37,FALSE)),"")</f>
        <v/>
      </c>
      <c r="AE1099" s="379" t="str">
        <f>IF(AD1099="","",IF(V1104&gt;43585,5,4))</f>
        <v/>
      </c>
      <c r="AF1099" s="381" t="str">
        <f>IF(AD1099="","",V1104)</f>
        <v/>
      </c>
      <c r="AG1099" s="383" t="str">
        <f>IF(AE1099="","",V1104)</f>
        <v/>
      </c>
      <c r="AH1099" s="385" t="str">
        <f>IF(AF1099="","",V1104)</f>
        <v/>
      </c>
      <c r="AI1099" s="387">
        <v>6</v>
      </c>
      <c r="AJ1099" s="389" t="str">
        <f>IFERROR(IF(VLOOKUP(A1097,入力データ,36,FALSE)="","",3),"")</f>
        <v/>
      </c>
      <c r="AK1099" s="372"/>
      <c r="AL1099" s="374"/>
    </row>
    <row r="1100" spans="1:38" ht="15" customHeight="1" x14ac:dyDescent="0.15">
      <c r="A1100" s="454"/>
      <c r="B1100" s="458"/>
      <c r="C1100" s="376"/>
      <c r="D1100" s="463"/>
      <c r="E1100" s="466"/>
      <c r="F1100" s="469"/>
      <c r="G1100" s="472"/>
      <c r="H1100" s="466"/>
      <c r="I1100" s="466"/>
      <c r="J1100" s="477"/>
      <c r="K1100" s="480"/>
      <c r="L1100" s="466"/>
      <c r="M1100" s="466"/>
      <c r="N1100" s="469"/>
      <c r="O1100" s="472"/>
      <c r="P1100" s="466"/>
      <c r="Q1100" s="477"/>
      <c r="R1100" s="489"/>
      <c r="S1100" s="440"/>
      <c r="T1100" s="441"/>
      <c r="U1100" s="442"/>
      <c r="V1100" s="38"/>
      <c r="W1100" s="36"/>
      <c r="X1100" s="36"/>
      <c r="Y1100" s="150" t="str">
        <f>IFERROR(IF(VLOOKUP(A1097,入力データ,24,FALSE)="","",VLOOKUP(A1097,入力データ,24,FALSE)),"")</f>
        <v/>
      </c>
      <c r="Z1100" s="63"/>
      <c r="AA1100" s="37"/>
      <c r="AB1100" s="369"/>
      <c r="AC1100" s="378"/>
      <c r="AD1100" s="380"/>
      <c r="AE1100" s="380"/>
      <c r="AF1100" s="382"/>
      <c r="AG1100" s="384"/>
      <c r="AH1100" s="386"/>
      <c r="AI1100" s="388"/>
      <c r="AJ1100" s="390"/>
      <c r="AK1100" s="372"/>
      <c r="AL1100" s="374"/>
    </row>
    <row r="1101" spans="1:38" ht="15" customHeight="1" x14ac:dyDescent="0.15">
      <c r="A1101" s="454"/>
      <c r="B1101" s="490" t="str">
        <f>IF(OR(C1097&lt;&gt;"",C1099&lt;&gt;""),"○","")</f>
        <v/>
      </c>
      <c r="C1101" s="391" t="str">
        <f>IFERROR(IF(VLOOKUP(A1097,入力データ,4,FALSE)="","",VLOOKUP(A1097,入力データ,4,FALSE)),"")</f>
        <v/>
      </c>
      <c r="D1101" s="392"/>
      <c r="E1101" s="395" t="str">
        <f>IFERROR(IF(VLOOKUP(A1097,入力データ,15,FALSE)="","",IF(VLOOKUP(A1097,入力データ,15,FALSE)&gt;43585,5,4)),"")</f>
        <v/>
      </c>
      <c r="F1101" s="398" t="str">
        <f>IFERROR(IF(VLOOKUP(A1097,入力データ,15,FALSE)="","",VLOOKUP(A1097,入力データ,15,FALSE)),"")</f>
        <v/>
      </c>
      <c r="G1101" s="401" t="str">
        <f>IFERROR(IF(VLOOKUP(A1097,入力データ,15,FALSE)="","",VLOOKUP(A1097,入力データ,15,FALSE)),"")</f>
        <v/>
      </c>
      <c r="H1101" s="404" t="str">
        <f>IFERROR(IF(VLOOKUP(A1097,入力データ,15,FALSE)&gt;0,1,""),"")</f>
        <v/>
      </c>
      <c r="I1101" s="404" t="str">
        <f>IFERROR(IF(VLOOKUP(A1097,入力データ,16,FALSE)="","",VLOOKUP(A1097,入力データ,16,FALSE)),"")</f>
        <v/>
      </c>
      <c r="J1101" s="405" t="str">
        <f>IFERROR(IF(VLOOKUP(A1097,入力データ,17,FALSE)="","",
IF(VLOOKUP(A1097,入力データ,17,FALSE)&gt;159,"G",
IF(VLOOKUP(A1097,入力データ,17,FALSE)&gt;149,"F",
IF(VLOOKUP(A1097,入力データ,17,FALSE)&gt;139,"E",
IF(VLOOKUP(A1097,入力データ,17,FALSE)&gt;129,"D",
IF(VLOOKUP(A1097,入力データ,17,FALSE)&gt;119,"C",
IF(VLOOKUP(A1097,入力データ,17,FALSE)&gt;109,"B",
IF(VLOOKUP(A1097,入力データ,17,FALSE)&gt;99,"A",
"")))))))),"")</f>
        <v/>
      </c>
      <c r="K1101" s="408" t="str">
        <f>IFERROR(IF(VLOOKUP(A1097,入力データ,17,FALSE)="","",
IF(VLOOKUP(A1097,入力データ,17,FALSE)&gt;99,MOD(VLOOKUP(A1097,入力データ,17,FALSE),10),VLOOKUP(A1097,入力データ,17,FALSE))),"")</f>
        <v/>
      </c>
      <c r="L1101" s="411" t="str">
        <f>IFERROR(IF(VLOOKUP(A1097,入力データ,18,FALSE)="","",VLOOKUP(A1097,入力データ,18,FALSE)),"")</f>
        <v/>
      </c>
      <c r="M1101" s="493" t="str">
        <f>IFERROR(IF(VLOOKUP(A1097,入力データ,19,FALSE)="","",IF(VLOOKUP(A1097,入力データ,19,FALSE)&gt;43585,5,4)),"")</f>
        <v/>
      </c>
      <c r="N1101" s="398" t="str">
        <f>IFERROR(IF(VLOOKUP(A1097,入力データ,19,FALSE)="","",VLOOKUP(A1097,入力データ,19,FALSE)),"")</f>
        <v/>
      </c>
      <c r="O1101" s="401" t="str">
        <f>IFERROR(IF(VLOOKUP(A1097,入力データ,19,FALSE)="","",VLOOKUP(A1097,入力データ,19,FALSE)),"")</f>
        <v/>
      </c>
      <c r="P1101" s="411" t="str">
        <f>IFERROR(IF(VLOOKUP(A1097,入力データ,20,FALSE)="","",VLOOKUP(A1097,入力データ,20,FALSE)),"")</f>
        <v/>
      </c>
      <c r="Q1101" s="500"/>
      <c r="R1101" s="503" t="str">
        <f>IFERROR(IF(OR(S1101="ｲｸｷｭｳ",S1101="ﾑｷｭｳ",AND(L1101="",P1101="")),"",VLOOKUP(A1097,入力データ,31,FALSE)),"")</f>
        <v/>
      </c>
      <c r="S1101" s="423" t="str">
        <f>IFERROR(
IF(VLOOKUP(A1097,入力データ,33,FALSE)=1,"ﾑｷｭｳ ",
IF(VLOOKUP(A1097,入力データ,33,FALSE)=3,"ｲｸｷｭｳ",
IF(VLOOKUP(A1097,入力データ,33,FALSE)=4,VLOOKUP(A1097,入力データ,32,FALSE),
IF(VLOOKUP(A1097,入力データ,33,FALSE)=5,VLOOKUP(A1097,入力データ,32,FALSE),
IF(AND(VLOOKUP(A1097,入力データ,38,FALSE)&gt;0,VLOOKUP(A1097,入力データ,38,FALSE)&lt;9),0,
IF(AND(L1101="",P1101=""),"",VLOOKUP(A1097,入力データ,32,FALSE))))))),"")</f>
        <v/>
      </c>
      <c r="T1101" s="424"/>
      <c r="U1101" s="425"/>
      <c r="V1101" s="36"/>
      <c r="W1101" s="36"/>
      <c r="X1101" s="36"/>
      <c r="Y1101" s="63" t="str">
        <f>IFERROR(IF(VLOOKUP(A1097,入力データ,25,FALSE)="","",VLOOKUP(A1097,入力データ,25,FALSE)),"")</f>
        <v/>
      </c>
      <c r="Z1101" s="63"/>
      <c r="AA1101" s="37"/>
      <c r="AB1101" s="369"/>
      <c r="AC1101" s="377">
        <v>3</v>
      </c>
      <c r="AD1101" s="379" t="str">
        <f>IFERROR(IF(VLOOKUP(A1097,入力データ,33,FALSE)="","",VLOOKUP(A1097,入力データ,33,FALSE)),"")</f>
        <v/>
      </c>
      <c r="AE1101" s="379" t="str">
        <f>IF(AD1101="","",IF(V1104&gt;43585,5,4))</f>
        <v/>
      </c>
      <c r="AF1101" s="381" t="str">
        <f>IF(AD1101="","",V1104)</f>
        <v/>
      </c>
      <c r="AG1101" s="383" t="str">
        <f>IF(AE1101="","",V1104)</f>
        <v/>
      </c>
      <c r="AH1101" s="385" t="str">
        <f>IF(AF1101="","",V1104)</f>
        <v/>
      </c>
      <c r="AI1101" s="379">
        <v>7</v>
      </c>
      <c r="AJ1101" s="430"/>
      <c r="AK1101" s="372"/>
      <c r="AL1101" s="374"/>
    </row>
    <row r="1102" spans="1:38" ht="15" customHeight="1" x14ac:dyDescent="0.15">
      <c r="A1102" s="454"/>
      <c r="B1102" s="491"/>
      <c r="C1102" s="393"/>
      <c r="D1102" s="394"/>
      <c r="E1102" s="396"/>
      <c r="F1102" s="399"/>
      <c r="G1102" s="402"/>
      <c r="H1102" s="396"/>
      <c r="I1102" s="396"/>
      <c r="J1102" s="406"/>
      <c r="K1102" s="409"/>
      <c r="L1102" s="396"/>
      <c r="M1102" s="494"/>
      <c r="N1102" s="496"/>
      <c r="O1102" s="498"/>
      <c r="P1102" s="494"/>
      <c r="Q1102" s="501"/>
      <c r="R1102" s="504"/>
      <c r="S1102" s="426"/>
      <c r="T1102" s="426"/>
      <c r="U1102" s="427"/>
      <c r="V1102" s="1"/>
      <c r="W1102" s="1"/>
      <c r="X1102" s="1"/>
      <c r="Y1102" s="63" t="str">
        <f>IFERROR(IF(VLOOKUP(A1097,入力データ,26,FALSE)="","",VLOOKUP(A1097,入力データ,26,FALSE)),"")</f>
        <v/>
      </c>
      <c r="Z1102" s="1"/>
      <c r="AA1102" s="1"/>
      <c r="AB1102" s="369"/>
      <c r="AC1102" s="378"/>
      <c r="AD1102" s="380"/>
      <c r="AE1102" s="380"/>
      <c r="AF1102" s="382"/>
      <c r="AG1102" s="384"/>
      <c r="AH1102" s="386"/>
      <c r="AI1102" s="380"/>
      <c r="AJ1102" s="431"/>
      <c r="AK1102" s="372"/>
      <c r="AL1102" s="374"/>
    </row>
    <row r="1103" spans="1:38" ht="15" customHeight="1" x14ac:dyDescent="0.15">
      <c r="A1103" s="454"/>
      <c r="B1103" s="491"/>
      <c r="C1103" s="432" t="str">
        <f>IFERROR(IF(VLOOKUP(A1097,入力データ,14,FALSE)="","",VLOOKUP(A1097,入力データ,14,FALSE)),"")</f>
        <v/>
      </c>
      <c r="D1103" s="409"/>
      <c r="E1103" s="396"/>
      <c r="F1103" s="399"/>
      <c r="G1103" s="402"/>
      <c r="H1103" s="396"/>
      <c r="I1103" s="396"/>
      <c r="J1103" s="406"/>
      <c r="K1103" s="409"/>
      <c r="L1103" s="396"/>
      <c r="M1103" s="494"/>
      <c r="N1103" s="496"/>
      <c r="O1103" s="498"/>
      <c r="P1103" s="494"/>
      <c r="Q1103" s="501"/>
      <c r="R1103" s="504"/>
      <c r="S1103" s="426"/>
      <c r="T1103" s="426"/>
      <c r="U1103" s="427"/>
      <c r="V1103" s="150"/>
      <c r="W1103" s="150"/>
      <c r="X1103" s="150"/>
      <c r="Y1103" s="1"/>
      <c r="Z1103" s="62"/>
      <c r="AA1103" s="151"/>
      <c r="AB1103" s="369"/>
      <c r="AC1103" s="377">
        <v>4</v>
      </c>
      <c r="AD1103" s="413" t="str">
        <f>IFERROR(IF(VLOOKUP(A1097,入力データ,38,FALSE)="","",VLOOKUP(A1097,入力データ,38,FALSE)),"")</f>
        <v/>
      </c>
      <c r="AE1103" s="379" t="str">
        <f>IF(AD1103="","",IF(V1104&gt;43585,5,4))</f>
        <v/>
      </c>
      <c r="AF1103" s="381" t="str">
        <f>IF(AE1103="","",V1104)</f>
        <v/>
      </c>
      <c r="AG1103" s="383" t="str">
        <f>IF(AE1103="","",V1104)</f>
        <v/>
      </c>
      <c r="AH1103" s="385" t="str">
        <f>IF(AE1103="","",V1104)</f>
        <v/>
      </c>
      <c r="AI1103" s="379"/>
      <c r="AJ1103" s="418"/>
      <c r="AK1103" s="58"/>
      <c r="AL1103" s="86"/>
    </row>
    <row r="1104" spans="1:38" ht="15" customHeight="1" x14ac:dyDescent="0.15">
      <c r="A1104" s="455"/>
      <c r="B1104" s="492"/>
      <c r="C1104" s="433"/>
      <c r="D1104" s="410"/>
      <c r="E1104" s="397"/>
      <c r="F1104" s="400"/>
      <c r="G1104" s="403"/>
      <c r="H1104" s="397"/>
      <c r="I1104" s="397"/>
      <c r="J1104" s="407"/>
      <c r="K1104" s="410"/>
      <c r="L1104" s="397"/>
      <c r="M1104" s="495"/>
      <c r="N1104" s="497"/>
      <c r="O1104" s="499"/>
      <c r="P1104" s="495"/>
      <c r="Q1104" s="502"/>
      <c r="R1104" s="505"/>
      <c r="S1104" s="428"/>
      <c r="T1104" s="428"/>
      <c r="U1104" s="429"/>
      <c r="V1104" s="420" t="str">
        <f>IFERROR(IF(VLOOKUP(A1097,入力データ,27,FALSE)="","",VLOOKUP(A1097,入力データ,27,FALSE)),"")</f>
        <v/>
      </c>
      <c r="W1104" s="421"/>
      <c r="X1104" s="421"/>
      <c r="Y1104" s="421"/>
      <c r="Z1104" s="421"/>
      <c r="AA1104" s="422"/>
      <c r="AB1104" s="370"/>
      <c r="AC1104" s="412"/>
      <c r="AD1104" s="414"/>
      <c r="AE1104" s="414"/>
      <c r="AF1104" s="415"/>
      <c r="AG1104" s="416"/>
      <c r="AH1104" s="417"/>
      <c r="AI1104" s="414"/>
      <c r="AJ1104" s="419"/>
      <c r="AK1104" s="60"/>
      <c r="AL1104" s="61"/>
    </row>
    <row r="1105" spans="1:38" ht="15" customHeight="1" x14ac:dyDescent="0.15">
      <c r="A1105" s="453">
        <v>137</v>
      </c>
      <c r="B1105" s="456"/>
      <c r="C1105" s="459" t="str">
        <f>IFERROR(IF(VLOOKUP(A1105,入力データ,2,FALSE)="","",VLOOKUP(A1105,入力データ,2,FALSE)),"")</f>
        <v/>
      </c>
      <c r="D1105" s="461" t="str">
        <f>IFERROR(
IF(OR(VLOOKUP(A1105,入力データ,34,FALSE)=1,
VLOOKUP(A1105,入力データ,34,FALSE)=3,
VLOOKUP(A1105,入力データ,34,FALSE)=4,
VLOOKUP(A1105,入力データ,34,FALSE)=5),
IF(VLOOKUP(A1105,入力データ,13,FALSE)="","",VLOOKUP(A1105,入力データ,13,FALSE)),
IF(VLOOKUP(A1105,入力データ,3,FALSE)="","",VLOOKUP(A1105,入力データ,3,FALSE))),"")</f>
        <v/>
      </c>
      <c r="E1105" s="464" t="str">
        <f>IFERROR(IF(VLOOKUP(A1105,入力データ,5,FALSE)="","",IF(VLOOKUP(A1105,入力データ,5,FALSE)&gt;43585,5,4)),"")</f>
        <v/>
      </c>
      <c r="F1105" s="467" t="str">
        <f>IFERROR(IF(VLOOKUP(A1105,入力データ,5,FALSE)="","",VLOOKUP(A1105,入力データ,5,FALSE)),"")</f>
        <v/>
      </c>
      <c r="G1105" s="470" t="str">
        <f>IFERROR(IF(VLOOKUP(A1105,入力データ,5,FALSE)="","",VLOOKUP(A1105,入力データ,5,FALSE)),"")</f>
        <v/>
      </c>
      <c r="H1105" s="473" t="str">
        <f>IFERROR(IF(VLOOKUP(A1105,入力データ,5,FALSE)&gt;0,1,""),"")</f>
        <v/>
      </c>
      <c r="I1105" s="473" t="str">
        <f>IFERROR(IF(VLOOKUP(A1105,入力データ,6,FALSE)="","",VLOOKUP(A1105,入力データ,6,FALSE)),"")</f>
        <v/>
      </c>
      <c r="J1105" s="475" t="str">
        <f>IFERROR(IF(VLOOKUP(A1105,入力データ,7,FALSE)="","",
IF(VLOOKUP(A1105,入力データ,7,FALSE)&gt;159,"G",
IF(VLOOKUP(A1105,入力データ,7,FALSE)&gt;149,"F",
IF(VLOOKUP(A1105,入力データ,7,FALSE)&gt;139,"E",
IF(VLOOKUP(A1105,入力データ,7,FALSE)&gt;129,"D",
IF(VLOOKUP(A1105,入力データ,7,FALSE)&gt;119,"C",
IF(VLOOKUP(A1105,入力データ,7,FALSE)&gt;109,"B",
IF(VLOOKUP(A1105,入力データ,7,FALSE)&gt;99,"A",
"")))))))),"")</f>
        <v/>
      </c>
      <c r="K1105" s="478" t="str">
        <f>IFERROR(IF(VLOOKUP(A1105,入力データ,7,FALSE)="","",
IF(VLOOKUP(A1105,入力データ,7,FALSE)&gt;99,MOD(VLOOKUP(A1105,入力データ,7,FALSE),10),VLOOKUP(A1105,入力データ,7,FALSE))),"")</f>
        <v/>
      </c>
      <c r="L1105" s="481" t="str">
        <f>IFERROR(IF(VLOOKUP(A1105,入力データ,8,FALSE)="","",VLOOKUP(A1105,入力データ,8,FALSE)),"")</f>
        <v/>
      </c>
      <c r="M1105" s="483" t="str">
        <f>IFERROR(IF(VLOOKUP(A1105,入力データ,9,FALSE)="","",IF(VLOOKUP(A1105,入力データ,9,FALSE)&gt;43585,5,4)),"")</f>
        <v/>
      </c>
      <c r="N1105" s="485" t="str">
        <f>IFERROR(IF(VLOOKUP(A1105,入力データ,9,FALSE)="","",VLOOKUP(A1105,入力データ,9,FALSE)),"")</f>
        <v/>
      </c>
      <c r="O1105" s="470" t="str">
        <f>IFERROR(IF(VLOOKUP(A1105,入力データ,9,FALSE)="","",VLOOKUP(A1105,入力データ,9,FALSE)),"")</f>
        <v/>
      </c>
      <c r="P1105" s="481" t="str">
        <f>IFERROR(IF(VLOOKUP(A1105,入力データ,10,FALSE)="","",VLOOKUP(A1105,入力データ,10,FALSE)),"")</f>
        <v/>
      </c>
      <c r="Q1105" s="434"/>
      <c r="R1105" s="487" t="str">
        <f>IFERROR(IF(VLOOKUP(A1105,入力データ,8,FALSE)="","",VLOOKUP(A1105,入力データ,8,FALSE)+VALUE(VLOOKUP(A1105,入力データ,10,FALSE))),"")</f>
        <v/>
      </c>
      <c r="S1105" s="434" t="str">
        <f>IF(R1105="","",IF(VLOOKUP(A1105,入力データ,11,FALSE)="育児休業","ｲｸｷｭｳ",IF(VLOOKUP(A1105,入力データ,11,FALSE)="傷病休職","ﾑｷｭｳ",ROUNDDOWN(R1105*10/1000,0))))</f>
        <v/>
      </c>
      <c r="T1105" s="435"/>
      <c r="U1105" s="436"/>
      <c r="V1105" s="152"/>
      <c r="W1105" s="149"/>
      <c r="X1105" s="149"/>
      <c r="Y1105" s="149" t="str">
        <f>IFERROR(IF(VLOOKUP(A1105,入力データ,21,FALSE)="","",VLOOKUP(A1105,入力データ,21,FALSE)),"")</f>
        <v/>
      </c>
      <c r="Z1105" s="40"/>
      <c r="AA1105" s="67"/>
      <c r="AB1105" s="368" t="str">
        <f>IFERROR(IF(VLOOKUP(A1105,入力データ,28,FALSE)&amp;"　"&amp;VLOOKUP(A1105,入力データ,29,FALSE)="　","",VLOOKUP(A1105,入力データ,28,FALSE)&amp;"　"&amp;VLOOKUP(A1105,入力データ,29,FALSE)),"")</f>
        <v/>
      </c>
      <c r="AC1105" s="443">
        <v>1</v>
      </c>
      <c r="AD1105" s="444" t="str">
        <f>IFERROR(IF(VLOOKUP(A1105,入力データ,34,FALSE)="","",VLOOKUP(A1105,入力データ,34,FALSE)),"")</f>
        <v/>
      </c>
      <c r="AE1105" s="444" t="str">
        <f>IF(AD1105="","",IF(V1112&gt;43585,5,4))</f>
        <v/>
      </c>
      <c r="AF1105" s="445" t="str">
        <f>IF(AD1105="","",V1112)</f>
        <v/>
      </c>
      <c r="AG1105" s="447" t="str">
        <f>IF(AD1105="","",V1112)</f>
        <v/>
      </c>
      <c r="AH1105" s="449" t="str">
        <f>IF(AD1105="","",V1112)</f>
        <v/>
      </c>
      <c r="AI1105" s="444">
        <v>5</v>
      </c>
      <c r="AJ1105" s="451" t="str">
        <f>IFERROR(IF(OR(VLOOKUP(A1105,入力データ,34,FALSE)=1,VLOOKUP(A1105,入力データ,34,FALSE)=3,VLOOKUP(A1105,入力データ,34,FALSE)=4,VLOOKUP(A1105,入力データ,34,FALSE)=5),3,
IF(VLOOKUP(A1105,入力データ,35,FALSE)="","",3)),"")</f>
        <v/>
      </c>
      <c r="AK1105" s="371"/>
      <c r="AL1105" s="373"/>
    </row>
    <row r="1106" spans="1:38" ht="15" customHeight="1" x14ac:dyDescent="0.15">
      <c r="A1106" s="454"/>
      <c r="B1106" s="457"/>
      <c r="C1106" s="460"/>
      <c r="D1106" s="462"/>
      <c r="E1106" s="465"/>
      <c r="F1106" s="468"/>
      <c r="G1106" s="471"/>
      <c r="H1106" s="474"/>
      <c r="I1106" s="474"/>
      <c r="J1106" s="476"/>
      <c r="K1106" s="479"/>
      <c r="L1106" s="482"/>
      <c r="M1106" s="484"/>
      <c r="N1106" s="486"/>
      <c r="O1106" s="471"/>
      <c r="P1106" s="482"/>
      <c r="Q1106" s="437"/>
      <c r="R1106" s="488"/>
      <c r="S1106" s="437"/>
      <c r="T1106" s="438"/>
      <c r="U1106" s="439"/>
      <c r="V1106" s="41"/>
      <c r="W1106" s="150"/>
      <c r="X1106" s="150"/>
      <c r="Y1106" s="150" t="str">
        <f>IFERROR(IF(VLOOKUP(A1105,入力データ,22,FALSE)="","",VLOOKUP(A1105,入力データ,22,FALSE)),"")</f>
        <v/>
      </c>
      <c r="Z1106" s="150"/>
      <c r="AA1106" s="151"/>
      <c r="AB1106" s="369"/>
      <c r="AC1106" s="378"/>
      <c r="AD1106" s="380"/>
      <c r="AE1106" s="380"/>
      <c r="AF1106" s="446"/>
      <c r="AG1106" s="448"/>
      <c r="AH1106" s="450"/>
      <c r="AI1106" s="380"/>
      <c r="AJ1106" s="452"/>
      <c r="AK1106" s="372"/>
      <c r="AL1106" s="374"/>
    </row>
    <row r="1107" spans="1:38" ht="15" customHeight="1" x14ac:dyDescent="0.15">
      <c r="A1107" s="454"/>
      <c r="B1107" s="457"/>
      <c r="C1107" s="375" t="str">
        <f>IFERROR(IF(VLOOKUP(A1105,入力データ,12,FALSE)="","",VLOOKUP(A1105,入力データ,12,FALSE)),"")</f>
        <v/>
      </c>
      <c r="D1107" s="462"/>
      <c r="E1107" s="465"/>
      <c r="F1107" s="468"/>
      <c r="G1107" s="471"/>
      <c r="H1107" s="474"/>
      <c r="I1107" s="474"/>
      <c r="J1107" s="476"/>
      <c r="K1107" s="479"/>
      <c r="L1107" s="482"/>
      <c r="M1107" s="484"/>
      <c r="N1107" s="486"/>
      <c r="O1107" s="471"/>
      <c r="P1107" s="482"/>
      <c r="Q1107" s="437"/>
      <c r="R1107" s="488"/>
      <c r="S1107" s="437"/>
      <c r="T1107" s="438"/>
      <c r="U1107" s="439"/>
      <c r="V1107" s="41"/>
      <c r="W1107" s="150"/>
      <c r="X1107" s="150"/>
      <c r="Y1107" s="150" t="str">
        <f>IFERROR(IF(VLOOKUP(A1105,入力データ,23,FALSE)="","",VLOOKUP(A1105,入力データ,23,FALSE)),"")</f>
        <v/>
      </c>
      <c r="Z1107" s="150"/>
      <c r="AA1107" s="151"/>
      <c r="AB1107" s="369"/>
      <c r="AC1107" s="377">
        <v>2</v>
      </c>
      <c r="AD1107" s="379" t="str">
        <f>IFERROR(IF(VLOOKUP(A1105,入力データ,37,FALSE)="","",VLOOKUP(A1105,入力データ,37,FALSE)),"")</f>
        <v/>
      </c>
      <c r="AE1107" s="379" t="str">
        <f>IF(AD1107="","",IF(V1112&gt;43585,5,4))</f>
        <v/>
      </c>
      <c r="AF1107" s="381" t="str">
        <f>IF(AD1107="","",V1112)</f>
        <v/>
      </c>
      <c r="AG1107" s="383" t="str">
        <f>IF(AE1107="","",V1112)</f>
        <v/>
      </c>
      <c r="AH1107" s="385" t="str">
        <f>IF(AF1107="","",V1112)</f>
        <v/>
      </c>
      <c r="AI1107" s="387">
        <v>6</v>
      </c>
      <c r="AJ1107" s="389" t="str">
        <f>IFERROR(IF(VLOOKUP(A1105,入力データ,36,FALSE)="","",3),"")</f>
        <v/>
      </c>
      <c r="AK1107" s="372"/>
      <c r="AL1107" s="374"/>
    </row>
    <row r="1108" spans="1:38" ht="15" customHeight="1" x14ac:dyDescent="0.15">
      <c r="A1108" s="454"/>
      <c r="B1108" s="458"/>
      <c r="C1108" s="376"/>
      <c r="D1108" s="463"/>
      <c r="E1108" s="466"/>
      <c r="F1108" s="469"/>
      <c r="G1108" s="472"/>
      <c r="H1108" s="466"/>
      <c r="I1108" s="466"/>
      <c r="J1108" s="477"/>
      <c r="K1108" s="480"/>
      <c r="L1108" s="466"/>
      <c r="M1108" s="466"/>
      <c r="N1108" s="469"/>
      <c r="O1108" s="472"/>
      <c r="P1108" s="466"/>
      <c r="Q1108" s="477"/>
      <c r="R1108" s="489"/>
      <c r="S1108" s="440"/>
      <c r="T1108" s="441"/>
      <c r="U1108" s="442"/>
      <c r="V1108" s="38"/>
      <c r="W1108" s="36"/>
      <c r="X1108" s="36"/>
      <c r="Y1108" s="150" t="str">
        <f>IFERROR(IF(VLOOKUP(A1105,入力データ,24,FALSE)="","",VLOOKUP(A1105,入力データ,24,FALSE)),"")</f>
        <v/>
      </c>
      <c r="Z1108" s="63"/>
      <c r="AA1108" s="37"/>
      <c r="AB1108" s="369"/>
      <c r="AC1108" s="378"/>
      <c r="AD1108" s="380"/>
      <c r="AE1108" s="380"/>
      <c r="AF1108" s="382"/>
      <c r="AG1108" s="384"/>
      <c r="AH1108" s="386"/>
      <c r="AI1108" s="388"/>
      <c r="AJ1108" s="390"/>
      <c r="AK1108" s="372"/>
      <c r="AL1108" s="374"/>
    </row>
    <row r="1109" spans="1:38" ht="15" customHeight="1" x14ac:dyDescent="0.15">
      <c r="A1109" s="454"/>
      <c r="B1109" s="490" t="str">
        <f>IF(OR(C1105&lt;&gt;"",C1107&lt;&gt;""),"○","")</f>
        <v/>
      </c>
      <c r="C1109" s="391" t="str">
        <f>IFERROR(IF(VLOOKUP(A1105,入力データ,4,FALSE)="","",VLOOKUP(A1105,入力データ,4,FALSE)),"")</f>
        <v/>
      </c>
      <c r="D1109" s="392"/>
      <c r="E1109" s="395" t="str">
        <f>IFERROR(IF(VLOOKUP(A1105,入力データ,15,FALSE)="","",IF(VLOOKUP(A1105,入力データ,15,FALSE)&gt;43585,5,4)),"")</f>
        <v/>
      </c>
      <c r="F1109" s="398" t="str">
        <f>IFERROR(IF(VLOOKUP(A1105,入力データ,15,FALSE)="","",VLOOKUP(A1105,入力データ,15,FALSE)),"")</f>
        <v/>
      </c>
      <c r="G1109" s="401" t="str">
        <f>IFERROR(IF(VLOOKUP(A1105,入力データ,15,FALSE)="","",VLOOKUP(A1105,入力データ,15,FALSE)),"")</f>
        <v/>
      </c>
      <c r="H1109" s="404" t="str">
        <f>IFERROR(IF(VLOOKUP(A1105,入力データ,15,FALSE)&gt;0,1,""),"")</f>
        <v/>
      </c>
      <c r="I1109" s="404" t="str">
        <f>IFERROR(IF(VLOOKUP(A1105,入力データ,16,FALSE)="","",VLOOKUP(A1105,入力データ,16,FALSE)),"")</f>
        <v/>
      </c>
      <c r="J1109" s="405" t="str">
        <f>IFERROR(IF(VLOOKUP(A1105,入力データ,17,FALSE)="","",
IF(VLOOKUP(A1105,入力データ,17,FALSE)&gt;159,"G",
IF(VLOOKUP(A1105,入力データ,17,FALSE)&gt;149,"F",
IF(VLOOKUP(A1105,入力データ,17,FALSE)&gt;139,"E",
IF(VLOOKUP(A1105,入力データ,17,FALSE)&gt;129,"D",
IF(VLOOKUP(A1105,入力データ,17,FALSE)&gt;119,"C",
IF(VLOOKUP(A1105,入力データ,17,FALSE)&gt;109,"B",
IF(VLOOKUP(A1105,入力データ,17,FALSE)&gt;99,"A",
"")))))))),"")</f>
        <v/>
      </c>
      <c r="K1109" s="408" t="str">
        <f>IFERROR(IF(VLOOKUP(A1105,入力データ,17,FALSE)="","",
IF(VLOOKUP(A1105,入力データ,17,FALSE)&gt;99,MOD(VLOOKUP(A1105,入力データ,17,FALSE),10),VLOOKUP(A1105,入力データ,17,FALSE))),"")</f>
        <v/>
      </c>
      <c r="L1109" s="411" t="str">
        <f>IFERROR(IF(VLOOKUP(A1105,入力データ,18,FALSE)="","",VLOOKUP(A1105,入力データ,18,FALSE)),"")</f>
        <v/>
      </c>
      <c r="M1109" s="493" t="str">
        <f>IFERROR(IF(VLOOKUP(A1105,入力データ,19,FALSE)="","",IF(VLOOKUP(A1105,入力データ,19,FALSE)&gt;43585,5,4)),"")</f>
        <v/>
      </c>
      <c r="N1109" s="398" t="str">
        <f>IFERROR(IF(VLOOKUP(A1105,入力データ,19,FALSE)="","",VLOOKUP(A1105,入力データ,19,FALSE)),"")</f>
        <v/>
      </c>
      <c r="O1109" s="401" t="str">
        <f>IFERROR(IF(VLOOKUP(A1105,入力データ,19,FALSE)="","",VLOOKUP(A1105,入力データ,19,FALSE)),"")</f>
        <v/>
      </c>
      <c r="P1109" s="411" t="str">
        <f>IFERROR(IF(VLOOKUP(A1105,入力データ,20,FALSE)="","",VLOOKUP(A1105,入力データ,20,FALSE)),"")</f>
        <v/>
      </c>
      <c r="Q1109" s="500"/>
      <c r="R1109" s="503" t="str">
        <f>IFERROR(IF(OR(S1109="ｲｸｷｭｳ",S1109="ﾑｷｭｳ",AND(L1109="",P1109="")),"",VLOOKUP(A1105,入力データ,31,FALSE)),"")</f>
        <v/>
      </c>
      <c r="S1109" s="423" t="str">
        <f>IFERROR(
IF(VLOOKUP(A1105,入力データ,33,FALSE)=1,"ﾑｷｭｳ ",
IF(VLOOKUP(A1105,入力データ,33,FALSE)=3,"ｲｸｷｭｳ",
IF(VLOOKUP(A1105,入力データ,33,FALSE)=4,VLOOKUP(A1105,入力データ,32,FALSE),
IF(VLOOKUP(A1105,入力データ,33,FALSE)=5,VLOOKUP(A1105,入力データ,32,FALSE),
IF(AND(VLOOKUP(A1105,入力データ,38,FALSE)&gt;0,VLOOKUP(A1105,入力データ,38,FALSE)&lt;9),0,
IF(AND(L1109="",P1109=""),"",VLOOKUP(A1105,入力データ,32,FALSE))))))),"")</f>
        <v/>
      </c>
      <c r="T1109" s="424"/>
      <c r="U1109" s="425"/>
      <c r="V1109" s="36"/>
      <c r="W1109" s="36"/>
      <c r="X1109" s="36"/>
      <c r="Y1109" s="63" t="str">
        <f>IFERROR(IF(VLOOKUP(A1105,入力データ,25,FALSE)="","",VLOOKUP(A1105,入力データ,25,FALSE)),"")</f>
        <v/>
      </c>
      <c r="Z1109" s="63"/>
      <c r="AA1109" s="37"/>
      <c r="AB1109" s="369"/>
      <c r="AC1109" s="377">
        <v>3</v>
      </c>
      <c r="AD1109" s="379" t="str">
        <f>IFERROR(IF(VLOOKUP(A1105,入力データ,33,FALSE)="","",VLOOKUP(A1105,入力データ,33,FALSE)),"")</f>
        <v/>
      </c>
      <c r="AE1109" s="379" t="str">
        <f>IF(AD1109="","",IF(V1112&gt;43585,5,4))</f>
        <v/>
      </c>
      <c r="AF1109" s="381" t="str">
        <f>IF(AD1109="","",V1112)</f>
        <v/>
      </c>
      <c r="AG1109" s="383" t="str">
        <f>IF(AE1109="","",V1112)</f>
        <v/>
      </c>
      <c r="AH1109" s="385" t="str">
        <f>IF(AF1109="","",V1112)</f>
        <v/>
      </c>
      <c r="AI1109" s="379">
        <v>7</v>
      </c>
      <c r="AJ1109" s="430"/>
      <c r="AK1109" s="372"/>
      <c r="AL1109" s="374"/>
    </row>
    <row r="1110" spans="1:38" ht="15" customHeight="1" x14ac:dyDescent="0.15">
      <c r="A1110" s="454"/>
      <c r="B1110" s="491"/>
      <c r="C1110" s="393"/>
      <c r="D1110" s="394"/>
      <c r="E1110" s="396"/>
      <c r="F1110" s="399"/>
      <c r="G1110" s="402"/>
      <c r="H1110" s="396"/>
      <c r="I1110" s="396"/>
      <c r="J1110" s="406"/>
      <c r="K1110" s="409"/>
      <c r="L1110" s="396"/>
      <c r="M1110" s="494"/>
      <c r="N1110" s="496"/>
      <c r="O1110" s="498"/>
      <c r="P1110" s="494"/>
      <c r="Q1110" s="501"/>
      <c r="R1110" s="504"/>
      <c r="S1110" s="426"/>
      <c r="T1110" s="426"/>
      <c r="U1110" s="427"/>
      <c r="V1110" s="1"/>
      <c r="W1110" s="1"/>
      <c r="X1110" s="1"/>
      <c r="Y1110" s="63" t="str">
        <f>IFERROR(IF(VLOOKUP(A1105,入力データ,26,FALSE)="","",VLOOKUP(A1105,入力データ,26,FALSE)),"")</f>
        <v/>
      </c>
      <c r="Z1110" s="1"/>
      <c r="AA1110" s="1"/>
      <c r="AB1110" s="369"/>
      <c r="AC1110" s="378"/>
      <c r="AD1110" s="380"/>
      <c r="AE1110" s="380"/>
      <c r="AF1110" s="382"/>
      <c r="AG1110" s="384"/>
      <c r="AH1110" s="386"/>
      <c r="AI1110" s="380"/>
      <c r="AJ1110" s="431"/>
      <c r="AK1110" s="372"/>
      <c r="AL1110" s="374"/>
    </row>
    <row r="1111" spans="1:38" ht="15" customHeight="1" x14ac:dyDescent="0.15">
      <c r="A1111" s="454"/>
      <c r="B1111" s="491"/>
      <c r="C1111" s="432" t="str">
        <f>IFERROR(IF(VLOOKUP(A1105,入力データ,14,FALSE)="","",VLOOKUP(A1105,入力データ,14,FALSE)),"")</f>
        <v/>
      </c>
      <c r="D1111" s="409"/>
      <c r="E1111" s="396"/>
      <c r="F1111" s="399"/>
      <c r="G1111" s="402"/>
      <c r="H1111" s="396"/>
      <c r="I1111" s="396"/>
      <c r="J1111" s="406"/>
      <c r="K1111" s="409"/>
      <c r="L1111" s="396"/>
      <c r="M1111" s="494"/>
      <c r="N1111" s="496"/>
      <c r="O1111" s="498"/>
      <c r="P1111" s="494"/>
      <c r="Q1111" s="501"/>
      <c r="R1111" s="504"/>
      <c r="S1111" s="426"/>
      <c r="T1111" s="426"/>
      <c r="U1111" s="427"/>
      <c r="V1111" s="150"/>
      <c r="W1111" s="150"/>
      <c r="X1111" s="150"/>
      <c r="Y1111" s="1"/>
      <c r="Z1111" s="62"/>
      <c r="AA1111" s="151"/>
      <c r="AB1111" s="369"/>
      <c r="AC1111" s="377">
        <v>4</v>
      </c>
      <c r="AD1111" s="413" t="str">
        <f>IFERROR(IF(VLOOKUP(A1105,入力データ,38,FALSE)="","",VLOOKUP(A1105,入力データ,38,FALSE)),"")</f>
        <v/>
      </c>
      <c r="AE1111" s="379" t="str">
        <f>IF(AD1111="","",IF(V1112&gt;43585,5,4))</f>
        <v/>
      </c>
      <c r="AF1111" s="381" t="str">
        <f>IF(AE1111="","",V1112)</f>
        <v/>
      </c>
      <c r="AG1111" s="383" t="str">
        <f>IF(AE1111="","",V1112)</f>
        <v/>
      </c>
      <c r="AH1111" s="385" t="str">
        <f>IF(AE1111="","",V1112)</f>
        <v/>
      </c>
      <c r="AI1111" s="379"/>
      <c r="AJ1111" s="418"/>
      <c r="AK1111" s="58"/>
      <c r="AL1111" s="86"/>
    </row>
    <row r="1112" spans="1:38" ht="15" customHeight="1" x14ac:dyDescent="0.15">
      <c r="A1112" s="455"/>
      <c r="B1112" s="492"/>
      <c r="C1112" s="433"/>
      <c r="D1112" s="410"/>
      <c r="E1112" s="397"/>
      <c r="F1112" s="400"/>
      <c r="G1112" s="403"/>
      <c r="H1112" s="397"/>
      <c r="I1112" s="397"/>
      <c r="J1112" s="407"/>
      <c r="K1112" s="410"/>
      <c r="L1112" s="397"/>
      <c r="M1112" s="495"/>
      <c r="N1112" s="497"/>
      <c r="O1112" s="499"/>
      <c r="P1112" s="495"/>
      <c r="Q1112" s="502"/>
      <c r="R1112" s="505"/>
      <c r="S1112" s="428"/>
      <c r="T1112" s="428"/>
      <c r="U1112" s="429"/>
      <c r="V1112" s="420" t="str">
        <f>IFERROR(IF(VLOOKUP(A1105,入力データ,27,FALSE)="","",VLOOKUP(A1105,入力データ,27,FALSE)),"")</f>
        <v/>
      </c>
      <c r="W1112" s="421"/>
      <c r="X1112" s="421"/>
      <c r="Y1112" s="421"/>
      <c r="Z1112" s="421"/>
      <c r="AA1112" s="422"/>
      <c r="AB1112" s="370"/>
      <c r="AC1112" s="412"/>
      <c r="AD1112" s="414"/>
      <c r="AE1112" s="414"/>
      <c r="AF1112" s="415"/>
      <c r="AG1112" s="416"/>
      <c r="AH1112" s="417"/>
      <c r="AI1112" s="414"/>
      <c r="AJ1112" s="419"/>
      <c r="AK1112" s="60"/>
      <c r="AL1112" s="61"/>
    </row>
    <row r="1113" spans="1:38" ht="15" customHeight="1" x14ac:dyDescent="0.15">
      <c r="A1113" s="453">
        <v>138</v>
      </c>
      <c r="B1113" s="456"/>
      <c r="C1113" s="459" t="str">
        <f>IFERROR(IF(VLOOKUP(A1113,入力データ,2,FALSE)="","",VLOOKUP(A1113,入力データ,2,FALSE)),"")</f>
        <v/>
      </c>
      <c r="D1113" s="461" t="str">
        <f>IFERROR(
IF(OR(VLOOKUP(A1113,入力データ,34,FALSE)=1,
VLOOKUP(A1113,入力データ,34,FALSE)=3,
VLOOKUP(A1113,入力データ,34,FALSE)=4,
VLOOKUP(A1113,入力データ,34,FALSE)=5),
IF(VLOOKUP(A1113,入力データ,13,FALSE)="","",VLOOKUP(A1113,入力データ,13,FALSE)),
IF(VLOOKUP(A1113,入力データ,3,FALSE)="","",VLOOKUP(A1113,入力データ,3,FALSE))),"")</f>
        <v/>
      </c>
      <c r="E1113" s="464" t="str">
        <f>IFERROR(IF(VLOOKUP(A1113,入力データ,5,FALSE)="","",IF(VLOOKUP(A1113,入力データ,5,FALSE)&gt;43585,5,4)),"")</f>
        <v/>
      </c>
      <c r="F1113" s="467" t="str">
        <f>IFERROR(IF(VLOOKUP(A1113,入力データ,5,FALSE)="","",VLOOKUP(A1113,入力データ,5,FALSE)),"")</f>
        <v/>
      </c>
      <c r="G1113" s="470" t="str">
        <f>IFERROR(IF(VLOOKUP(A1113,入力データ,5,FALSE)="","",VLOOKUP(A1113,入力データ,5,FALSE)),"")</f>
        <v/>
      </c>
      <c r="H1113" s="473" t="str">
        <f>IFERROR(IF(VLOOKUP(A1113,入力データ,5,FALSE)&gt;0,1,""),"")</f>
        <v/>
      </c>
      <c r="I1113" s="473" t="str">
        <f>IFERROR(IF(VLOOKUP(A1113,入力データ,6,FALSE)="","",VLOOKUP(A1113,入力データ,6,FALSE)),"")</f>
        <v/>
      </c>
      <c r="J1113" s="475" t="str">
        <f>IFERROR(IF(VLOOKUP(A1113,入力データ,7,FALSE)="","",
IF(VLOOKUP(A1113,入力データ,7,FALSE)&gt;159,"G",
IF(VLOOKUP(A1113,入力データ,7,FALSE)&gt;149,"F",
IF(VLOOKUP(A1113,入力データ,7,FALSE)&gt;139,"E",
IF(VLOOKUP(A1113,入力データ,7,FALSE)&gt;129,"D",
IF(VLOOKUP(A1113,入力データ,7,FALSE)&gt;119,"C",
IF(VLOOKUP(A1113,入力データ,7,FALSE)&gt;109,"B",
IF(VLOOKUP(A1113,入力データ,7,FALSE)&gt;99,"A",
"")))))))),"")</f>
        <v/>
      </c>
      <c r="K1113" s="478" t="str">
        <f>IFERROR(IF(VLOOKUP(A1113,入力データ,7,FALSE)="","",
IF(VLOOKUP(A1113,入力データ,7,FALSE)&gt;99,MOD(VLOOKUP(A1113,入力データ,7,FALSE),10),VLOOKUP(A1113,入力データ,7,FALSE))),"")</f>
        <v/>
      </c>
      <c r="L1113" s="481" t="str">
        <f>IFERROR(IF(VLOOKUP(A1113,入力データ,8,FALSE)="","",VLOOKUP(A1113,入力データ,8,FALSE)),"")</f>
        <v/>
      </c>
      <c r="M1113" s="483" t="str">
        <f>IFERROR(IF(VLOOKUP(A1113,入力データ,9,FALSE)="","",IF(VLOOKUP(A1113,入力データ,9,FALSE)&gt;43585,5,4)),"")</f>
        <v/>
      </c>
      <c r="N1113" s="485" t="str">
        <f>IFERROR(IF(VLOOKUP(A1113,入力データ,9,FALSE)="","",VLOOKUP(A1113,入力データ,9,FALSE)),"")</f>
        <v/>
      </c>
      <c r="O1113" s="470" t="str">
        <f>IFERROR(IF(VLOOKUP(A1113,入力データ,9,FALSE)="","",VLOOKUP(A1113,入力データ,9,FALSE)),"")</f>
        <v/>
      </c>
      <c r="P1113" s="481" t="str">
        <f>IFERROR(IF(VLOOKUP(A1113,入力データ,10,FALSE)="","",VLOOKUP(A1113,入力データ,10,FALSE)),"")</f>
        <v/>
      </c>
      <c r="Q1113" s="434"/>
      <c r="R1113" s="487" t="str">
        <f>IFERROR(IF(VLOOKUP(A1113,入力データ,8,FALSE)="","",VLOOKUP(A1113,入力データ,8,FALSE)+VALUE(VLOOKUP(A1113,入力データ,10,FALSE))),"")</f>
        <v/>
      </c>
      <c r="S1113" s="434" t="str">
        <f>IF(R1113="","",IF(VLOOKUP(A1113,入力データ,11,FALSE)="育児休業","ｲｸｷｭｳ",IF(VLOOKUP(A1113,入力データ,11,FALSE)="傷病休職","ﾑｷｭｳ",ROUNDDOWN(R1113*10/1000,0))))</f>
        <v/>
      </c>
      <c r="T1113" s="435"/>
      <c r="U1113" s="436"/>
      <c r="V1113" s="152"/>
      <c r="W1113" s="149"/>
      <c r="X1113" s="149"/>
      <c r="Y1113" s="149" t="str">
        <f>IFERROR(IF(VLOOKUP(A1113,入力データ,21,FALSE)="","",VLOOKUP(A1113,入力データ,21,FALSE)),"")</f>
        <v/>
      </c>
      <c r="Z1113" s="40"/>
      <c r="AA1113" s="67"/>
      <c r="AB1113" s="368" t="str">
        <f>IFERROR(IF(VLOOKUP(A1113,入力データ,28,FALSE)&amp;"　"&amp;VLOOKUP(A1113,入力データ,29,FALSE)="　","",VLOOKUP(A1113,入力データ,28,FALSE)&amp;"　"&amp;VLOOKUP(A1113,入力データ,29,FALSE)),"")</f>
        <v/>
      </c>
      <c r="AC1113" s="443">
        <v>1</v>
      </c>
      <c r="AD1113" s="444" t="str">
        <f>IFERROR(IF(VLOOKUP(A1113,入力データ,34,FALSE)="","",VLOOKUP(A1113,入力データ,34,FALSE)),"")</f>
        <v/>
      </c>
      <c r="AE1113" s="444" t="str">
        <f>IF(AD1113="","",IF(V1120&gt;43585,5,4))</f>
        <v/>
      </c>
      <c r="AF1113" s="445" t="str">
        <f>IF(AD1113="","",V1120)</f>
        <v/>
      </c>
      <c r="AG1113" s="447" t="str">
        <f>IF(AD1113="","",V1120)</f>
        <v/>
      </c>
      <c r="AH1113" s="449" t="str">
        <f>IF(AD1113="","",V1120)</f>
        <v/>
      </c>
      <c r="AI1113" s="444">
        <v>5</v>
      </c>
      <c r="AJ1113" s="451" t="str">
        <f>IFERROR(IF(OR(VLOOKUP(A1113,入力データ,34,FALSE)=1,VLOOKUP(A1113,入力データ,34,FALSE)=3,VLOOKUP(A1113,入力データ,34,FALSE)=4,VLOOKUP(A1113,入力データ,34,FALSE)=5),3,
IF(VLOOKUP(A1113,入力データ,35,FALSE)="","",3)),"")</f>
        <v/>
      </c>
      <c r="AK1113" s="371"/>
      <c r="AL1113" s="373"/>
    </row>
    <row r="1114" spans="1:38" ht="15" customHeight="1" x14ac:dyDescent="0.15">
      <c r="A1114" s="454"/>
      <c r="B1114" s="457"/>
      <c r="C1114" s="460"/>
      <c r="D1114" s="462"/>
      <c r="E1114" s="465"/>
      <c r="F1114" s="468"/>
      <c r="G1114" s="471"/>
      <c r="H1114" s="474"/>
      <c r="I1114" s="474"/>
      <c r="J1114" s="476"/>
      <c r="K1114" s="479"/>
      <c r="L1114" s="482"/>
      <c r="M1114" s="484"/>
      <c r="N1114" s="486"/>
      <c r="O1114" s="471"/>
      <c r="P1114" s="482"/>
      <c r="Q1114" s="437"/>
      <c r="R1114" s="488"/>
      <c r="S1114" s="437"/>
      <c r="T1114" s="438"/>
      <c r="U1114" s="439"/>
      <c r="V1114" s="41"/>
      <c r="W1114" s="150"/>
      <c r="X1114" s="150"/>
      <c r="Y1114" s="150" t="str">
        <f>IFERROR(IF(VLOOKUP(A1113,入力データ,22,FALSE)="","",VLOOKUP(A1113,入力データ,22,FALSE)),"")</f>
        <v/>
      </c>
      <c r="Z1114" s="150"/>
      <c r="AA1114" s="151"/>
      <c r="AB1114" s="369"/>
      <c r="AC1114" s="378"/>
      <c r="AD1114" s="380"/>
      <c r="AE1114" s="380"/>
      <c r="AF1114" s="446"/>
      <c r="AG1114" s="448"/>
      <c r="AH1114" s="450"/>
      <c r="AI1114" s="380"/>
      <c r="AJ1114" s="452"/>
      <c r="AK1114" s="372"/>
      <c r="AL1114" s="374"/>
    </row>
    <row r="1115" spans="1:38" ht="15" customHeight="1" x14ac:dyDescent="0.15">
      <c r="A1115" s="454"/>
      <c r="B1115" s="457"/>
      <c r="C1115" s="375" t="str">
        <f>IFERROR(IF(VLOOKUP(A1113,入力データ,12,FALSE)="","",VLOOKUP(A1113,入力データ,12,FALSE)),"")</f>
        <v/>
      </c>
      <c r="D1115" s="462"/>
      <c r="E1115" s="465"/>
      <c r="F1115" s="468"/>
      <c r="G1115" s="471"/>
      <c r="H1115" s="474"/>
      <c r="I1115" s="474"/>
      <c r="J1115" s="476"/>
      <c r="K1115" s="479"/>
      <c r="L1115" s="482"/>
      <c r="M1115" s="484"/>
      <c r="N1115" s="486"/>
      <c r="O1115" s="471"/>
      <c r="P1115" s="482"/>
      <c r="Q1115" s="437"/>
      <c r="R1115" s="488"/>
      <c r="S1115" s="437"/>
      <c r="T1115" s="438"/>
      <c r="U1115" s="439"/>
      <c r="V1115" s="41"/>
      <c r="W1115" s="150"/>
      <c r="X1115" s="150"/>
      <c r="Y1115" s="150" t="str">
        <f>IFERROR(IF(VLOOKUP(A1113,入力データ,23,FALSE)="","",VLOOKUP(A1113,入力データ,23,FALSE)),"")</f>
        <v/>
      </c>
      <c r="Z1115" s="150"/>
      <c r="AA1115" s="151"/>
      <c r="AB1115" s="369"/>
      <c r="AC1115" s="377">
        <v>2</v>
      </c>
      <c r="AD1115" s="379" t="str">
        <f>IFERROR(IF(VLOOKUP(A1113,入力データ,37,FALSE)="","",VLOOKUP(A1113,入力データ,37,FALSE)),"")</f>
        <v/>
      </c>
      <c r="AE1115" s="379" t="str">
        <f>IF(AD1115="","",IF(V1120&gt;43585,5,4))</f>
        <v/>
      </c>
      <c r="AF1115" s="381" t="str">
        <f>IF(AD1115="","",V1120)</f>
        <v/>
      </c>
      <c r="AG1115" s="383" t="str">
        <f>IF(AE1115="","",V1120)</f>
        <v/>
      </c>
      <c r="AH1115" s="385" t="str">
        <f>IF(AF1115="","",V1120)</f>
        <v/>
      </c>
      <c r="AI1115" s="387">
        <v>6</v>
      </c>
      <c r="AJ1115" s="389" t="str">
        <f>IFERROR(IF(VLOOKUP(A1113,入力データ,36,FALSE)="","",3),"")</f>
        <v/>
      </c>
      <c r="AK1115" s="372"/>
      <c r="AL1115" s="374"/>
    </row>
    <row r="1116" spans="1:38" ht="15" customHeight="1" x14ac:dyDescent="0.15">
      <c r="A1116" s="454"/>
      <c r="B1116" s="458"/>
      <c r="C1116" s="376"/>
      <c r="D1116" s="463"/>
      <c r="E1116" s="466"/>
      <c r="F1116" s="469"/>
      <c r="G1116" s="472"/>
      <c r="H1116" s="466"/>
      <c r="I1116" s="466"/>
      <c r="J1116" s="477"/>
      <c r="K1116" s="480"/>
      <c r="L1116" s="466"/>
      <c r="M1116" s="466"/>
      <c r="N1116" s="469"/>
      <c r="O1116" s="472"/>
      <c r="P1116" s="466"/>
      <c r="Q1116" s="477"/>
      <c r="R1116" s="489"/>
      <c r="S1116" s="440"/>
      <c r="T1116" s="441"/>
      <c r="U1116" s="442"/>
      <c r="V1116" s="38"/>
      <c r="W1116" s="36"/>
      <c r="X1116" s="36"/>
      <c r="Y1116" s="150" t="str">
        <f>IFERROR(IF(VLOOKUP(A1113,入力データ,24,FALSE)="","",VLOOKUP(A1113,入力データ,24,FALSE)),"")</f>
        <v/>
      </c>
      <c r="Z1116" s="63"/>
      <c r="AA1116" s="37"/>
      <c r="AB1116" s="369"/>
      <c r="AC1116" s="378"/>
      <c r="AD1116" s="380"/>
      <c r="AE1116" s="380"/>
      <c r="AF1116" s="382"/>
      <c r="AG1116" s="384"/>
      <c r="AH1116" s="386"/>
      <c r="AI1116" s="388"/>
      <c r="AJ1116" s="390"/>
      <c r="AK1116" s="372"/>
      <c r="AL1116" s="374"/>
    </row>
    <row r="1117" spans="1:38" ht="15" customHeight="1" x14ac:dyDescent="0.15">
      <c r="A1117" s="454"/>
      <c r="B1117" s="490" t="str">
        <f>IF(OR(C1113&lt;&gt;"",C1115&lt;&gt;""),"○","")</f>
        <v/>
      </c>
      <c r="C1117" s="391" t="str">
        <f>IFERROR(IF(VLOOKUP(A1113,入力データ,4,FALSE)="","",VLOOKUP(A1113,入力データ,4,FALSE)),"")</f>
        <v/>
      </c>
      <c r="D1117" s="392"/>
      <c r="E1117" s="395" t="str">
        <f>IFERROR(IF(VLOOKUP(A1113,入力データ,15,FALSE)="","",IF(VLOOKUP(A1113,入力データ,15,FALSE)&gt;43585,5,4)),"")</f>
        <v/>
      </c>
      <c r="F1117" s="398" t="str">
        <f>IFERROR(IF(VLOOKUP(A1113,入力データ,15,FALSE)="","",VLOOKUP(A1113,入力データ,15,FALSE)),"")</f>
        <v/>
      </c>
      <c r="G1117" s="401" t="str">
        <f>IFERROR(IF(VLOOKUP(A1113,入力データ,15,FALSE)="","",VLOOKUP(A1113,入力データ,15,FALSE)),"")</f>
        <v/>
      </c>
      <c r="H1117" s="404" t="str">
        <f>IFERROR(IF(VLOOKUP(A1113,入力データ,15,FALSE)&gt;0,1,""),"")</f>
        <v/>
      </c>
      <c r="I1117" s="404" t="str">
        <f>IFERROR(IF(VLOOKUP(A1113,入力データ,16,FALSE)="","",VLOOKUP(A1113,入力データ,16,FALSE)),"")</f>
        <v/>
      </c>
      <c r="J1117" s="405" t="str">
        <f>IFERROR(IF(VLOOKUP(A1113,入力データ,17,FALSE)="","",
IF(VLOOKUP(A1113,入力データ,17,FALSE)&gt;159,"G",
IF(VLOOKUP(A1113,入力データ,17,FALSE)&gt;149,"F",
IF(VLOOKUP(A1113,入力データ,17,FALSE)&gt;139,"E",
IF(VLOOKUP(A1113,入力データ,17,FALSE)&gt;129,"D",
IF(VLOOKUP(A1113,入力データ,17,FALSE)&gt;119,"C",
IF(VLOOKUP(A1113,入力データ,17,FALSE)&gt;109,"B",
IF(VLOOKUP(A1113,入力データ,17,FALSE)&gt;99,"A",
"")))))))),"")</f>
        <v/>
      </c>
      <c r="K1117" s="408" t="str">
        <f>IFERROR(IF(VLOOKUP(A1113,入力データ,17,FALSE)="","",
IF(VLOOKUP(A1113,入力データ,17,FALSE)&gt;99,MOD(VLOOKUP(A1113,入力データ,17,FALSE),10),VLOOKUP(A1113,入力データ,17,FALSE))),"")</f>
        <v/>
      </c>
      <c r="L1117" s="411" t="str">
        <f>IFERROR(IF(VLOOKUP(A1113,入力データ,18,FALSE)="","",VLOOKUP(A1113,入力データ,18,FALSE)),"")</f>
        <v/>
      </c>
      <c r="M1117" s="493" t="str">
        <f>IFERROR(IF(VLOOKUP(A1113,入力データ,19,FALSE)="","",IF(VLOOKUP(A1113,入力データ,19,FALSE)&gt;43585,5,4)),"")</f>
        <v/>
      </c>
      <c r="N1117" s="398" t="str">
        <f>IFERROR(IF(VLOOKUP(A1113,入力データ,19,FALSE)="","",VLOOKUP(A1113,入力データ,19,FALSE)),"")</f>
        <v/>
      </c>
      <c r="O1117" s="401" t="str">
        <f>IFERROR(IF(VLOOKUP(A1113,入力データ,19,FALSE)="","",VLOOKUP(A1113,入力データ,19,FALSE)),"")</f>
        <v/>
      </c>
      <c r="P1117" s="411" t="str">
        <f>IFERROR(IF(VLOOKUP(A1113,入力データ,20,FALSE)="","",VLOOKUP(A1113,入力データ,20,FALSE)),"")</f>
        <v/>
      </c>
      <c r="Q1117" s="500"/>
      <c r="R1117" s="503" t="str">
        <f>IFERROR(IF(OR(S1117="ｲｸｷｭｳ",S1117="ﾑｷｭｳ",AND(L1117="",P1117="")),"",VLOOKUP(A1113,入力データ,31,FALSE)),"")</f>
        <v/>
      </c>
      <c r="S1117" s="423" t="str">
        <f>IFERROR(
IF(VLOOKUP(A1113,入力データ,33,FALSE)=1,"ﾑｷｭｳ ",
IF(VLOOKUP(A1113,入力データ,33,FALSE)=3,"ｲｸｷｭｳ",
IF(VLOOKUP(A1113,入力データ,33,FALSE)=4,VLOOKUP(A1113,入力データ,32,FALSE),
IF(VLOOKUP(A1113,入力データ,33,FALSE)=5,VLOOKUP(A1113,入力データ,32,FALSE),
IF(AND(VLOOKUP(A1113,入力データ,38,FALSE)&gt;0,VLOOKUP(A1113,入力データ,38,FALSE)&lt;9),0,
IF(AND(L1117="",P1117=""),"",VLOOKUP(A1113,入力データ,32,FALSE))))))),"")</f>
        <v/>
      </c>
      <c r="T1117" s="424"/>
      <c r="U1117" s="425"/>
      <c r="V1117" s="36"/>
      <c r="W1117" s="36"/>
      <c r="X1117" s="36"/>
      <c r="Y1117" s="63" t="str">
        <f>IFERROR(IF(VLOOKUP(A1113,入力データ,25,FALSE)="","",VLOOKUP(A1113,入力データ,25,FALSE)),"")</f>
        <v/>
      </c>
      <c r="Z1117" s="63"/>
      <c r="AA1117" s="37"/>
      <c r="AB1117" s="369"/>
      <c r="AC1117" s="377">
        <v>3</v>
      </c>
      <c r="AD1117" s="379" t="str">
        <f>IFERROR(IF(VLOOKUP(A1113,入力データ,33,FALSE)="","",VLOOKUP(A1113,入力データ,33,FALSE)),"")</f>
        <v/>
      </c>
      <c r="AE1117" s="379" t="str">
        <f>IF(AD1117="","",IF(V1120&gt;43585,5,4))</f>
        <v/>
      </c>
      <c r="AF1117" s="381" t="str">
        <f>IF(AD1117="","",V1120)</f>
        <v/>
      </c>
      <c r="AG1117" s="383" t="str">
        <f>IF(AE1117="","",V1120)</f>
        <v/>
      </c>
      <c r="AH1117" s="385" t="str">
        <f>IF(AF1117="","",V1120)</f>
        <v/>
      </c>
      <c r="AI1117" s="379">
        <v>7</v>
      </c>
      <c r="AJ1117" s="430"/>
      <c r="AK1117" s="372"/>
      <c r="AL1117" s="374"/>
    </row>
    <row r="1118" spans="1:38" ht="15" customHeight="1" x14ac:dyDescent="0.15">
      <c r="A1118" s="454"/>
      <c r="B1118" s="491"/>
      <c r="C1118" s="393"/>
      <c r="D1118" s="394"/>
      <c r="E1118" s="396"/>
      <c r="F1118" s="399"/>
      <c r="G1118" s="402"/>
      <c r="H1118" s="396"/>
      <c r="I1118" s="396"/>
      <c r="J1118" s="406"/>
      <c r="K1118" s="409"/>
      <c r="L1118" s="396"/>
      <c r="M1118" s="494"/>
      <c r="N1118" s="496"/>
      <c r="O1118" s="498"/>
      <c r="P1118" s="494"/>
      <c r="Q1118" s="501"/>
      <c r="R1118" s="504"/>
      <c r="S1118" s="426"/>
      <c r="T1118" s="426"/>
      <c r="U1118" s="427"/>
      <c r="V1118" s="1"/>
      <c r="W1118" s="1"/>
      <c r="X1118" s="1"/>
      <c r="Y1118" s="63" t="str">
        <f>IFERROR(IF(VLOOKUP(A1113,入力データ,26,FALSE)="","",VLOOKUP(A1113,入力データ,26,FALSE)),"")</f>
        <v/>
      </c>
      <c r="Z1118" s="1"/>
      <c r="AA1118" s="1"/>
      <c r="AB1118" s="369"/>
      <c r="AC1118" s="378"/>
      <c r="AD1118" s="380"/>
      <c r="AE1118" s="380"/>
      <c r="AF1118" s="382"/>
      <c r="AG1118" s="384"/>
      <c r="AH1118" s="386"/>
      <c r="AI1118" s="380"/>
      <c r="AJ1118" s="431"/>
      <c r="AK1118" s="372"/>
      <c r="AL1118" s="374"/>
    </row>
    <row r="1119" spans="1:38" ht="15" customHeight="1" x14ac:dyDescent="0.15">
      <c r="A1119" s="454"/>
      <c r="B1119" s="491"/>
      <c r="C1119" s="432" t="str">
        <f>IFERROR(IF(VLOOKUP(A1113,入力データ,14,FALSE)="","",VLOOKUP(A1113,入力データ,14,FALSE)),"")</f>
        <v/>
      </c>
      <c r="D1119" s="409"/>
      <c r="E1119" s="396"/>
      <c r="F1119" s="399"/>
      <c r="G1119" s="402"/>
      <c r="H1119" s="396"/>
      <c r="I1119" s="396"/>
      <c r="J1119" s="406"/>
      <c r="K1119" s="409"/>
      <c r="L1119" s="396"/>
      <c r="M1119" s="494"/>
      <c r="N1119" s="496"/>
      <c r="O1119" s="498"/>
      <c r="P1119" s="494"/>
      <c r="Q1119" s="501"/>
      <c r="R1119" s="504"/>
      <c r="S1119" s="426"/>
      <c r="T1119" s="426"/>
      <c r="U1119" s="427"/>
      <c r="V1119" s="150"/>
      <c r="W1119" s="150"/>
      <c r="X1119" s="150"/>
      <c r="Y1119" s="1"/>
      <c r="Z1119" s="62"/>
      <c r="AA1119" s="151"/>
      <c r="AB1119" s="369"/>
      <c r="AC1119" s="377">
        <v>4</v>
      </c>
      <c r="AD1119" s="413" t="str">
        <f>IFERROR(IF(VLOOKUP(A1113,入力データ,38,FALSE)="","",VLOOKUP(A1113,入力データ,38,FALSE)),"")</f>
        <v/>
      </c>
      <c r="AE1119" s="379" t="str">
        <f>IF(AD1119="","",IF(V1120&gt;43585,5,4))</f>
        <v/>
      </c>
      <c r="AF1119" s="381" t="str">
        <f>IF(AE1119="","",V1120)</f>
        <v/>
      </c>
      <c r="AG1119" s="383" t="str">
        <f>IF(AE1119="","",V1120)</f>
        <v/>
      </c>
      <c r="AH1119" s="385" t="str">
        <f>IF(AE1119="","",V1120)</f>
        <v/>
      </c>
      <c r="AI1119" s="379"/>
      <c r="AJ1119" s="418"/>
      <c r="AK1119" s="58"/>
      <c r="AL1119" s="86"/>
    </row>
    <row r="1120" spans="1:38" ht="15" customHeight="1" x14ac:dyDescent="0.15">
      <c r="A1120" s="455"/>
      <c r="B1120" s="492"/>
      <c r="C1120" s="433"/>
      <c r="D1120" s="410"/>
      <c r="E1120" s="397"/>
      <c r="F1120" s="400"/>
      <c r="G1120" s="403"/>
      <c r="H1120" s="397"/>
      <c r="I1120" s="397"/>
      <c r="J1120" s="407"/>
      <c r="K1120" s="410"/>
      <c r="L1120" s="397"/>
      <c r="M1120" s="495"/>
      <c r="N1120" s="497"/>
      <c r="O1120" s="499"/>
      <c r="P1120" s="495"/>
      <c r="Q1120" s="502"/>
      <c r="R1120" s="505"/>
      <c r="S1120" s="428"/>
      <c r="T1120" s="428"/>
      <c r="U1120" s="429"/>
      <c r="V1120" s="420" t="str">
        <f>IFERROR(IF(VLOOKUP(A1113,入力データ,27,FALSE)="","",VLOOKUP(A1113,入力データ,27,FALSE)),"")</f>
        <v/>
      </c>
      <c r="W1120" s="421"/>
      <c r="X1120" s="421"/>
      <c r="Y1120" s="421"/>
      <c r="Z1120" s="421"/>
      <c r="AA1120" s="422"/>
      <c r="AB1120" s="370"/>
      <c r="AC1120" s="412"/>
      <c r="AD1120" s="414"/>
      <c r="AE1120" s="414"/>
      <c r="AF1120" s="415"/>
      <c r="AG1120" s="416"/>
      <c r="AH1120" s="417"/>
      <c r="AI1120" s="414"/>
      <c r="AJ1120" s="419"/>
      <c r="AK1120" s="60"/>
      <c r="AL1120" s="61"/>
    </row>
    <row r="1121" spans="1:38" ht="15" customHeight="1" x14ac:dyDescent="0.15">
      <c r="A1121" s="453">
        <v>139</v>
      </c>
      <c r="B1121" s="456"/>
      <c r="C1121" s="459" t="str">
        <f>IFERROR(IF(VLOOKUP(A1121,入力データ,2,FALSE)="","",VLOOKUP(A1121,入力データ,2,FALSE)),"")</f>
        <v/>
      </c>
      <c r="D1121" s="461" t="str">
        <f>IFERROR(
IF(OR(VLOOKUP(A1121,入力データ,34,FALSE)=1,
VLOOKUP(A1121,入力データ,34,FALSE)=3,
VLOOKUP(A1121,入力データ,34,FALSE)=4,
VLOOKUP(A1121,入力データ,34,FALSE)=5),
IF(VLOOKUP(A1121,入力データ,13,FALSE)="","",VLOOKUP(A1121,入力データ,13,FALSE)),
IF(VLOOKUP(A1121,入力データ,3,FALSE)="","",VLOOKUP(A1121,入力データ,3,FALSE))),"")</f>
        <v/>
      </c>
      <c r="E1121" s="464" t="str">
        <f>IFERROR(IF(VLOOKUP(A1121,入力データ,5,FALSE)="","",IF(VLOOKUP(A1121,入力データ,5,FALSE)&gt;43585,5,4)),"")</f>
        <v/>
      </c>
      <c r="F1121" s="467" t="str">
        <f>IFERROR(IF(VLOOKUP(A1121,入力データ,5,FALSE)="","",VLOOKUP(A1121,入力データ,5,FALSE)),"")</f>
        <v/>
      </c>
      <c r="G1121" s="470" t="str">
        <f>IFERROR(IF(VLOOKUP(A1121,入力データ,5,FALSE)="","",VLOOKUP(A1121,入力データ,5,FALSE)),"")</f>
        <v/>
      </c>
      <c r="H1121" s="473" t="str">
        <f>IFERROR(IF(VLOOKUP(A1121,入力データ,5,FALSE)&gt;0,1,""),"")</f>
        <v/>
      </c>
      <c r="I1121" s="473" t="str">
        <f>IFERROR(IF(VLOOKUP(A1121,入力データ,6,FALSE)="","",VLOOKUP(A1121,入力データ,6,FALSE)),"")</f>
        <v/>
      </c>
      <c r="J1121" s="475" t="str">
        <f>IFERROR(IF(VLOOKUP(A1121,入力データ,7,FALSE)="","",
IF(VLOOKUP(A1121,入力データ,7,FALSE)&gt;159,"G",
IF(VLOOKUP(A1121,入力データ,7,FALSE)&gt;149,"F",
IF(VLOOKUP(A1121,入力データ,7,FALSE)&gt;139,"E",
IF(VLOOKUP(A1121,入力データ,7,FALSE)&gt;129,"D",
IF(VLOOKUP(A1121,入力データ,7,FALSE)&gt;119,"C",
IF(VLOOKUP(A1121,入力データ,7,FALSE)&gt;109,"B",
IF(VLOOKUP(A1121,入力データ,7,FALSE)&gt;99,"A",
"")))))))),"")</f>
        <v/>
      </c>
      <c r="K1121" s="478" t="str">
        <f>IFERROR(IF(VLOOKUP(A1121,入力データ,7,FALSE)="","",
IF(VLOOKUP(A1121,入力データ,7,FALSE)&gt;99,MOD(VLOOKUP(A1121,入力データ,7,FALSE),10),VLOOKUP(A1121,入力データ,7,FALSE))),"")</f>
        <v/>
      </c>
      <c r="L1121" s="481" t="str">
        <f>IFERROR(IF(VLOOKUP(A1121,入力データ,8,FALSE)="","",VLOOKUP(A1121,入力データ,8,FALSE)),"")</f>
        <v/>
      </c>
      <c r="M1121" s="483" t="str">
        <f>IFERROR(IF(VLOOKUP(A1121,入力データ,9,FALSE)="","",IF(VLOOKUP(A1121,入力データ,9,FALSE)&gt;43585,5,4)),"")</f>
        <v/>
      </c>
      <c r="N1121" s="485" t="str">
        <f>IFERROR(IF(VLOOKUP(A1121,入力データ,9,FALSE)="","",VLOOKUP(A1121,入力データ,9,FALSE)),"")</f>
        <v/>
      </c>
      <c r="O1121" s="470" t="str">
        <f>IFERROR(IF(VLOOKUP(A1121,入力データ,9,FALSE)="","",VLOOKUP(A1121,入力データ,9,FALSE)),"")</f>
        <v/>
      </c>
      <c r="P1121" s="481" t="str">
        <f>IFERROR(IF(VLOOKUP(A1121,入力データ,10,FALSE)="","",VLOOKUP(A1121,入力データ,10,FALSE)),"")</f>
        <v/>
      </c>
      <c r="Q1121" s="434"/>
      <c r="R1121" s="487" t="str">
        <f>IFERROR(IF(VLOOKUP(A1121,入力データ,8,FALSE)="","",VLOOKUP(A1121,入力データ,8,FALSE)+VALUE(VLOOKUP(A1121,入力データ,10,FALSE))),"")</f>
        <v/>
      </c>
      <c r="S1121" s="434" t="str">
        <f>IF(R1121="","",IF(VLOOKUP(A1121,入力データ,11,FALSE)="育児休業","ｲｸｷｭｳ",IF(VLOOKUP(A1121,入力データ,11,FALSE)="傷病休職","ﾑｷｭｳ",ROUNDDOWN(R1121*10/1000,0))))</f>
        <v/>
      </c>
      <c r="T1121" s="435"/>
      <c r="U1121" s="436"/>
      <c r="V1121" s="152"/>
      <c r="W1121" s="149"/>
      <c r="X1121" s="149"/>
      <c r="Y1121" s="149" t="str">
        <f>IFERROR(IF(VLOOKUP(A1121,入力データ,21,FALSE)="","",VLOOKUP(A1121,入力データ,21,FALSE)),"")</f>
        <v/>
      </c>
      <c r="Z1121" s="40"/>
      <c r="AA1121" s="67"/>
      <c r="AB1121" s="368" t="str">
        <f>IFERROR(IF(VLOOKUP(A1121,入力データ,28,FALSE)&amp;"　"&amp;VLOOKUP(A1121,入力データ,29,FALSE)="　","",VLOOKUP(A1121,入力データ,28,FALSE)&amp;"　"&amp;VLOOKUP(A1121,入力データ,29,FALSE)),"")</f>
        <v/>
      </c>
      <c r="AC1121" s="443">
        <v>1</v>
      </c>
      <c r="AD1121" s="444" t="str">
        <f>IFERROR(IF(VLOOKUP(A1121,入力データ,34,FALSE)="","",VLOOKUP(A1121,入力データ,34,FALSE)),"")</f>
        <v/>
      </c>
      <c r="AE1121" s="444" t="str">
        <f>IF(AD1121="","",IF(V1128&gt;43585,5,4))</f>
        <v/>
      </c>
      <c r="AF1121" s="445" t="str">
        <f>IF(AD1121="","",V1128)</f>
        <v/>
      </c>
      <c r="AG1121" s="447" t="str">
        <f>IF(AD1121="","",V1128)</f>
        <v/>
      </c>
      <c r="AH1121" s="449" t="str">
        <f>IF(AD1121="","",V1128)</f>
        <v/>
      </c>
      <c r="AI1121" s="444">
        <v>5</v>
      </c>
      <c r="AJ1121" s="451" t="str">
        <f>IFERROR(IF(OR(VLOOKUP(A1121,入力データ,34,FALSE)=1,VLOOKUP(A1121,入力データ,34,FALSE)=3,VLOOKUP(A1121,入力データ,34,FALSE)=4,VLOOKUP(A1121,入力データ,34,FALSE)=5),3,
IF(VLOOKUP(A1121,入力データ,35,FALSE)="","",3)),"")</f>
        <v/>
      </c>
      <c r="AK1121" s="371"/>
      <c r="AL1121" s="373"/>
    </row>
    <row r="1122" spans="1:38" ht="15" customHeight="1" x14ac:dyDescent="0.15">
      <c r="A1122" s="454"/>
      <c r="B1122" s="457"/>
      <c r="C1122" s="460"/>
      <c r="D1122" s="462"/>
      <c r="E1122" s="465"/>
      <c r="F1122" s="468"/>
      <c r="G1122" s="471"/>
      <c r="H1122" s="474"/>
      <c r="I1122" s="474"/>
      <c r="J1122" s="476"/>
      <c r="K1122" s="479"/>
      <c r="L1122" s="482"/>
      <c r="M1122" s="484"/>
      <c r="N1122" s="486"/>
      <c r="O1122" s="471"/>
      <c r="P1122" s="482"/>
      <c r="Q1122" s="437"/>
      <c r="R1122" s="488"/>
      <c r="S1122" s="437"/>
      <c r="T1122" s="438"/>
      <c r="U1122" s="439"/>
      <c r="V1122" s="41"/>
      <c r="W1122" s="150"/>
      <c r="X1122" s="150"/>
      <c r="Y1122" s="150" t="str">
        <f>IFERROR(IF(VLOOKUP(A1121,入力データ,22,FALSE)="","",VLOOKUP(A1121,入力データ,22,FALSE)),"")</f>
        <v/>
      </c>
      <c r="Z1122" s="150"/>
      <c r="AA1122" s="151"/>
      <c r="AB1122" s="369"/>
      <c r="AC1122" s="378"/>
      <c r="AD1122" s="380"/>
      <c r="AE1122" s="380"/>
      <c r="AF1122" s="446"/>
      <c r="AG1122" s="448"/>
      <c r="AH1122" s="450"/>
      <c r="AI1122" s="380"/>
      <c r="AJ1122" s="452"/>
      <c r="AK1122" s="372"/>
      <c r="AL1122" s="374"/>
    </row>
    <row r="1123" spans="1:38" ht="15" customHeight="1" x14ac:dyDescent="0.15">
      <c r="A1123" s="454"/>
      <c r="B1123" s="457"/>
      <c r="C1123" s="375" t="str">
        <f>IFERROR(IF(VLOOKUP(A1121,入力データ,12,FALSE)="","",VLOOKUP(A1121,入力データ,12,FALSE)),"")</f>
        <v/>
      </c>
      <c r="D1123" s="462"/>
      <c r="E1123" s="465"/>
      <c r="F1123" s="468"/>
      <c r="G1123" s="471"/>
      <c r="H1123" s="474"/>
      <c r="I1123" s="474"/>
      <c r="J1123" s="476"/>
      <c r="K1123" s="479"/>
      <c r="L1123" s="482"/>
      <c r="M1123" s="484"/>
      <c r="N1123" s="486"/>
      <c r="O1123" s="471"/>
      <c r="P1123" s="482"/>
      <c r="Q1123" s="437"/>
      <c r="R1123" s="488"/>
      <c r="S1123" s="437"/>
      <c r="T1123" s="438"/>
      <c r="U1123" s="439"/>
      <c r="V1123" s="41"/>
      <c r="W1123" s="150"/>
      <c r="X1123" s="150"/>
      <c r="Y1123" s="150" t="str">
        <f>IFERROR(IF(VLOOKUP(A1121,入力データ,23,FALSE)="","",VLOOKUP(A1121,入力データ,23,FALSE)),"")</f>
        <v/>
      </c>
      <c r="Z1123" s="150"/>
      <c r="AA1123" s="151"/>
      <c r="AB1123" s="369"/>
      <c r="AC1123" s="377">
        <v>2</v>
      </c>
      <c r="AD1123" s="379" t="str">
        <f>IFERROR(IF(VLOOKUP(A1121,入力データ,37,FALSE)="","",VLOOKUP(A1121,入力データ,37,FALSE)),"")</f>
        <v/>
      </c>
      <c r="AE1123" s="379" t="str">
        <f>IF(AD1123="","",IF(V1128&gt;43585,5,4))</f>
        <v/>
      </c>
      <c r="AF1123" s="381" t="str">
        <f>IF(AD1123="","",V1128)</f>
        <v/>
      </c>
      <c r="AG1123" s="383" t="str">
        <f>IF(AE1123="","",V1128)</f>
        <v/>
      </c>
      <c r="AH1123" s="385" t="str">
        <f>IF(AF1123="","",V1128)</f>
        <v/>
      </c>
      <c r="AI1123" s="387">
        <v>6</v>
      </c>
      <c r="AJ1123" s="389" t="str">
        <f>IFERROR(IF(VLOOKUP(A1121,入力データ,36,FALSE)="","",3),"")</f>
        <v/>
      </c>
      <c r="AK1123" s="372"/>
      <c r="AL1123" s="374"/>
    </row>
    <row r="1124" spans="1:38" ht="15" customHeight="1" x14ac:dyDescent="0.15">
      <c r="A1124" s="454"/>
      <c r="B1124" s="458"/>
      <c r="C1124" s="376"/>
      <c r="D1124" s="463"/>
      <c r="E1124" s="466"/>
      <c r="F1124" s="469"/>
      <c r="G1124" s="472"/>
      <c r="H1124" s="466"/>
      <c r="I1124" s="466"/>
      <c r="J1124" s="477"/>
      <c r="K1124" s="480"/>
      <c r="L1124" s="466"/>
      <c r="M1124" s="466"/>
      <c r="N1124" s="469"/>
      <c r="O1124" s="472"/>
      <c r="P1124" s="466"/>
      <c r="Q1124" s="477"/>
      <c r="R1124" s="489"/>
      <c r="S1124" s="440"/>
      <c r="T1124" s="441"/>
      <c r="U1124" s="442"/>
      <c r="V1124" s="38"/>
      <c r="W1124" s="36"/>
      <c r="X1124" s="36"/>
      <c r="Y1124" s="150" t="str">
        <f>IFERROR(IF(VLOOKUP(A1121,入力データ,24,FALSE)="","",VLOOKUP(A1121,入力データ,24,FALSE)),"")</f>
        <v/>
      </c>
      <c r="Z1124" s="63"/>
      <c r="AA1124" s="37"/>
      <c r="AB1124" s="369"/>
      <c r="AC1124" s="378"/>
      <c r="AD1124" s="380"/>
      <c r="AE1124" s="380"/>
      <c r="AF1124" s="382"/>
      <c r="AG1124" s="384"/>
      <c r="AH1124" s="386"/>
      <c r="AI1124" s="388"/>
      <c r="AJ1124" s="390"/>
      <c r="AK1124" s="372"/>
      <c r="AL1124" s="374"/>
    </row>
    <row r="1125" spans="1:38" ht="15" customHeight="1" x14ac:dyDescent="0.15">
      <c r="A1125" s="454"/>
      <c r="B1125" s="490" t="str">
        <f>IF(OR(C1121&lt;&gt;"",C1123&lt;&gt;""),"○","")</f>
        <v/>
      </c>
      <c r="C1125" s="391" t="str">
        <f>IFERROR(IF(VLOOKUP(A1121,入力データ,4,FALSE)="","",VLOOKUP(A1121,入力データ,4,FALSE)),"")</f>
        <v/>
      </c>
      <c r="D1125" s="392"/>
      <c r="E1125" s="395" t="str">
        <f>IFERROR(IF(VLOOKUP(A1121,入力データ,15,FALSE)="","",IF(VLOOKUP(A1121,入力データ,15,FALSE)&gt;43585,5,4)),"")</f>
        <v/>
      </c>
      <c r="F1125" s="398" t="str">
        <f>IFERROR(IF(VLOOKUP(A1121,入力データ,15,FALSE)="","",VLOOKUP(A1121,入力データ,15,FALSE)),"")</f>
        <v/>
      </c>
      <c r="G1125" s="401" t="str">
        <f>IFERROR(IF(VLOOKUP(A1121,入力データ,15,FALSE)="","",VLOOKUP(A1121,入力データ,15,FALSE)),"")</f>
        <v/>
      </c>
      <c r="H1125" s="404" t="str">
        <f>IFERROR(IF(VLOOKUP(A1121,入力データ,15,FALSE)&gt;0,1,""),"")</f>
        <v/>
      </c>
      <c r="I1125" s="404" t="str">
        <f>IFERROR(IF(VLOOKUP(A1121,入力データ,16,FALSE)="","",VLOOKUP(A1121,入力データ,16,FALSE)),"")</f>
        <v/>
      </c>
      <c r="J1125" s="405" t="str">
        <f>IFERROR(IF(VLOOKUP(A1121,入力データ,17,FALSE)="","",
IF(VLOOKUP(A1121,入力データ,17,FALSE)&gt;159,"G",
IF(VLOOKUP(A1121,入力データ,17,FALSE)&gt;149,"F",
IF(VLOOKUP(A1121,入力データ,17,FALSE)&gt;139,"E",
IF(VLOOKUP(A1121,入力データ,17,FALSE)&gt;129,"D",
IF(VLOOKUP(A1121,入力データ,17,FALSE)&gt;119,"C",
IF(VLOOKUP(A1121,入力データ,17,FALSE)&gt;109,"B",
IF(VLOOKUP(A1121,入力データ,17,FALSE)&gt;99,"A",
"")))))))),"")</f>
        <v/>
      </c>
      <c r="K1125" s="408" t="str">
        <f>IFERROR(IF(VLOOKUP(A1121,入力データ,17,FALSE)="","",
IF(VLOOKUP(A1121,入力データ,17,FALSE)&gt;99,MOD(VLOOKUP(A1121,入力データ,17,FALSE),10),VLOOKUP(A1121,入力データ,17,FALSE))),"")</f>
        <v/>
      </c>
      <c r="L1125" s="411" t="str">
        <f>IFERROR(IF(VLOOKUP(A1121,入力データ,18,FALSE)="","",VLOOKUP(A1121,入力データ,18,FALSE)),"")</f>
        <v/>
      </c>
      <c r="M1125" s="493" t="str">
        <f>IFERROR(IF(VLOOKUP(A1121,入力データ,19,FALSE)="","",IF(VLOOKUP(A1121,入力データ,19,FALSE)&gt;43585,5,4)),"")</f>
        <v/>
      </c>
      <c r="N1125" s="398" t="str">
        <f>IFERROR(IF(VLOOKUP(A1121,入力データ,19,FALSE)="","",VLOOKUP(A1121,入力データ,19,FALSE)),"")</f>
        <v/>
      </c>
      <c r="O1125" s="401" t="str">
        <f>IFERROR(IF(VLOOKUP(A1121,入力データ,19,FALSE)="","",VLOOKUP(A1121,入力データ,19,FALSE)),"")</f>
        <v/>
      </c>
      <c r="P1125" s="411" t="str">
        <f>IFERROR(IF(VLOOKUP(A1121,入力データ,20,FALSE)="","",VLOOKUP(A1121,入力データ,20,FALSE)),"")</f>
        <v/>
      </c>
      <c r="Q1125" s="500"/>
      <c r="R1125" s="503" t="str">
        <f>IFERROR(IF(OR(S1125="ｲｸｷｭｳ",S1125="ﾑｷｭｳ",AND(L1125="",P1125="")),"",VLOOKUP(A1121,入力データ,31,FALSE)),"")</f>
        <v/>
      </c>
      <c r="S1125" s="423" t="str">
        <f>IFERROR(
IF(VLOOKUP(A1121,入力データ,33,FALSE)=1,"ﾑｷｭｳ ",
IF(VLOOKUP(A1121,入力データ,33,FALSE)=3,"ｲｸｷｭｳ",
IF(VLOOKUP(A1121,入力データ,33,FALSE)=4,VLOOKUP(A1121,入力データ,32,FALSE),
IF(VLOOKUP(A1121,入力データ,33,FALSE)=5,VLOOKUP(A1121,入力データ,32,FALSE),
IF(AND(VLOOKUP(A1121,入力データ,38,FALSE)&gt;0,VLOOKUP(A1121,入力データ,38,FALSE)&lt;9),0,
IF(AND(L1125="",P1125=""),"",VLOOKUP(A1121,入力データ,32,FALSE))))))),"")</f>
        <v/>
      </c>
      <c r="T1125" s="424"/>
      <c r="U1125" s="425"/>
      <c r="V1125" s="36"/>
      <c r="W1125" s="36"/>
      <c r="X1125" s="36"/>
      <c r="Y1125" s="63" t="str">
        <f>IFERROR(IF(VLOOKUP(A1121,入力データ,25,FALSE)="","",VLOOKUP(A1121,入力データ,25,FALSE)),"")</f>
        <v/>
      </c>
      <c r="Z1125" s="63"/>
      <c r="AA1125" s="37"/>
      <c r="AB1125" s="369"/>
      <c r="AC1125" s="377">
        <v>3</v>
      </c>
      <c r="AD1125" s="379" t="str">
        <f>IFERROR(IF(VLOOKUP(A1121,入力データ,33,FALSE)="","",VLOOKUP(A1121,入力データ,33,FALSE)),"")</f>
        <v/>
      </c>
      <c r="AE1125" s="379" t="str">
        <f>IF(AD1125="","",IF(V1128&gt;43585,5,4))</f>
        <v/>
      </c>
      <c r="AF1125" s="381" t="str">
        <f>IF(AD1125="","",V1128)</f>
        <v/>
      </c>
      <c r="AG1125" s="383" t="str">
        <f>IF(AE1125="","",V1128)</f>
        <v/>
      </c>
      <c r="AH1125" s="385" t="str">
        <f>IF(AF1125="","",V1128)</f>
        <v/>
      </c>
      <c r="AI1125" s="379">
        <v>7</v>
      </c>
      <c r="AJ1125" s="430"/>
      <c r="AK1125" s="372"/>
      <c r="AL1125" s="374"/>
    </row>
    <row r="1126" spans="1:38" ht="15" customHeight="1" x14ac:dyDescent="0.15">
      <c r="A1126" s="454"/>
      <c r="B1126" s="491"/>
      <c r="C1126" s="393"/>
      <c r="D1126" s="394"/>
      <c r="E1126" s="396"/>
      <c r="F1126" s="399"/>
      <c r="G1126" s="402"/>
      <c r="H1126" s="396"/>
      <c r="I1126" s="396"/>
      <c r="J1126" s="406"/>
      <c r="K1126" s="409"/>
      <c r="L1126" s="396"/>
      <c r="M1126" s="494"/>
      <c r="N1126" s="496"/>
      <c r="O1126" s="498"/>
      <c r="P1126" s="494"/>
      <c r="Q1126" s="501"/>
      <c r="R1126" s="504"/>
      <c r="S1126" s="426"/>
      <c r="T1126" s="426"/>
      <c r="U1126" s="427"/>
      <c r="V1126" s="1"/>
      <c r="W1126" s="1"/>
      <c r="X1126" s="1"/>
      <c r="Y1126" s="63" t="str">
        <f>IFERROR(IF(VLOOKUP(A1121,入力データ,26,FALSE)="","",VLOOKUP(A1121,入力データ,26,FALSE)),"")</f>
        <v/>
      </c>
      <c r="Z1126" s="1"/>
      <c r="AA1126" s="1"/>
      <c r="AB1126" s="369"/>
      <c r="AC1126" s="378"/>
      <c r="AD1126" s="380"/>
      <c r="AE1126" s="380"/>
      <c r="AF1126" s="382"/>
      <c r="AG1126" s="384"/>
      <c r="AH1126" s="386"/>
      <c r="AI1126" s="380"/>
      <c r="AJ1126" s="431"/>
      <c r="AK1126" s="372"/>
      <c r="AL1126" s="374"/>
    </row>
    <row r="1127" spans="1:38" ht="15" customHeight="1" x14ac:dyDescent="0.15">
      <c r="A1127" s="454"/>
      <c r="B1127" s="491"/>
      <c r="C1127" s="432" t="str">
        <f>IFERROR(IF(VLOOKUP(A1121,入力データ,14,FALSE)="","",VLOOKUP(A1121,入力データ,14,FALSE)),"")</f>
        <v/>
      </c>
      <c r="D1127" s="409"/>
      <c r="E1127" s="396"/>
      <c r="F1127" s="399"/>
      <c r="G1127" s="402"/>
      <c r="H1127" s="396"/>
      <c r="I1127" s="396"/>
      <c r="J1127" s="406"/>
      <c r="K1127" s="409"/>
      <c r="L1127" s="396"/>
      <c r="M1127" s="494"/>
      <c r="N1127" s="496"/>
      <c r="O1127" s="498"/>
      <c r="P1127" s="494"/>
      <c r="Q1127" s="501"/>
      <c r="R1127" s="504"/>
      <c r="S1127" s="426"/>
      <c r="T1127" s="426"/>
      <c r="U1127" s="427"/>
      <c r="V1127" s="150"/>
      <c r="W1127" s="150"/>
      <c r="X1127" s="150"/>
      <c r="Y1127" s="1"/>
      <c r="Z1127" s="62"/>
      <c r="AA1127" s="151"/>
      <c r="AB1127" s="369"/>
      <c r="AC1127" s="377">
        <v>4</v>
      </c>
      <c r="AD1127" s="413" t="str">
        <f>IFERROR(IF(VLOOKUP(A1121,入力データ,38,FALSE)="","",VLOOKUP(A1121,入力データ,38,FALSE)),"")</f>
        <v/>
      </c>
      <c r="AE1127" s="379" t="str">
        <f>IF(AD1127="","",IF(V1128&gt;43585,5,4))</f>
        <v/>
      </c>
      <c r="AF1127" s="381" t="str">
        <f>IF(AE1127="","",V1128)</f>
        <v/>
      </c>
      <c r="AG1127" s="383" t="str">
        <f>IF(AE1127="","",V1128)</f>
        <v/>
      </c>
      <c r="AH1127" s="385" t="str">
        <f>IF(AE1127="","",V1128)</f>
        <v/>
      </c>
      <c r="AI1127" s="379"/>
      <c r="AJ1127" s="418"/>
      <c r="AK1127" s="58"/>
      <c r="AL1127" s="86"/>
    </row>
    <row r="1128" spans="1:38" ht="15" customHeight="1" x14ac:dyDescent="0.15">
      <c r="A1128" s="455"/>
      <c r="B1128" s="492"/>
      <c r="C1128" s="433"/>
      <c r="D1128" s="410"/>
      <c r="E1128" s="397"/>
      <c r="F1128" s="400"/>
      <c r="G1128" s="403"/>
      <c r="H1128" s="397"/>
      <c r="I1128" s="397"/>
      <c r="J1128" s="407"/>
      <c r="K1128" s="410"/>
      <c r="L1128" s="397"/>
      <c r="M1128" s="495"/>
      <c r="N1128" s="497"/>
      <c r="O1128" s="499"/>
      <c r="P1128" s="495"/>
      <c r="Q1128" s="502"/>
      <c r="R1128" s="505"/>
      <c r="S1128" s="428"/>
      <c r="T1128" s="428"/>
      <c r="U1128" s="429"/>
      <c r="V1128" s="420" t="str">
        <f>IFERROR(IF(VLOOKUP(A1121,入力データ,27,FALSE)="","",VLOOKUP(A1121,入力データ,27,FALSE)),"")</f>
        <v/>
      </c>
      <c r="W1128" s="421"/>
      <c r="X1128" s="421"/>
      <c r="Y1128" s="421"/>
      <c r="Z1128" s="421"/>
      <c r="AA1128" s="422"/>
      <c r="AB1128" s="370"/>
      <c r="AC1128" s="412"/>
      <c r="AD1128" s="414"/>
      <c r="AE1128" s="414"/>
      <c r="AF1128" s="415"/>
      <c r="AG1128" s="416"/>
      <c r="AH1128" s="417"/>
      <c r="AI1128" s="414"/>
      <c r="AJ1128" s="419"/>
      <c r="AK1128" s="60"/>
      <c r="AL1128" s="61"/>
    </row>
    <row r="1129" spans="1:38" ht="15" customHeight="1" x14ac:dyDescent="0.15">
      <c r="A1129" s="453">
        <v>140</v>
      </c>
      <c r="B1129" s="456"/>
      <c r="C1129" s="459" t="str">
        <f>IFERROR(IF(VLOOKUP(A1129,入力データ,2,FALSE)="","",VLOOKUP(A1129,入力データ,2,FALSE)),"")</f>
        <v/>
      </c>
      <c r="D1129" s="461" t="str">
        <f>IFERROR(
IF(OR(VLOOKUP(A1129,入力データ,34,FALSE)=1,
VLOOKUP(A1129,入力データ,34,FALSE)=3,
VLOOKUP(A1129,入力データ,34,FALSE)=4,
VLOOKUP(A1129,入力データ,34,FALSE)=5),
IF(VLOOKUP(A1129,入力データ,13,FALSE)="","",VLOOKUP(A1129,入力データ,13,FALSE)),
IF(VLOOKUP(A1129,入力データ,3,FALSE)="","",VLOOKUP(A1129,入力データ,3,FALSE))),"")</f>
        <v/>
      </c>
      <c r="E1129" s="464" t="str">
        <f>IFERROR(IF(VLOOKUP(A1129,入力データ,5,FALSE)="","",IF(VLOOKUP(A1129,入力データ,5,FALSE)&gt;43585,5,4)),"")</f>
        <v/>
      </c>
      <c r="F1129" s="467" t="str">
        <f>IFERROR(IF(VLOOKUP(A1129,入力データ,5,FALSE)="","",VLOOKUP(A1129,入力データ,5,FALSE)),"")</f>
        <v/>
      </c>
      <c r="G1129" s="470" t="str">
        <f>IFERROR(IF(VLOOKUP(A1129,入力データ,5,FALSE)="","",VLOOKUP(A1129,入力データ,5,FALSE)),"")</f>
        <v/>
      </c>
      <c r="H1129" s="473" t="str">
        <f>IFERROR(IF(VLOOKUP(A1129,入力データ,5,FALSE)&gt;0,1,""),"")</f>
        <v/>
      </c>
      <c r="I1129" s="473" t="str">
        <f>IFERROR(IF(VLOOKUP(A1129,入力データ,6,FALSE)="","",VLOOKUP(A1129,入力データ,6,FALSE)),"")</f>
        <v/>
      </c>
      <c r="J1129" s="475" t="str">
        <f>IFERROR(IF(VLOOKUP(A1129,入力データ,7,FALSE)="","",
IF(VLOOKUP(A1129,入力データ,7,FALSE)&gt;159,"G",
IF(VLOOKUP(A1129,入力データ,7,FALSE)&gt;149,"F",
IF(VLOOKUP(A1129,入力データ,7,FALSE)&gt;139,"E",
IF(VLOOKUP(A1129,入力データ,7,FALSE)&gt;129,"D",
IF(VLOOKUP(A1129,入力データ,7,FALSE)&gt;119,"C",
IF(VLOOKUP(A1129,入力データ,7,FALSE)&gt;109,"B",
IF(VLOOKUP(A1129,入力データ,7,FALSE)&gt;99,"A",
"")))))))),"")</f>
        <v/>
      </c>
      <c r="K1129" s="478" t="str">
        <f>IFERROR(IF(VLOOKUP(A1129,入力データ,7,FALSE)="","",
IF(VLOOKUP(A1129,入力データ,7,FALSE)&gt;99,MOD(VLOOKUP(A1129,入力データ,7,FALSE),10),VLOOKUP(A1129,入力データ,7,FALSE))),"")</f>
        <v/>
      </c>
      <c r="L1129" s="481" t="str">
        <f>IFERROR(IF(VLOOKUP(A1129,入力データ,8,FALSE)="","",VLOOKUP(A1129,入力データ,8,FALSE)),"")</f>
        <v/>
      </c>
      <c r="M1129" s="483" t="str">
        <f>IFERROR(IF(VLOOKUP(A1129,入力データ,9,FALSE)="","",IF(VLOOKUP(A1129,入力データ,9,FALSE)&gt;43585,5,4)),"")</f>
        <v/>
      </c>
      <c r="N1129" s="485" t="str">
        <f>IFERROR(IF(VLOOKUP(A1129,入力データ,9,FALSE)="","",VLOOKUP(A1129,入力データ,9,FALSE)),"")</f>
        <v/>
      </c>
      <c r="O1129" s="470" t="str">
        <f>IFERROR(IF(VLOOKUP(A1129,入力データ,9,FALSE)="","",VLOOKUP(A1129,入力データ,9,FALSE)),"")</f>
        <v/>
      </c>
      <c r="P1129" s="481" t="str">
        <f>IFERROR(IF(VLOOKUP(A1129,入力データ,10,FALSE)="","",VLOOKUP(A1129,入力データ,10,FALSE)),"")</f>
        <v/>
      </c>
      <c r="Q1129" s="434"/>
      <c r="R1129" s="487" t="str">
        <f>IFERROR(IF(VLOOKUP(A1129,入力データ,8,FALSE)="","",VLOOKUP(A1129,入力データ,8,FALSE)+VALUE(VLOOKUP(A1129,入力データ,10,FALSE))),"")</f>
        <v/>
      </c>
      <c r="S1129" s="434" t="str">
        <f>IF(R1129="","",IF(VLOOKUP(A1129,入力データ,11,FALSE)="育児休業","ｲｸｷｭｳ",IF(VLOOKUP(A1129,入力データ,11,FALSE)="傷病休職","ﾑｷｭｳ",ROUNDDOWN(R1129*10/1000,0))))</f>
        <v/>
      </c>
      <c r="T1129" s="435"/>
      <c r="U1129" s="436"/>
      <c r="V1129" s="152"/>
      <c r="W1129" s="149"/>
      <c r="X1129" s="149"/>
      <c r="Y1129" s="149" t="str">
        <f>IFERROR(IF(VLOOKUP(A1129,入力データ,21,FALSE)="","",VLOOKUP(A1129,入力データ,21,FALSE)),"")</f>
        <v/>
      </c>
      <c r="Z1129" s="40"/>
      <c r="AA1129" s="67"/>
      <c r="AB1129" s="368" t="str">
        <f>IFERROR(IF(VLOOKUP(A1129,入力データ,28,FALSE)&amp;"　"&amp;VLOOKUP(A1129,入力データ,29,FALSE)="　","",VLOOKUP(A1129,入力データ,28,FALSE)&amp;"　"&amp;VLOOKUP(A1129,入力データ,29,FALSE)),"")</f>
        <v/>
      </c>
      <c r="AC1129" s="443">
        <v>1</v>
      </c>
      <c r="AD1129" s="444" t="str">
        <f>IFERROR(IF(VLOOKUP(A1129,入力データ,34,FALSE)="","",VLOOKUP(A1129,入力データ,34,FALSE)),"")</f>
        <v/>
      </c>
      <c r="AE1129" s="444" t="str">
        <f>IF(AD1129="","",IF(V1136&gt;43585,5,4))</f>
        <v/>
      </c>
      <c r="AF1129" s="445" t="str">
        <f>IF(AD1129="","",V1136)</f>
        <v/>
      </c>
      <c r="AG1129" s="447" t="str">
        <f>IF(AD1129="","",V1136)</f>
        <v/>
      </c>
      <c r="AH1129" s="449" t="str">
        <f>IF(AD1129="","",V1136)</f>
        <v/>
      </c>
      <c r="AI1129" s="444">
        <v>5</v>
      </c>
      <c r="AJ1129" s="451" t="str">
        <f>IFERROR(IF(OR(VLOOKUP(A1129,入力データ,34,FALSE)=1,VLOOKUP(A1129,入力データ,34,FALSE)=3,VLOOKUP(A1129,入力データ,34,FALSE)=4,VLOOKUP(A1129,入力データ,34,FALSE)=5),3,
IF(VLOOKUP(A1129,入力データ,35,FALSE)="","",3)),"")</f>
        <v/>
      </c>
      <c r="AK1129" s="371"/>
      <c r="AL1129" s="373"/>
    </row>
    <row r="1130" spans="1:38" ht="15" customHeight="1" x14ac:dyDescent="0.15">
      <c r="A1130" s="454"/>
      <c r="B1130" s="457"/>
      <c r="C1130" s="460"/>
      <c r="D1130" s="462"/>
      <c r="E1130" s="465"/>
      <c r="F1130" s="468"/>
      <c r="G1130" s="471"/>
      <c r="H1130" s="474"/>
      <c r="I1130" s="474"/>
      <c r="J1130" s="476"/>
      <c r="K1130" s="479"/>
      <c r="L1130" s="482"/>
      <c r="M1130" s="484"/>
      <c r="N1130" s="486"/>
      <c r="O1130" s="471"/>
      <c r="P1130" s="482"/>
      <c r="Q1130" s="437"/>
      <c r="R1130" s="488"/>
      <c r="S1130" s="437"/>
      <c r="T1130" s="438"/>
      <c r="U1130" s="439"/>
      <c r="V1130" s="41"/>
      <c r="W1130" s="150"/>
      <c r="X1130" s="150"/>
      <c r="Y1130" s="150" t="str">
        <f>IFERROR(IF(VLOOKUP(A1129,入力データ,22,FALSE)="","",VLOOKUP(A1129,入力データ,22,FALSE)),"")</f>
        <v/>
      </c>
      <c r="Z1130" s="150"/>
      <c r="AA1130" s="151"/>
      <c r="AB1130" s="369"/>
      <c r="AC1130" s="378"/>
      <c r="AD1130" s="380"/>
      <c r="AE1130" s="380"/>
      <c r="AF1130" s="446"/>
      <c r="AG1130" s="448"/>
      <c r="AH1130" s="450"/>
      <c r="AI1130" s="380"/>
      <c r="AJ1130" s="452"/>
      <c r="AK1130" s="372"/>
      <c r="AL1130" s="374"/>
    </row>
    <row r="1131" spans="1:38" ht="15" customHeight="1" x14ac:dyDescent="0.15">
      <c r="A1131" s="454"/>
      <c r="B1131" s="457"/>
      <c r="C1131" s="375" t="str">
        <f>IFERROR(IF(VLOOKUP(A1129,入力データ,12,FALSE)="","",VLOOKUP(A1129,入力データ,12,FALSE)),"")</f>
        <v/>
      </c>
      <c r="D1131" s="462"/>
      <c r="E1131" s="465"/>
      <c r="F1131" s="468"/>
      <c r="G1131" s="471"/>
      <c r="H1131" s="474"/>
      <c r="I1131" s="474"/>
      <c r="J1131" s="476"/>
      <c r="K1131" s="479"/>
      <c r="L1131" s="482"/>
      <c r="M1131" s="484"/>
      <c r="N1131" s="486"/>
      <c r="O1131" s="471"/>
      <c r="P1131" s="482"/>
      <c r="Q1131" s="437"/>
      <c r="R1131" s="488"/>
      <c r="S1131" s="437"/>
      <c r="T1131" s="438"/>
      <c r="U1131" s="439"/>
      <c r="V1131" s="41"/>
      <c r="W1131" s="150"/>
      <c r="X1131" s="150"/>
      <c r="Y1131" s="150" t="str">
        <f>IFERROR(IF(VLOOKUP(A1129,入力データ,23,FALSE)="","",VLOOKUP(A1129,入力データ,23,FALSE)),"")</f>
        <v/>
      </c>
      <c r="Z1131" s="150"/>
      <c r="AA1131" s="151"/>
      <c r="AB1131" s="369"/>
      <c r="AC1131" s="377">
        <v>2</v>
      </c>
      <c r="AD1131" s="379" t="str">
        <f>IFERROR(IF(VLOOKUP(A1129,入力データ,37,FALSE)="","",VLOOKUP(A1129,入力データ,37,FALSE)),"")</f>
        <v/>
      </c>
      <c r="AE1131" s="379" t="str">
        <f>IF(AD1131="","",IF(V1136&gt;43585,5,4))</f>
        <v/>
      </c>
      <c r="AF1131" s="381" t="str">
        <f>IF(AD1131="","",V1136)</f>
        <v/>
      </c>
      <c r="AG1131" s="383" t="str">
        <f>IF(AE1131="","",V1136)</f>
        <v/>
      </c>
      <c r="AH1131" s="385" t="str">
        <f>IF(AF1131="","",V1136)</f>
        <v/>
      </c>
      <c r="AI1131" s="387">
        <v>6</v>
      </c>
      <c r="AJ1131" s="389" t="str">
        <f>IFERROR(IF(VLOOKUP(A1129,入力データ,36,FALSE)="","",3),"")</f>
        <v/>
      </c>
      <c r="AK1131" s="372"/>
      <c r="AL1131" s="374"/>
    </row>
    <row r="1132" spans="1:38" ht="15" customHeight="1" x14ac:dyDescent="0.15">
      <c r="A1132" s="454"/>
      <c r="B1132" s="458"/>
      <c r="C1132" s="376"/>
      <c r="D1132" s="463"/>
      <c r="E1132" s="466"/>
      <c r="F1132" s="469"/>
      <c r="G1132" s="472"/>
      <c r="H1132" s="466"/>
      <c r="I1132" s="466"/>
      <c r="J1132" s="477"/>
      <c r="K1132" s="480"/>
      <c r="L1132" s="466"/>
      <c r="M1132" s="466"/>
      <c r="N1132" s="469"/>
      <c r="O1132" s="472"/>
      <c r="P1132" s="466"/>
      <c r="Q1132" s="477"/>
      <c r="R1132" s="489"/>
      <c r="S1132" s="440"/>
      <c r="T1132" s="441"/>
      <c r="U1132" s="442"/>
      <c r="V1132" s="38"/>
      <c r="W1132" s="36"/>
      <c r="X1132" s="36"/>
      <c r="Y1132" s="150" t="str">
        <f>IFERROR(IF(VLOOKUP(A1129,入力データ,24,FALSE)="","",VLOOKUP(A1129,入力データ,24,FALSE)),"")</f>
        <v/>
      </c>
      <c r="Z1132" s="63"/>
      <c r="AA1132" s="37"/>
      <c r="AB1132" s="369"/>
      <c r="AC1132" s="378"/>
      <c r="AD1132" s="380"/>
      <c r="AE1132" s="380"/>
      <c r="AF1132" s="382"/>
      <c r="AG1132" s="384"/>
      <c r="AH1132" s="386"/>
      <c r="AI1132" s="388"/>
      <c r="AJ1132" s="390"/>
      <c r="AK1132" s="372"/>
      <c r="AL1132" s="374"/>
    </row>
    <row r="1133" spans="1:38" ht="15" customHeight="1" x14ac:dyDescent="0.15">
      <c r="A1133" s="454"/>
      <c r="B1133" s="490" t="str">
        <f>IF(OR(C1129&lt;&gt;"",C1131&lt;&gt;""),"○","")</f>
        <v/>
      </c>
      <c r="C1133" s="391" t="str">
        <f>IFERROR(IF(VLOOKUP(A1129,入力データ,4,FALSE)="","",VLOOKUP(A1129,入力データ,4,FALSE)),"")</f>
        <v/>
      </c>
      <c r="D1133" s="392"/>
      <c r="E1133" s="395" t="str">
        <f>IFERROR(IF(VLOOKUP(A1129,入力データ,15,FALSE)="","",IF(VLOOKUP(A1129,入力データ,15,FALSE)&gt;43585,5,4)),"")</f>
        <v/>
      </c>
      <c r="F1133" s="398" t="str">
        <f>IFERROR(IF(VLOOKUP(A1129,入力データ,15,FALSE)="","",VLOOKUP(A1129,入力データ,15,FALSE)),"")</f>
        <v/>
      </c>
      <c r="G1133" s="401" t="str">
        <f>IFERROR(IF(VLOOKUP(A1129,入力データ,15,FALSE)="","",VLOOKUP(A1129,入力データ,15,FALSE)),"")</f>
        <v/>
      </c>
      <c r="H1133" s="404" t="str">
        <f>IFERROR(IF(VLOOKUP(A1129,入力データ,15,FALSE)&gt;0,1,""),"")</f>
        <v/>
      </c>
      <c r="I1133" s="404" t="str">
        <f>IFERROR(IF(VLOOKUP(A1129,入力データ,16,FALSE)="","",VLOOKUP(A1129,入力データ,16,FALSE)),"")</f>
        <v/>
      </c>
      <c r="J1133" s="405" t="str">
        <f>IFERROR(IF(VLOOKUP(A1129,入力データ,17,FALSE)="","",
IF(VLOOKUP(A1129,入力データ,17,FALSE)&gt;159,"G",
IF(VLOOKUP(A1129,入力データ,17,FALSE)&gt;149,"F",
IF(VLOOKUP(A1129,入力データ,17,FALSE)&gt;139,"E",
IF(VLOOKUP(A1129,入力データ,17,FALSE)&gt;129,"D",
IF(VLOOKUP(A1129,入力データ,17,FALSE)&gt;119,"C",
IF(VLOOKUP(A1129,入力データ,17,FALSE)&gt;109,"B",
IF(VLOOKUP(A1129,入力データ,17,FALSE)&gt;99,"A",
"")))))))),"")</f>
        <v/>
      </c>
      <c r="K1133" s="408" t="str">
        <f>IFERROR(IF(VLOOKUP(A1129,入力データ,17,FALSE)="","",
IF(VLOOKUP(A1129,入力データ,17,FALSE)&gt;99,MOD(VLOOKUP(A1129,入力データ,17,FALSE),10),VLOOKUP(A1129,入力データ,17,FALSE))),"")</f>
        <v/>
      </c>
      <c r="L1133" s="411" t="str">
        <f>IFERROR(IF(VLOOKUP(A1129,入力データ,18,FALSE)="","",VLOOKUP(A1129,入力データ,18,FALSE)),"")</f>
        <v/>
      </c>
      <c r="M1133" s="493" t="str">
        <f>IFERROR(IF(VLOOKUP(A1129,入力データ,19,FALSE)="","",IF(VLOOKUP(A1129,入力データ,19,FALSE)&gt;43585,5,4)),"")</f>
        <v/>
      </c>
      <c r="N1133" s="398" t="str">
        <f>IFERROR(IF(VLOOKUP(A1129,入力データ,19,FALSE)="","",VLOOKUP(A1129,入力データ,19,FALSE)),"")</f>
        <v/>
      </c>
      <c r="O1133" s="401" t="str">
        <f>IFERROR(IF(VLOOKUP(A1129,入力データ,19,FALSE)="","",VLOOKUP(A1129,入力データ,19,FALSE)),"")</f>
        <v/>
      </c>
      <c r="P1133" s="411" t="str">
        <f>IFERROR(IF(VLOOKUP(A1129,入力データ,20,FALSE)="","",VLOOKUP(A1129,入力データ,20,FALSE)),"")</f>
        <v/>
      </c>
      <c r="Q1133" s="500"/>
      <c r="R1133" s="503" t="str">
        <f>IFERROR(IF(OR(S1133="ｲｸｷｭｳ",S1133="ﾑｷｭｳ",AND(L1133="",P1133="")),"",VLOOKUP(A1129,入力データ,31,FALSE)),"")</f>
        <v/>
      </c>
      <c r="S1133" s="423" t="str">
        <f>IFERROR(
IF(VLOOKUP(A1129,入力データ,33,FALSE)=1,"ﾑｷｭｳ ",
IF(VLOOKUP(A1129,入力データ,33,FALSE)=3,"ｲｸｷｭｳ",
IF(VLOOKUP(A1129,入力データ,33,FALSE)=4,VLOOKUP(A1129,入力データ,32,FALSE),
IF(VLOOKUP(A1129,入力データ,33,FALSE)=5,VLOOKUP(A1129,入力データ,32,FALSE),
IF(AND(VLOOKUP(A1129,入力データ,38,FALSE)&gt;0,VLOOKUP(A1129,入力データ,38,FALSE)&lt;9),0,
IF(AND(L1133="",P1133=""),"",VLOOKUP(A1129,入力データ,32,FALSE))))))),"")</f>
        <v/>
      </c>
      <c r="T1133" s="424"/>
      <c r="U1133" s="425"/>
      <c r="V1133" s="36"/>
      <c r="W1133" s="36"/>
      <c r="X1133" s="36"/>
      <c r="Y1133" s="63" t="str">
        <f>IFERROR(IF(VLOOKUP(A1129,入力データ,25,FALSE)="","",VLOOKUP(A1129,入力データ,25,FALSE)),"")</f>
        <v/>
      </c>
      <c r="Z1133" s="63"/>
      <c r="AA1133" s="37"/>
      <c r="AB1133" s="369"/>
      <c r="AC1133" s="377">
        <v>3</v>
      </c>
      <c r="AD1133" s="379" t="str">
        <f>IFERROR(IF(VLOOKUP(A1129,入力データ,33,FALSE)="","",VLOOKUP(A1129,入力データ,33,FALSE)),"")</f>
        <v/>
      </c>
      <c r="AE1133" s="379" t="str">
        <f>IF(AD1133="","",IF(V1136&gt;43585,5,4))</f>
        <v/>
      </c>
      <c r="AF1133" s="381" t="str">
        <f>IF(AD1133="","",V1136)</f>
        <v/>
      </c>
      <c r="AG1133" s="383" t="str">
        <f>IF(AE1133="","",V1136)</f>
        <v/>
      </c>
      <c r="AH1133" s="385" t="str">
        <f>IF(AF1133="","",V1136)</f>
        <v/>
      </c>
      <c r="AI1133" s="379">
        <v>7</v>
      </c>
      <c r="AJ1133" s="430"/>
      <c r="AK1133" s="372"/>
      <c r="AL1133" s="374"/>
    </row>
    <row r="1134" spans="1:38" ht="15" customHeight="1" x14ac:dyDescent="0.15">
      <c r="A1134" s="454"/>
      <c r="B1134" s="491"/>
      <c r="C1134" s="393"/>
      <c r="D1134" s="394"/>
      <c r="E1134" s="396"/>
      <c r="F1134" s="399"/>
      <c r="G1134" s="402"/>
      <c r="H1134" s="396"/>
      <c r="I1134" s="396"/>
      <c r="J1134" s="406"/>
      <c r="K1134" s="409"/>
      <c r="L1134" s="396"/>
      <c r="M1134" s="494"/>
      <c r="N1134" s="496"/>
      <c r="O1134" s="498"/>
      <c r="P1134" s="494"/>
      <c r="Q1134" s="501"/>
      <c r="R1134" s="504"/>
      <c r="S1134" s="426"/>
      <c r="T1134" s="426"/>
      <c r="U1134" s="427"/>
      <c r="V1134" s="1"/>
      <c r="W1134" s="1"/>
      <c r="X1134" s="1"/>
      <c r="Y1134" s="63" t="str">
        <f>IFERROR(IF(VLOOKUP(A1129,入力データ,26,FALSE)="","",VLOOKUP(A1129,入力データ,26,FALSE)),"")</f>
        <v/>
      </c>
      <c r="Z1134" s="1"/>
      <c r="AA1134" s="1"/>
      <c r="AB1134" s="369"/>
      <c r="AC1134" s="378"/>
      <c r="AD1134" s="380"/>
      <c r="AE1134" s="380"/>
      <c r="AF1134" s="382"/>
      <c r="AG1134" s="384"/>
      <c r="AH1134" s="386"/>
      <c r="AI1134" s="380"/>
      <c r="AJ1134" s="431"/>
      <c r="AK1134" s="372"/>
      <c r="AL1134" s="374"/>
    </row>
    <row r="1135" spans="1:38" ht="15" customHeight="1" x14ac:dyDescent="0.15">
      <c r="A1135" s="454"/>
      <c r="B1135" s="491"/>
      <c r="C1135" s="432" t="str">
        <f>IFERROR(IF(VLOOKUP(A1129,入力データ,14,FALSE)="","",VLOOKUP(A1129,入力データ,14,FALSE)),"")</f>
        <v/>
      </c>
      <c r="D1135" s="409"/>
      <c r="E1135" s="396"/>
      <c r="F1135" s="399"/>
      <c r="G1135" s="402"/>
      <c r="H1135" s="396"/>
      <c r="I1135" s="396"/>
      <c r="J1135" s="406"/>
      <c r="K1135" s="409"/>
      <c r="L1135" s="396"/>
      <c r="M1135" s="494"/>
      <c r="N1135" s="496"/>
      <c r="O1135" s="498"/>
      <c r="P1135" s="494"/>
      <c r="Q1135" s="501"/>
      <c r="R1135" s="504"/>
      <c r="S1135" s="426"/>
      <c r="T1135" s="426"/>
      <c r="U1135" s="427"/>
      <c r="V1135" s="150"/>
      <c r="W1135" s="150"/>
      <c r="X1135" s="150"/>
      <c r="Y1135" s="1"/>
      <c r="Z1135" s="62"/>
      <c r="AA1135" s="151"/>
      <c r="AB1135" s="369"/>
      <c r="AC1135" s="377">
        <v>4</v>
      </c>
      <c r="AD1135" s="413" t="str">
        <f>IFERROR(IF(VLOOKUP(A1129,入力データ,38,FALSE)="","",VLOOKUP(A1129,入力データ,38,FALSE)),"")</f>
        <v/>
      </c>
      <c r="AE1135" s="379" t="str">
        <f>IF(AD1135="","",IF(V1136&gt;43585,5,4))</f>
        <v/>
      </c>
      <c r="AF1135" s="381" t="str">
        <f>IF(AE1135="","",V1136)</f>
        <v/>
      </c>
      <c r="AG1135" s="383" t="str">
        <f>IF(AE1135="","",V1136)</f>
        <v/>
      </c>
      <c r="AH1135" s="385" t="str">
        <f>IF(AE1135="","",V1136)</f>
        <v/>
      </c>
      <c r="AI1135" s="379"/>
      <c r="AJ1135" s="418"/>
      <c r="AK1135" s="58"/>
      <c r="AL1135" s="86"/>
    </row>
    <row r="1136" spans="1:38" ht="15" customHeight="1" x14ac:dyDescent="0.15">
      <c r="A1136" s="455"/>
      <c r="B1136" s="492"/>
      <c r="C1136" s="433"/>
      <c r="D1136" s="410"/>
      <c r="E1136" s="397"/>
      <c r="F1136" s="400"/>
      <c r="G1136" s="403"/>
      <c r="H1136" s="397"/>
      <c r="I1136" s="397"/>
      <c r="J1136" s="407"/>
      <c r="K1136" s="410"/>
      <c r="L1136" s="397"/>
      <c r="M1136" s="495"/>
      <c r="N1136" s="497"/>
      <c r="O1136" s="499"/>
      <c r="P1136" s="495"/>
      <c r="Q1136" s="502"/>
      <c r="R1136" s="505"/>
      <c r="S1136" s="428"/>
      <c r="T1136" s="428"/>
      <c r="U1136" s="429"/>
      <c r="V1136" s="420" t="str">
        <f>IFERROR(IF(VLOOKUP(A1129,入力データ,27,FALSE)="","",VLOOKUP(A1129,入力データ,27,FALSE)),"")</f>
        <v/>
      </c>
      <c r="W1136" s="421"/>
      <c r="X1136" s="421"/>
      <c r="Y1136" s="421"/>
      <c r="Z1136" s="421"/>
      <c r="AA1136" s="422"/>
      <c r="AB1136" s="370"/>
      <c r="AC1136" s="412"/>
      <c r="AD1136" s="414"/>
      <c r="AE1136" s="414"/>
      <c r="AF1136" s="415"/>
      <c r="AG1136" s="416"/>
      <c r="AH1136" s="417"/>
      <c r="AI1136" s="414"/>
      <c r="AJ1136" s="419"/>
      <c r="AK1136" s="60"/>
      <c r="AL1136" s="61"/>
    </row>
    <row r="1137" spans="1:38" ht="15" customHeight="1" x14ac:dyDescent="0.15">
      <c r="A1137" s="453">
        <v>141</v>
      </c>
      <c r="B1137" s="456"/>
      <c r="C1137" s="459" t="str">
        <f>IFERROR(IF(VLOOKUP(A1137,入力データ,2,FALSE)="","",VLOOKUP(A1137,入力データ,2,FALSE)),"")</f>
        <v/>
      </c>
      <c r="D1137" s="461" t="str">
        <f>IFERROR(
IF(OR(VLOOKUP(A1137,入力データ,34,FALSE)=1,
VLOOKUP(A1137,入力データ,34,FALSE)=3,
VLOOKUP(A1137,入力データ,34,FALSE)=4,
VLOOKUP(A1137,入力データ,34,FALSE)=5),
IF(VLOOKUP(A1137,入力データ,13,FALSE)="","",VLOOKUP(A1137,入力データ,13,FALSE)),
IF(VLOOKUP(A1137,入力データ,3,FALSE)="","",VLOOKUP(A1137,入力データ,3,FALSE))),"")</f>
        <v/>
      </c>
      <c r="E1137" s="464" t="str">
        <f>IFERROR(IF(VLOOKUP(A1137,入力データ,5,FALSE)="","",IF(VLOOKUP(A1137,入力データ,5,FALSE)&gt;43585,5,4)),"")</f>
        <v/>
      </c>
      <c r="F1137" s="467" t="str">
        <f>IFERROR(IF(VLOOKUP(A1137,入力データ,5,FALSE)="","",VLOOKUP(A1137,入力データ,5,FALSE)),"")</f>
        <v/>
      </c>
      <c r="G1137" s="470" t="str">
        <f>IFERROR(IF(VLOOKUP(A1137,入力データ,5,FALSE)="","",VLOOKUP(A1137,入力データ,5,FALSE)),"")</f>
        <v/>
      </c>
      <c r="H1137" s="473" t="str">
        <f>IFERROR(IF(VLOOKUP(A1137,入力データ,5,FALSE)&gt;0,1,""),"")</f>
        <v/>
      </c>
      <c r="I1137" s="473" t="str">
        <f>IFERROR(IF(VLOOKUP(A1137,入力データ,6,FALSE)="","",VLOOKUP(A1137,入力データ,6,FALSE)),"")</f>
        <v/>
      </c>
      <c r="J1137" s="475" t="str">
        <f>IFERROR(IF(VLOOKUP(A1137,入力データ,7,FALSE)="","",
IF(VLOOKUP(A1137,入力データ,7,FALSE)&gt;159,"G",
IF(VLOOKUP(A1137,入力データ,7,FALSE)&gt;149,"F",
IF(VLOOKUP(A1137,入力データ,7,FALSE)&gt;139,"E",
IF(VLOOKUP(A1137,入力データ,7,FALSE)&gt;129,"D",
IF(VLOOKUP(A1137,入力データ,7,FALSE)&gt;119,"C",
IF(VLOOKUP(A1137,入力データ,7,FALSE)&gt;109,"B",
IF(VLOOKUP(A1137,入力データ,7,FALSE)&gt;99,"A",
"")))))))),"")</f>
        <v/>
      </c>
      <c r="K1137" s="478" t="str">
        <f>IFERROR(IF(VLOOKUP(A1137,入力データ,7,FALSE)="","",
IF(VLOOKUP(A1137,入力データ,7,FALSE)&gt;99,MOD(VLOOKUP(A1137,入力データ,7,FALSE),10),VLOOKUP(A1137,入力データ,7,FALSE))),"")</f>
        <v/>
      </c>
      <c r="L1137" s="481" t="str">
        <f>IFERROR(IF(VLOOKUP(A1137,入力データ,8,FALSE)="","",VLOOKUP(A1137,入力データ,8,FALSE)),"")</f>
        <v/>
      </c>
      <c r="M1137" s="483" t="str">
        <f>IFERROR(IF(VLOOKUP(A1137,入力データ,9,FALSE)="","",IF(VLOOKUP(A1137,入力データ,9,FALSE)&gt;43585,5,4)),"")</f>
        <v/>
      </c>
      <c r="N1137" s="485" t="str">
        <f>IFERROR(IF(VLOOKUP(A1137,入力データ,9,FALSE)="","",VLOOKUP(A1137,入力データ,9,FALSE)),"")</f>
        <v/>
      </c>
      <c r="O1137" s="470" t="str">
        <f>IFERROR(IF(VLOOKUP(A1137,入力データ,9,FALSE)="","",VLOOKUP(A1137,入力データ,9,FALSE)),"")</f>
        <v/>
      </c>
      <c r="P1137" s="481" t="str">
        <f>IFERROR(IF(VLOOKUP(A1137,入力データ,10,FALSE)="","",VLOOKUP(A1137,入力データ,10,FALSE)),"")</f>
        <v/>
      </c>
      <c r="Q1137" s="434"/>
      <c r="R1137" s="487" t="str">
        <f>IFERROR(IF(VLOOKUP(A1137,入力データ,8,FALSE)="","",VLOOKUP(A1137,入力データ,8,FALSE)+VALUE(VLOOKUP(A1137,入力データ,10,FALSE))),"")</f>
        <v/>
      </c>
      <c r="S1137" s="434" t="str">
        <f>IF(R1137="","",IF(VLOOKUP(A1137,入力データ,11,FALSE)="育児休業","ｲｸｷｭｳ",IF(VLOOKUP(A1137,入力データ,11,FALSE)="傷病休職","ﾑｷｭｳ",ROUNDDOWN(R1137*10/1000,0))))</f>
        <v/>
      </c>
      <c r="T1137" s="435"/>
      <c r="U1137" s="436"/>
      <c r="V1137" s="152"/>
      <c r="W1137" s="149"/>
      <c r="X1137" s="149"/>
      <c r="Y1137" s="149" t="str">
        <f>IFERROR(IF(VLOOKUP(A1137,入力データ,21,FALSE)="","",VLOOKUP(A1137,入力データ,21,FALSE)),"")</f>
        <v/>
      </c>
      <c r="Z1137" s="40"/>
      <c r="AA1137" s="67"/>
      <c r="AB1137" s="368" t="str">
        <f>IFERROR(IF(VLOOKUP(A1137,入力データ,28,FALSE)&amp;"　"&amp;VLOOKUP(A1137,入力データ,29,FALSE)="　","",VLOOKUP(A1137,入力データ,28,FALSE)&amp;"　"&amp;VLOOKUP(A1137,入力データ,29,FALSE)),"")</f>
        <v/>
      </c>
      <c r="AC1137" s="443">
        <v>1</v>
      </c>
      <c r="AD1137" s="444" t="str">
        <f>IFERROR(IF(VLOOKUP(A1137,入力データ,34,FALSE)="","",VLOOKUP(A1137,入力データ,34,FALSE)),"")</f>
        <v/>
      </c>
      <c r="AE1137" s="444" t="str">
        <f>IF(AD1137="","",IF(V1144&gt;43585,5,4))</f>
        <v/>
      </c>
      <c r="AF1137" s="445" t="str">
        <f>IF(AD1137="","",V1144)</f>
        <v/>
      </c>
      <c r="AG1137" s="447" t="str">
        <f>IF(AD1137="","",V1144)</f>
        <v/>
      </c>
      <c r="AH1137" s="449" t="str">
        <f>IF(AD1137="","",V1144)</f>
        <v/>
      </c>
      <c r="AI1137" s="444">
        <v>5</v>
      </c>
      <c r="AJ1137" s="451" t="str">
        <f>IFERROR(IF(OR(VLOOKUP(A1137,入力データ,34,FALSE)=1,VLOOKUP(A1137,入力データ,34,FALSE)=3,VLOOKUP(A1137,入力データ,34,FALSE)=4,VLOOKUP(A1137,入力データ,34,FALSE)=5),3,
IF(VLOOKUP(A1137,入力データ,35,FALSE)="","",3)),"")</f>
        <v/>
      </c>
      <c r="AK1137" s="371"/>
      <c r="AL1137" s="373"/>
    </row>
    <row r="1138" spans="1:38" ht="15" customHeight="1" x14ac:dyDescent="0.15">
      <c r="A1138" s="454"/>
      <c r="B1138" s="457"/>
      <c r="C1138" s="460"/>
      <c r="D1138" s="462"/>
      <c r="E1138" s="465"/>
      <c r="F1138" s="468"/>
      <c r="G1138" s="471"/>
      <c r="H1138" s="474"/>
      <c r="I1138" s="474"/>
      <c r="J1138" s="476"/>
      <c r="K1138" s="479"/>
      <c r="L1138" s="482"/>
      <c r="M1138" s="484"/>
      <c r="N1138" s="486"/>
      <c r="O1138" s="471"/>
      <c r="P1138" s="482"/>
      <c r="Q1138" s="437"/>
      <c r="R1138" s="488"/>
      <c r="S1138" s="437"/>
      <c r="T1138" s="438"/>
      <c r="U1138" s="439"/>
      <c r="V1138" s="41"/>
      <c r="W1138" s="150"/>
      <c r="X1138" s="150"/>
      <c r="Y1138" s="150" t="str">
        <f>IFERROR(IF(VLOOKUP(A1137,入力データ,22,FALSE)="","",VLOOKUP(A1137,入力データ,22,FALSE)),"")</f>
        <v/>
      </c>
      <c r="Z1138" s="150"/>
      <c r="AA1138" s="151"/>
      <c r="AB1138" s="369"/>
      <c r="AC1138" s="378"/>
      <c r="AD1138" s="380"/>
      <c r="AE1138" s="380"/>
      <c r="AF1138" s="446"/>
      <c r="AG1138" s="448"/>
      <c r="AH1138" s="450"/>
      <c r="AI1138" s="380"/>
      <c r="AJ1138" s="452"/>
      <c r="AK1138" s="372"/>
      <c r="AL1138" s="374"/>
    </row>
    <row r="1139" spans="1:38" ht="15" customHeight="1" x14ac:dyDescent="0.15">
      <c r="A1139" s="454"/>
      <c r="B1139" s="457"/>
      <c r="C1139" s="375" t="str">
        <f>IFERROR(IF(VLOOKUP(A1137,入力データ,12,FALSE)="","",VLOOKUP(A1137,入力データ,12,FALSE)),"")</f>
        <v/>
      </c>
      <c r="D1139" s="462"/>
      <c r="E1139" s="465"/>
      <c r="F1139" s="468"/>
      <c r="G1139" s="471"/>
      <c r="H1139" s="474"/>
      <c r="I1139" s="474"/>
      <c r="J1139" s="476"/>
      <c r="K1139" s="479"/>
      <c r="L1139" s="482"/>
      <c r="M1139" s="484"/>
      <c r="N1139" s="486"/>
      <c r="O1139" s="471"/>
      <c r="P1139" s="482"/>
      <c r="Q1139" s="437"/>
      <c r="R1139" s="488"/>
      <c r="S1139" s="437"/>
      <c r="T1139" s="438"/>
      <c r="U1139" s="439"/>
      <c r="V1139" s="41"/>
      <c r="W1139" s="150"/>
      <c r="X1139" s="150"/>
      <c r="Y1139" s="150" t="str">
        <f>IFERROR(IF(VLOOKUP(A1137,入力データ,23,FALSE)="","",VLOOKUP(A1137,入力データ,23,FALSE)),"")</f>
        <v/>
      </c>
      <c r="Z1139" s="150"/>
      <c r="AA1139" s="151"/>
      <c r="AB1139" s="369"/>
      <c r="AC1139" s="377">
        <v>2</v>
      </c>
      <c r="AD1139" s="379" t="str">
        <f>IFERROR(IF(VLOOKUP(A1137,入力データ,37,FALSE)="","",VLOOKUP(A1137,入力データ,37,FALSE)),"")</f>
        <v/>
      </c>
      <c r="AE1139" s="379" t="str">
        <f>IF(AD1139="","",IF(V1144&gt;43585,5,4))</f>
        <v/>
      </c>
      <c r="AF1139" s="381" t="str">
        <f>IF(AD1139="","",V1144)</f>
        <v/>
      </c>
      <c r="AG1139" s="383" t="str">
        <f>IF(AE1139="","",V1144)</f>
        <v/>
      </c>
      <c r="AH1139" s="385" t="str">
        <f>IF(AF1139="","",V1144)</f>
        <v/>
      </c>
      <c r="AI1139" s="387">
        <v>6</v>
      </c>
      <c r="AJ1139" s="389" t="str">
        <f>IFERROR(IF(VLOOKUP(A1137,入力データ,36,FALSE)="","",3),"")</f>
        <v/>
      </c>
      <c r="AK1139" s="372"/>
      <c r="AL1139" s="374"/>
    </row>
    <row r="1140" spans="1:38" ht="15" customHeight="1" x14ac:dyDescent="0.15">
      <c r="A1140" s="454"/>
      <c r="B1140" s="458"/>
      <c r="C1140" s="376"/>
      <c r="D1140" s="463"/>
      <c r="E1140" s="466"/>
      <c r="F1140" s="469"/>
      <c r="G1140" s="472"/>
      <c r="H1140" s="466"/>
      <c r="I1140" s="466"/>
      <c r="J1140" s="477"/>
      <c r="K1140" s="480"/>
      <c r="L1140" s="466"/>
      <c r="M1140" s="466"/>
      <c r="N1140" s="469"/>
      <c r="O1140" s="472"/>
      <c r="P1140" s="466"/>
      <c r="Q1140" s="477"/>
      <c r="R1140" s="489"/>
      <c r="S1140" s="440"/>
      <c r="T1140" s="441"/>
      <c r="U1140" s="442"/>
      <c r="V1140" s="38"/>
      <c r="W1140" s="36"/>
      <c r="X1140" s="36"/>
      <c r="Y1140" s="150" t="str">
        <f>IFERROR(IF(VLOOKUP(A1137,入力データ,24,FALSE)="","",VLOOKUP(A1137,入力データ,24,FALSE)),"")</f>
        <v/>
      </c>
      <c r="Z1140" s="63"/>
      <c r="AA1140" s="37"/>
      <c r="AB1140" s="369"/>
      <c r="AC1140" s="378"/>
      <c r="AD1140" s="380"/>
      <c r="AE1140" s="380"/>
      <c r="AF1140" s="382"/>
      <c r="AG1140" s="384"/>
      <c r="AH1140" s="386"/>
      <c r="AI1140" s="388"/>
      <c r="AJ1140" s="390"/>
      <c r="AK1140" s="372"/>
      <c r="AL1140" s="374"/>
    </row>
    <row r="1141" spans="1:38" ht="15" customHeight="1" x14ac:dyDescent="0.15">
      <c r="A1141" s="454"/>
      <c r="B1141" s="490" t="str">
        <f>IF(OR(C1137&lt;&gt;"",C1139&lt;&gt;""),"○","")</f>
        <v/>
      </c>
      <c r="C1141" s="391" t="str">
        <f>IFERROR(IF(VLOOKUP(A1137,入力データ,4,FALSE)="","",VLOOKUP(A1137,入力データ,4,FALSE)),"")</f>
        <v/>
      </c>
      <c r="D1141" s="392"/>
      <c r="E1141" s="395" t="str">
        <f>IFERROR(IF(VLOOKUP(A1137,入力データ,15,FALSE)="","",IF(VLOOKUP(A1137,入力データ,15,FALSE)&gt;43585,5,4)),"")</f>
        <v/>
      </c>
      <c r="F1141" s="398" t="str">
        <f>IFERROR(IF(VLOOKUP(A1137,入力データ,15,FALSE)="","",VLOOKUP(A1137,入力データ,15,FALSE)),"")</f>
        <v/>
      </c>
      <c r="G1141" s="401" t="str">
        <f>IFERROR(IF(VLOOKUP(A1137,入力データ,15,FALSE)="","",VLOOKUP(A1137,入力データ,15,FALSE)),"")</f>
        <v/>
      </c>
      <c r="H1141" s="404" t="str">
        <f>IFERROR(IF(VLOOKUP(A1137,入力データ,15,FALSE)&gt;0,1,""),"")</f>
        <v/>
      </c>
      <c r="I1141" s="404" t="str">
        <f>IFERROR(IF(VLOOKUP(A1137,入力データ,16,FALSE)="","",VLOOKUP(A1137,入力データ,16,FALSE)),"")</f>
        <v/>
      </c>
      <c r="J1141" s="405" t="str">
        <f>IFERROR(IF(VLOOKUP(A1137,入力データ,17,FALSE)="","",
IF(VLOOKUP(A1137,入力データ,17,FALSE)&gt;159,"G",
IF(VLOOKUP(A1137,入力データ,17,FALSE)&gt;149,"F",
IF(VLOOKUP(A1137,入力データ,17,FALSE)&gt;139,"E",
IF(VLOOKUP(A1137,入力データ,17,FALSE)&gt;129,"D",
IF(VLOOKUP(A1137,入力データ,17,FALSE)&gt;119,"C",
IF(VLOOKUP(A1137,入力データ,17,FALSE)&gt;109,"B",
IF(VLOOKUP(A1137,入力データ,17,FALSE)&gt;99,"A",
"")))))))),"")</f>
        <v/>
      </c>
      <c r="K1141" s="408" t="str">
        <f>IFERROR(IF(VLOOKUP(A1137,入力データ,17,FALSE)="","",
IF(VLOOKUP(A1137,入力データ,17,FALSE)&gt;99,MOD(VLOOKUP(A1137,入力データ,17,FALSE),10),VLOOKUP(A1137,入力データ,17,FALSE))),"")</f>
        <v/>
      </c>
      <c r="L1141" s="411" t="str">
        <f>IFERROR(IF(VLOOKUP(A1137,入力データ,18,FALSE)="","",VLOOKUP(A1137,入力データ,18,FALSE)),"")</f>
        <v/>
      </c>
      <c r="M1141" s="493" t="str">
        <f>IFERROR(IF(VLOOKUP(A1137,入力データ,19,FALSE)="","",IF(VLOOKUP(A1137,入力データ,19,FALSE)&gt;43585,5,4)),"")</f>
        <v/>
      </c>
      <c r="N1141" s="398" t="str">
        <f>IFERROR(IF(VLOOKUP(A1137,入力データ,19,FALSE)="","",VLOOKUP(A1137,入力データ,19,FALSE)),"")</f>
        <v/>
      </c>
      <c r="O1141" s="401" t="str">
        <f>IFERROR(IF(VLOOKUP(A1137,入力データ,19,FALSE)="","",VLOOKUP(A1137,入力データ,19,FALSE)),"")</f>
        <v/>
      </c>
      <c r="P1141" s="411" t="str">
        <f>IFERROR(IF(VLOOKUP(A1137,入力データ,20,FALSE)="","",VLOOKUP(A1137,入力データ,20,FALSE)),"")</f>
        <v/>
      </c>
      <c r="Q1141" s="500"/>
      <c r="R1141" s="503" t="str">
        <f>IFERROR(IF(OR(S1141="ｲｸｷｭｳ",S1141="ﾑｷｭｳ",AND(L1141="",P1141="")),"",VLOOKUP(A1137,入力データ,31,FALSE)),"")</f>
        <v/>
      </c>
      <c r="S1141" s="423" t="str">
        <f>IFERROR(
IF(VLOOKUP(A1137,入力データ,33,FALSE)=1,"ﾑｷｭｳ ",
IF(VLOOKUP(A1137,入力データ,33,FALSE)=3,"ｲｸｷｭｳ",
IF(VLOOKUP(A1137,入力データ,33,FALSE)=4,VLOOKUP(A1137,入力データ,32,FALSE),
IF(VLOOKUP(A1137,入力データ,33,FALSE)=5,VLOOKUP(A1137,入力データ,32,FALSE),
IF(AND(VLOOKUP(A1137,入力データ,38,FALSE)&gt;0,VLOOKUP(A1137,入力データ,38,FALSE)&lt;9),0,
IF(AND(L1141="",P1141=""),"",VLOOKUP(A1137,入力データ,32,FALSE))))))),"")</f>
        <v/>
      </c>
      <c r="T1141" s="424"/>
      <c r="U1141" s="425"/>
      <c r="V1141" s="36"/>
      <c r="W1141" s="36"/>
      <c r="X1141" s="36"/>
      <c r="Y1141" s="63" t="str">
        <f>IFERROR(IF(VLOOKUP(A1137,入力データ,25,FALSE)="","",VLOOKUP(A1137,入力データ,25,FALSE)),"")</f>
        <v/>
      </c>
      <c r="Z1141" s="63"/>
      <c r="AA1141" s="37"/>
      <c r="AB1141" s="369"/>
      <c r="AC1141" s="377">
        <v>3</v>
      </c>
      <c r="AD1141" s="379" t="str">
        <f>IFERROR(IF(VLOOKUP(A1137,入力データ,33,FALSE)="","",VLOOKUP(A1137,入力データ,33,FALSE)),"")</f>
        <v/>
      </c>
      <c r="AE1141" s="379" t="str">
        <f>IF(AD1141="","",IF(V1144&gt;43585,5,4))</f>
        <v/>
      </c>
      <c r="AF1141" s="381" t="str">
        <f>IF(AD1141="","",V1144)</f>
        <v/>
      </c>
      <c r="AG1141" s="383" t="str">
        <f>IF(AE1141="","",V1144)</f>
        <v/>
      </c>
      <c r="AH1141" s="385" t="str">
        <f>IF(AF1141="","",V1144)</f>
        <v/>
      </c>
      <c r="AI1141" s="379">
        <v>7</v>
      </c>
      <c r="AJ1141" s="430"/>
      <c r="AK1141" s="372"/>
      <c r="AL1141" s="374"/>
    </row>
    <row r="1142" spans="1:38" ht="15" customHeight="1" x14ac:dyDescent="0.15">
      <c r="A1142" s="454"/>
      <c r="B1142" s="491"/>
      <c r="C1142" s="393"/>
      <c r="D1142" s="394"/>
      <c r="E1142" s="396"/>
      <c r="F1142" s="399"/>
      <c r="G1142" s="402"/>
      <c r="H1142" s="396"/>
      <c r="I1142" s="396"/>
      <c r="J1142" s="406"/>
      <c r="K1142" s="409"/>
      <c r="L1142" s="396"/>
      <c r="M1142" s="494"/>
      <c r="N1142" s="496"/>
      <c r="O1142" s="498"/>
      <c r="P1142" s="494"/>
      <c r="Q1142" s="501"/>
      <c r="R1142" s="504"/>
      <c r="S1142" s="426"/>
      <c r="T1142" s="426"/>
      <c r="U1142" s="427"/>
      <c r="V1142" s="1"/>
      <c r="W1142" s="1"/>
      <c r="X1142" s="1"/>
      <c r="Y1142" s="63" t="str">
        <f>IFERROR(IF(VLOOKUP(A1137,入力データ,26,FALSE)="","",VLOOKUP(A1137,入力データ,26,FALSE)),"")</f>
        <v/>
      </c>
      <c r="Z1142" s="1"/>
      <c r="AA1142" s="1"/>
      <c r="AB1142" s="369"/>
      <c r="AC1142" s="378"/>
      <c r="AD1142" s="380"/>
      <c r="AE1142" s="380"/>
      <c r="AF1142" s="382"/>
      <c r="AG1142" s="384"/>
      <c r="AH1142" s="386"/>
      <c r="AI1142" s="380"/>
      <c r="AJ1142" s="431"/>
      <c r="AK1142" s="372"/>
      <c r="AL1142" s="374"/>
    </row>
    <row r="1143" spans="1:38" ht="15" customHeight="1" x14ac:dyDescent="0.15">
      <c r="A1143" s="454"/>
      <c r="B1143" s="491"/>
      <c r="C1143" s="432" t="str">
        <f>IFERROR(IF(VLOOKUP(A1137,入力データ,14,FALSE)="","",VLOOKUP(A1137,入力データ,14,FALSE)),"")</f>
        <v/>
      </c>
      <c r="D1143" s="409"/>
      <c r="E1143" s="396"/>
      <c r="F1143" s="399"/>
      <c r="G1143" s="402"/>
      <c r="H1143" s="396"/>
      <c r="I1143" s="396"/>
      <c r="J1143" s="406"/>
      <c r="K1143" s="409"/>
      <c r="L1143" s="396"/>
      <c r="M1143" s="494"/>
      <c r="N1143" s="496"/>
      <c r="O1143" s="498"/>
      <c r="P1143" s="494"/>
      <c r="Q1143" s="501"/>
      <c r="R1143" s="504"/>
      <c r="S1143" s="426"/>
      <c r="T1143" s="426"/>
      <c r="U1143" s="427"/>
      <c r="V1143" s="150"/>
      <c r="W1143" s="150"/>
      <c r="X1143" s="150"/>
      <c r="Y1143" s="1"/>
      <c r="Z1143" s="62"/>
      <c r="AA1143" s="151"/>
      <c r="AB1143" s="369"/>
      <c r="AC1143" s="377">
        <v>4</v>
      </c>
      <c r="AD1143" s="413" t="str">
        <f>IFERROR(IF(VLOOKUP(A1137,入力データ,38,FALSE)="","",VLOOKUP(A1137,入力データ,38,FALSE)),"")</f>
        <v/>
      </c>
      <c r="AE1143" s="379" t="str">
        <f>IF(AD1143="","",IF(V1144&gt;43585,5,4))</f>
        <v/>
      </c>
      <c r="AF1143" s="381" t="str">
        <f>IF(AE1143="","",V1144)</f>
        <v/>
      </c>
      <c r="AG1143" s="383" t="str">
        <f>IF(AE1143="","",V1144)</f>
        <v/>
      </c>
      <c r="AH1143" s="385" t="str">
        <f>IF(AE1143="","",V1144)</f>
        <v/>
      </c>
      <c r="AI1143" s="379"/>
      <c r="AJ1143" s="418"/>
      <c r="AK1143" s="58"/>
      <c r="AL1143" s="86"/>
    </row>
    <row r="1144" spans="1:38" ht="15" customHeight="1" x14ac:dyDescent="0.15">
      <c r="A1144" s="455"/>
      <c r="B1144" s="492"/>
      <c r="C1144" s="433"/>
      <c r="D1144" s="410"/>
      <c r="E1144" s="397"/>
      <c r="F1144" s="400"/>
      <c r="G1144" s="403"/>
      <c r="H1144" s="397"/>
      <c r="I1144" s="397"/>
      <c r="J1144" s="407"/>
      <c r="K1144" s="410"/>
      <c r="L1144" s="397"/>
      <c r="M1144" s="495"/>
      <c r="N1144" s="497"/>
      <c r="O1144" s="499"/>
      <c r="P1144" s="495"/>
      <c r="Q1144" s="502"/>
      <c r="R1144" s="505"/>
      <c r="S1144" s="428"/>
      <c r="T1144" s="428"/>
      <c r="U1144" s="429"/>
      <c r="V1144" s="420" t="str">
        <f>IFERROR(IF(VLOOKUP(A1137,入力データ,27,FALSE)="","",VLOOKUP(A1137,入力データ,27,FALSE)),"")</f>
        <v/>
      </c>
      <c r="W1144" s="421"/>
      <c r="X1144" s="421"/>
      <c r="Y1144" s="421"/>
      <c r="Z1144" s="421"/>
      <c r="AA1144" s="422"/>
      <c r="AB1144" s="370"/>
      <c r="AC1144" s="412"/>
      <c r="AD1144" s="414"/>
      <c r="AE1144" s="414"/>
      <c r="AF1144" s="415"/>
      <c r="AG1144" s="416"/>
      <c r="AH1144" s="417"/>
      <c r="AI1144" s="414"/>
      <c r="AJ1144" s="419"/>
      <c r="AK1144" s="60"/>
      <c r="AL1144" s="61"/>
    </row>
    <row r="1145" spans="1:38" ht="15" customHeight="1" x14ac:dyDescent="0.15">
      <c r="A1145" s="453">
        <v>142</v>
      </c>
      <c r="B1145" s="456"/>
      <c r="C1145" s="459" t="str">
        <f>IFERROR(IF(VLOOKUP(A1145,入力データ,2,FALSE)="","",VLOOKUP(A1145,入力データ,2,FALSE)),"")</f>
        <v/>
      </c>
      <c r="D1145" s="461" t="str">
        <f>IFERROR(
IF(OR(VLOOKUP(A1145,入力データ,34,FALSE)=1,
VLOOKUP(A1145,入力データ,34,FALSE)=3,
VLOOKUP(A1145,入力データ,34,FALSE)=4,
VLOOKUP(A1145,入力データ,34,FALSE)=5),
IF(VLOOKUP(A1145,入力データ,13,FALSE)="","",VLOOKUP(A1145,入力データ,13,FALSE)),
IF(VLOOKUP(A1145,入力データ,3,FALSE)="","",VLOOKUP(A1145,入力データ,3,FALSE))),"")</f>
        <v/>
      </c>
      <c r="E1145" s="464" t="str">
        <f>IFERROR(IF(VLOOKUP(A1145,入力データ,5,FALSE)="","",IF(VLOOKUP(A1145,入力データ,5,FALSE)&gt;43585,5,4)),"")</f>
        <v/>
      </c>
      <c r="F1145" s="467" t="str">
        <f>IFERROR(IF(VLOOKUP(A1145,入力データ,5,FALSE)="","",VLOOKUP(A1145,入力データ,5,FALSE)),"")</f>
        <v/>
      </c>
      <c r="G1145" s="470" t="str">
        <f>IFERROR(IF(VLOOKUP(A1145,入力データ,5,FALSE)="","",VLOOKUP(A1145,入力データ,5,FALSE)),"")</f>
        <v/>
      </c>
      <c r="H1145" s="473" t="str">
        <f>IFERROR(IF(VLOOKUP(A1145,入力データ,5,FALSE)&gt;0,1,""),"")</f>
        <v/>
      </c>
      <c r="I1145" s="473" t="str">
        <f>IFERROR(IF(VLOOKUP(A1145,入力データ,6,FALSE)="","",VLOOKUP(A1145,入力データ,6,FALSE)),"")</f>
        <v/>
      </c>
      <c r="J1145" s="475" t="str">
        <f>IFERROR(IF(VLOOKUP(A1145,入力データ,7,FALSE)="","",
IF(VLOOKUP(A1145,入力データ,7,FALSE)&gt;159,"G",
IF(VLOOKUP(A1145,入力データ,7,FALSE)&gt;149,"F",
IF(VLOOKUP(A1145,入力データ,7,FALSE)&gt;139,"E",
IF(VLOOKUP(A1145,入力データ,7,FALSE)&gt;129,"D",
IF(VLOOKUP(A1145,入力データ,7,FALSE)&gt;119,"C",
IF(VLOOKUP(A1145,入力データ,7,FALSE)&gt;109,"B",
IF(VLOOKUP(A1145,入力データ,7,FALSE)&gt;99,"A",
"")))))))),"")</f>
        <v/>
      </c>
      <c r="K1145" s="478" t="str">
        <f>IFERROR(IF(VLOOKUP(A1145,入力データ,7,FALSE)="","",
IF(VLOOKUP(A1145,入力データ,7,FALSE)&gt;99,MOD(VLOOKUP(A1145,入力データ,7,FALSE),10),VLOOKUP(A1145,入力データ,7,FALSE))),"")</f>
        <v/>
      </c>
      <c r="L1145" s="481" t="str">
        <f>IFERROR(IF(VLOOKUP(A1145,入力データ,8,FALSE)="","",VLOOKUP(A1145,入力データ,8,FALSE)),"")</f>
        <v/>
      </c>
      <c r="M1145" s="483" t="str">
        <f>IFERROR(IF(VLOOKUP(A1145,入力データ,9,FALSE)="","",IF(VLOOKUP(A1145,入力データ,9,FALSE)&gt;43585,5,4)),"")</f>
        <v/>
      </c>
      <c r="N1145" s="485" t="str">
        <f>IFERROR(IF(VLOOKUP(A1145,入力データ,9,FALSE)="","",VLOOKUP(A1145,入力データ,9,FALSE)),"")</f>
        <v/>
      </c>
      <c r="O1145" s="470" t="str">
        <f>IFERROR(IF(VLOOKUP(A1145,入力データ,9,FALSE)="","",VLOOKUP(A1145,入力データ,9,FALSE)),"")</f>
        <v/>
      </c>
      <c r="P1145" s="481" t="str">
        <f>IFERROR(IF(VLOOKUP(A1145,入力データ,10,FALSE)="","",VLOOKUP(A1145,入力データ,10,FALSE)),"")</f>
        <v/>
      </c>
      <c r="Q1145" s="434"/>
      <c r="R1145" s="487" t="str">
        <f>IFERROR(IF(VLOOKUP(A1145,入力データ,8,FALSE)="","",VLOOKUP(A1145,入力データ,8,FALSE)+VALUE(VLOOKUP(A1145,入力データ,10,FALSE))),"")</f>
        <v/>
      </c>
      <c r="S1145" s="434" t="str">
        <f>IF(R1145="","",IF(VLOOKUP(A1145,入力データ,11,FALSE)="育児休業","ｲｸｷｭｳ",IF(VLOOKUP(A1145,入力データ,11,FALSE)="傷病休職","ﾑｷｭｳ",ROUNDDOWN(R1145*10/1000,0))))</f>
        <v/>
      </c>
      <c r="T1145" s="435"/>
      <c r="U1145" s="436"/>
      <c r="V1145" s="152"/>
      <c r="W1145" s="149"/>
      <c r="X1145" s="149"/>
      <c r="Y1145" s="149" t="str">
        <f>IFERROR(IF(VLOOKUP(A1145,入力データ,21,FALSE)="","",VLOOKUP(A1145,入力データ,21,FALSE)),"")</f>
        <v/>
      </c>
      <c r="Z1145" s="40"/>
      <c r="AA1145" s="67"/>
      <c r="AB1145" s="368" t="str">
        <f>IFERROR(IF(VLOOKUP(A1145,入力データ,28,FALSE)&amp;"　"&amp;VLOOKUP(A1145,入力データ,29,FALSE)="　","",VLOOKUP(A1145,入力データ,28,FALSE)&amp;"　"&amp;VLOOKUP(A1145,入力データ,29,FALSE)),"")</f>
        <v/>
      </c>
      <c r="AC1145" s="443">
        <v>1</v>
      </c>
      <c r="AD1145" s="444" t="str">
        <f>IFERROR(IF(VLOOKUP(A1145,入力データ,34,FALSE)="","",VLOOKUP(A1145,入力データ,34,FALSE)),"")</f>
        <v/>
      </c>
      <c r="AE1145" s="444" t="str">
        <f>IF(AD1145="","",IF(V1152&gt;43585,5,4))</f>
        <v/>
      </c>
      <c r="AF1145" s="445" t="str">
        <f>IF(AD1145="","",V1152)</f>
        <v/>
      </c>
      <c r="AG1145" s="447" t="str">
        <f>IF(AD1145="","",V1152)</f>
        <v/>
      </c>
      <c r="AH1145" s="449" t="str">
        <f>IF(AD1145="","",V1152)</f>
        <v/>
      </c>
      <c r="AI1145" s="444">
        <v>5</v>
      </c>
      <c r="AJ1145" s="451" t="str">
        <f>IFERROR(IF(OR(VLOOKUP(A1145,入力データ,34,FALSE)=1,VLOOKUP(A1145,入力データ,34,FALSE)=3,VLOOKUP(A1145,入力データ,34,FALSE)=4,VLOOKUP(A1145,入力データ,34,FALSE)=5),3,
IF(VLOOKUP(A1145,入力データ,35,FALSE)="","",3)),"")</f>
        <v/>
      </c>
      <c r="AK1145" s="371"/>
      <c r="AL1145" s="373"/>
    </row>
    <row r="1146" spans="1:38" ht="15" customHeight="1" x14ac:dyDescent="0.15">
      <c r="A1146" s="454"/>
      <c r="B1146" s="457"/>
      <c r="C1146" s="460"/>
      <c r="D1146" s="462"/>
      <c r="E1146" s="465"/>
      <c r="F1146" s="468"/>
      <c r="G1146" s="471"/>
      <c r="H1146" s="474"/>
      <c r="I1146" s="474"/>
      <c r="J1146" s="476"/>
      <c r="K1146" s="479"/>
      <c r="L1146" s="482"/>
      <c r="M1146" s="484"/>
      <c r="N1146" s="486"/>
      <c r="O1146" s="471"/>
      <c r="P1146" s="482"/>
      <c r="Q1146" s="437"/>
      <c r="R1146" s="488"/>
      <c r="S1146" s="437"/>
      <c r="T1146" s="438"/>
      <c r="U1146" s="439"/>
      <c r="V1146" s="41"/>
      <c r="W1146" s="150"/>
      <c r="X1146" s="150"/>
      <c r="Y1146" s="150" t="str">
        <f>IFERROR(IF(VLOOKUP(A1145,入力データ,22,FALSE)="","",VLOOKUP(A1145,入力データ,22,FALSE)),"")</f>
        <v/>
      </c>
      <c r="Z1146" s="150"/>
      <c r="AA1146" s="151"/>
      <c r="AB1146" s="369"/>
      <c r="AC1146" s="378"/>
      <c r="AD1146" s="380"/>
      <c r="AE1146" s="380"/>
      <c r="AF1146" s="446"/>
      <c r="AG1146" s="448"/>
      <c r="AH1146" s="450"/>
      <c r="AI1146" s="380"/>
      <c r="AJ1146" s="452"/>
      <c r="AK1146" s="372"/>
      <c r="AL1146" s="374"/>
    </row>
    <row r="1147" spans="1:38" ht="15" customHeight="1" x14ac:dyDescent="0.15">
      <c r="A1147" s="454"/>
      <c r="B1147" s="457"/>
      <c r="C1147" s="375" t="str">
        <f>IFERROR(IF(VLOOKUP(A1145,入力データ,12,FALSE)="","",VLOOKUP(A1145,入力データ,12,FALSE)),"")</f>
        <v/>
      </c>
      <c r="D1147" s="462"/>
      <c r="E1147" s="465"/>
      <c r="F1147" s="468"/>
      <c r="G1147" s="471"/>
      <c r="H1147" s="474"/>
      <c r="I1147" s="474"/>
      <c r="J1147" s="476"/>
      <c r="K1147" s="479"/>
      <c r="L1147" s="482"/>
      <c r="M1147" s="484"/>
      <c r="N1147" s="486"/>
      <c r="O1147" s="471"/>
      <c r="P1147" s="482"/>
      <c r="Q1147" s="437"/>
      <c r="R1147" s="488"/>
      <c r="S1147" s="437"/>
      <c r="T1147" s="438"/>
      <c r="U1147" s="439"/>
      <c r="V1147" s="41"/>
      <c r="W1147" s="150"/>
      <c r="X1147" s="150"/>
      <c r="Y1147" s="150" t="str">
        <f>IFERROR(IF(VLOOKUP(A1145,入力データ,23,FALSE)="","",VLOOKUP(A1145,入力データ,23,FALSE)),"")</f>
        <v/>
      </c>
      <c r="Z1147" s="150"/>
      <c r="AA1147" s="151"/>
      <c r="AB1147" s="369"/>
      <c r="AC1147" s="377">
        <v>2</v>
      </c>
      <c r="AD1147" s="379" t="str">
        <f>IFERROR(IF(VLOOKUP(A1145,入力データ,37,FALSE)="","",VLOOKUP(A1145,入力データ,37,FALSE)),"")</f>
        <v/>
      </c>
      <c r="AE1147" s="379" t="str">
        <f>IF(AD1147="","",IF(V1152&gt;43585,5,4))</f>
        <v/>
      </c>
      <c r="AF1147" s="381" t="str">
        <f>IF(AD1147="","",V1152)</f>
        <v/>
      </c>
      <c r="AG1147" s="383" t="str">
        <f>IF(AE1147="","",V1152)</f>
        <v/>
      </c>
      <c r="AH1147" s="385" t="str">
        <f>IF(AF1147="","",V1152)</f>
        <v/>
      </c>
      <c r="AI1147" s="387">
        <v>6</v>
      </c>
      <c r="AJ1147" s="389" t="str">
        <f>IFERROR(IF(VLOOKUP(A1145,入力データ,36,FALSE)="","",3),"")</f>
        <v/>
      </c>
      <c r="AK1147" s="372"/>
      <c r="AL1147" s="374"/>
    </row>
    <row r="1148" spans="1:38" ht="15" customHeight="1" x14ac:dyDescent="0.15">
      <c r="A1148" s="454"/>
      <c r="B1148" s="458"/>
      <c r="C1148" s="376"/>
      <c r="D1148" s="463"/>
      <c r="E1148" s="466"/>
      <c r="F1148" s="469"/>
      <c r="G1148" s="472"/>
      <c r="H1148" s="466"/>
      <c r="I1148" s="466"/>
      <c r="J1148" s="477"/>
      <c r="K1148" s="480"/>
      <c r="L1148" s="466"/>
      <c r="M1148" s="466"/>
      <c r="N1148" s="469"/>
      <c r="O1148" s="472"/>
      <c r="P1148" s="466"/>
      <c r="Q1148" s="477"/>
      <c r="R1148" s="489"/>
      <c r="S1148" s="440"/>
      <c r="T1148" s="441"/>
      <c r="U1148" s="442"/>
      <c r="V1148" s="38"/>
      <c r="W1148" s="36"/>
      <c r="X1148" s="36"/>
      <c r="Y1148" s="150" t="str">
        <f>IFERROR(IF(VLOOKUP(A1145,入力データ,24,FALSE)="","",VLOOKUP(A1145,入力データ,24,FALSE)),"")</f>
        <v/>
      </c>
      <c r="Z1148" s="63"/>
      <c r="AA1148" s="37"/>
      <c r="AB1148" s="369"/>
      <c r="AC1148" s="378"/>
      <c r="AD1148" s="380"/>
      <c r="AE1148" s="380"/>
      <c r="AF1148" s="382"/>
      <c r="AG1148" s="384"/>
      <c r="AH1148" s="386"/>
      <c r="AI1148" s="388"/>
      <c r="AJ1148" s="390"/>
      <c r="AK1148" s="372"/>
      <c r="AL1148" s="374"/>
    </row>
    <row r="1149" spans="1:38" ht="15" customHeight="1" x14ac:dyDescent="0.15">
      <c r="A1149" s="454"/>
      <c r="B1149" s="490" t="str">
        <f>IF(OR(C1145&lt;&gt;"",C1147&lt;&gt;""),"○","")</f>
        <v/>
      </c>
      <c r="C1149" s="391" t="str">
        <f>IFERROR(IF(VLOOKUP(A1145,入力データ,4,FALSE)="","",VLOOKUP(A1145,入力データ,4,FALSE)),"")</f>
        <v/>
      </c>
      <c r="D1149" s="392"/>
      <c r="E1149" s="395" t="str">
        <f>IFERROR(IF(VLOOKUP(A1145,入力データ,15,FALSE)="","",IF(VLOOKUP(A1145,入力データ,15,FALSE)&gt;43585,5,4)),"")</f>
        <v/>
      </c>
      <c r="F1149" s="398" t="str">
        <f>IFERROR(IF(VLOOKUP(A1145,入力データ,15,FALSE)="","",VLOOKUP(A1145,入力データ,15,FALSE)),"")</f>
        <v/>
      </c>
      <c r="G1149" s="401" t="str">
        <f>IFERROR(IF(VLOOKUP(A1145,入力データ,15,FALSE)="","",VLOOKUP(A1145,入力データ,15,FALSE)),"")</f>
        <v/>
      </c>
      <c r="H1149" s="404" t="str">
        <f>IFERROR(IF(VLOOKUP(A1145,入力データ,15,FALSE)&gt;0,1,""),"")</f>
        <v/>
      </c>
      <c r="I1149" s="404" t="str">
        <f>IFERROR(IF(VLOOKUP(A1145,入力データ,16,FALSE)="","",VLOOKUP(A1145,入力データ,16,FALSE)),"")</f>
        <v/>
      </c>
      <c r="J1149" s="405" t="str">
        <f>IFERROR(IF(VLOOKUP(A1145,入力データ,17,FALSE)="","",
IF(VLOOKUP(A1145,入力データ,17,FALSE)&gt;159,"G",
IF(VLOOKUP(A1145,入力データ,17,FALSE)&gt;149,"F",
IF(VLOOKUP(A1145,入力データ,17,FALSE)&gt;139,"E",
IF(VLOOKUP(A1145,入力データ,17,FALSE)&gt;129,"D",
IF(VLOOKUP(A1145,入力データ,17,FALSE)&gt;119,"C",
IF(VLOOKUP(A1145,入力データ,17,FALSE)&gt;109,"B",
IF(VLOOKUP(A1145,入力データ,17,FALSE)&gt;99,"A",
"")))))))),"")</f>
        <v/>
      </c>
      <c r="K1149" s="408" t="str">
        <f>IFERROR(IF(VLOOKUP(A1145,入力データ,17,FALSE)="","",
IF(VLOOKUP(A1145,入力データ,17,FALSE)&gt;99,MOD(VLOOKUP(A1145,入力データ,17,FALSE),10),VLOOKUP(A1145,入力データ,17,FALSE))),"")</f>
        <v/>
      </c>
      <c r="L1149" s="411" t="str">
        <f>IFERROR(IF(VLOOKUP(A1145,入力データ,18,FALSE)="","",VLOOKUP(A1145,入力データ,18,FALSE)),"")</f>
        <v/>
      </c>
      <c r="M1149" s="493" t="str">
        <f>IFERROR(IF(VLOOKUP(A1145,入力データ,19,FALSE)="","",IF(VLOOKUP(A1145,入力データ,19,FALSE)&gt;43585,5,4)),"")</f>
        <v/>
      </c>
      <c r="N1149" s="398" t="str">
        <f>IFERROR(IF(VLOOKUP(A1145,入力データ,19,FALSE)="","",VLOOKUP(A1145,入力データ,19,FALSE)),"")</f>
        <v/>
      </c>
      <c r="O1149" s="401" t="str">
        <f>IFERROR(IF(VLOOKUP(A1145,入力データ,19,FALSE)="","",VLOOKUP(A1145,入力データ,19,FALSE)),"")</f>
        <v/>
      </c>
      <c r="P1149" s="411" t="str">
        <f>IFERROR(IF(VLOOKUP(A1145,入力データ,20,FALSE)="","",VLOOKUP(A1145,入力データ,20,FALSE)),"")</f>
        <v/>
      </c>
      <c r="Q1149" s="500"/>
      <c r="R1149" s="503" t="str">
        <f>IFERROR(IF(OR(S1149="ｲｸｷｭｳ",S1149="ﾑｷｭｳ",AND(L1149="",P1149="")),"",VLOOKUP(A1145,入力データ,31,FALSE)),"")</f>
        <v/>
      </c>
      <c r="S1149" s="423" t="str">
        <f>IFERROR(
IF(VLOOKUP(A1145,入力データ,33,FALSE)=1,"ﾑｷｭｳ ",
IF(VLOOKUP(A1145,入力データ,33,FALSE)=3,"ｲｸｷｭｳ",
IF(VLOOKUP(A1145,入力データ,33,FALSE)=4,VLOOKUP(A1145,入力データ,32,FALSE),
IF(VLOOKUP(A1145,入力データ,33,FALSE)=5,VLOOKUP(A1145,入力データ,32,FALSE),
IF(AND(VLOOKUP(A1145,入力データ,38,FALSE)&gt;0,VLOOKUP(A1145,入力データ,38,FALSE)&lt;9),0,
IF(AND(L1149="",P1149=""),"",VLOOKUP(A1145,入力データ,32,FALSE))))))),"")</f>
        <v/>
      </c>
      <c r="T1149" s="424"/>
      <c r="U1149" s="425"/>
      <c r="V1149" s="36"/>
      <c r="W1149" s="36"/>
      <c r="X1149" s="36"/>
      <c r="Y1149" s="63" t="str">
        <f>IFERROR(IF(VLOOKUP(A1145,入力データ,25,FALSE)="","",VLOOKUP(A1145,入力データ,25,FALSE)),"")</f>
        <v/>
      </c>
      <c r="Z1149" s="63"/>
      <c r="AA1149" s="37"/>
      <c r="AB1149" s="369"/>
      <c r="AC1149" s="377">
        <v>3</v>
      </c>
      <c r="AD1149" s="379" t="str">
        <f>IFERROR(IF(VLOOKUP(A1145,入力データ,33,FALSE)="","",VLOOKUP(A1145,入力データ,33,FALSE)),"")</f>
        <v/>
      </c>
      <c r="AE1149" s="379" t="str">
        <f>IF(AD1149="","",IF(V1152&gt;43585,5,4))</f>
        <v/>
      </c>
      <c r="AF1149" s="381" t="str">
        <f>IF(AD1149="","",V1152)</f>
        <v/>
      </c>
      <c r="AG1149" s="383" t="str">
        <f>IF(AE1149="","",V1152)</f>
        <v/>
      </c>
      <c r="AH1149" s="385" t="str">
        <f>IF(AF1149="","",V1152)</f>
        <v/>
      </c>
      <c r="AI1149" s="379">
        <v>7</v>
      </c>
      <c r="AJ1149" s="430"/>
      <c r="AK1149" s="372"/>
      <c r="AL1149" s="374"/>
    </row>
    <row r="1150" spans="1:38" ht="15" customHeight="1" x14ac:dyDescent="0.15">
      <c r="A1150" s="454"/>
      <c r="B1150" s="491"/>
      <c r="C1150" s="393"/>
      <c r="D1150" s="394"/>
      <c r="E1150" s="396"/>
      <c r="F1150" s="399"/>
      <c r="G1150" s="402"/>
      <c r="H1150" s="396"/>
      <c r="I1150" s="396"/>
      <c r="J1150" s="406"/>
      <c r="K1150" s="409"/>
      <c r="L1150" s="396"/>
      <c r="M1150" s="494"/>
      <c r="N1150" s="496"/>
      <c r="O1150" s="498"/>
      <c r="P1150" s="494"/>
      <c r="Q1150" s="501"/>
      <c r="R1150" s="504"/>
      <c r="S1150" s="426"/>
      <c r="T1150" s="426"/>
      <c r="U1150" s="427"/>
      <c r="V1150" s="1"/>
      <c r="W1150" s="1"/>
      <c r="X1150" s="1"/>
      <c r="Y1150" s="63" t="str">
        <f>IFERROR(IF(VLOOKUP(A1145,入力データ,26,FALSE)="","",VLOOKUP(A1145,入力データ,26,FALSE)),"")</f>
        <v/>
      </c>
      <c r="Z1150" s="1"/>
      <c r="AA1150" s="1"/>
      <c r="AB1150" s="369"/>
      <c r="AC1150" s="378"/>
      <c r="AD1150" s="380"/>
      <c r="AE1150" s="380"/>
      <c r="AF1150" s="382"/>
      <c r="AG1150" s="384"/>
      <c r="AH1150" s="386"/>
      <c r="AI1150" s="380"/>
      <c r="AJ1150" s="431"/>
      <c r="AK1150" s="372"/>
      <c r="AL1150" s="374"/>
    </row>
    <row r="1151" spans="1:38" ht="15" customHeight="1" x14ac:dyDescent="0.15">
      <c r="A1151" s="454"/>
      <c r="B1151" s="491"/>
      <c r="C1151" s="432" t="str">
        <f>IFERROR(IF(VLOOKUP(A1145,入力データ,14,FALSE)="","",VLOOKUP(A1145,入力データ,14,FALSE)),"")</f>
        <v/>
      </c>
      <c r="D1151" s="409"/>
      <c r="E1151" s="396"/>
      <c r="F1151" s="399"/>
      <c r="G1151" s="402"/>
      <c r="H1151" s="396"/>
      <c r="I1151" s="396"/>
      <c r="J1151" s="406"/>
      <c r="K1151" s="409"/>
      <c r="L1151" s="396"/>
      <c r="M1151" s="494"/>
      <c r="N1151" s="496"/>
      <c r="O1151" s="498"/>
      <c r="P1151" s="494"/>
      <c r="Q1151" s="501"/>
      <c r="R1151" s="504"/>
      <c r="S1151" s="426"/>
      <c r="T1151" s="426"/>
      <c r="U1151" s="427"/>
      <c r="V1151" s="150"/>
      <c r="W1151" s="150"/>
      <c r="X1151" s="150"/>
      <c r="Y1151" s="1"/>
      <c r="Z1151" s="62"/>
      <c r="AA1151" s="151"/>
      <c r="AB1151" s="369"/>
      <c r="AC1151" s="377">
        <v>4</v>
      </c>
      <c r="AD1151" s="413" t="str">
        <f>IFERROR(IF(VLOOKUP(A1145,入力データ,38,FALSE)="","",VLOOKUP(A1145,入力データ,38,FALSE)),"")</f>
        <v/>
      </c>
      <c r="AE1151" s="379" t="str">
        <f>IF(AD1151="","",IF(V1152&gt;43585,5,4))</f>
        <v/>
      </c>
      <c r="AF1151" s="381" t="str">
        <f>IF(AE1151="","",V1152)</f>
        <v/>
      </c>
      <c r="AG1151" s="383" t="str">
        <f>IF(AE1151="","",V1152)</f>
        <v/>
      </c>
      <c r="AH1151" s="385" t="str">
        <f>IF(AE1151="","",V1152)</f>
        <v/>
      </c>
      <c r="AI1151" s="379"/>
      <c r="AJ1151" s="418"/>
      <c r="AK1151" s="58"/>
      <c r="AL1151" s="86"/>
    </row>
    <row r="1152" spans="1:38" ht="15" customHeight="1" x14ac:dyDescent="0.15">
      <c r="A1152" s="455"/>
      <c r="B1152" s="492"/>
      <c r="C1152" s="433"/>
      <c r="D1152" s="410"/>
      <c r="E1152" s="397"/>
      <c r="F1152" s="400"/>
      <c r="G1152" s="403"/>
      <c r="H1152" s="397"/>
      <c r="I1152" s="397"/>
      <c r="J1152" s="407"/>
      <c r="K1152" s="410"/>
      <c r="L1152" s="397"/>
      <c r="M1152" s="495"/>
      <c r="N1152" s="497"/>
      <c r="O1152" s="499"/>
      <c r="P1152" s="495"/>
      <c r="Q1152" s="502"/>
      <c r="R1152" s="505"/>
      <c r="S1152" s="428"/>
      <c r="T1152" s="428"/>
      <c r="U1152" s="429"/>
      <c r="V1152" s="420" t="str">
        <f>IFERROR(IF(VLOOKUP(A1145,入力データ,27,FALSE)="","",VLOOKUP(A1145,入力データ,27,FALSE)),"")</f>
        <v/>
      </c>
      <c r="W1152" s="421"/>
      <c r="X1152" s="421"/>
      <c r="Y1152" s="421"/>
      <c r="Z1152" s="421"/>
      <c r="AA1152" s="422"/>
      <c r="AB1152" s="370"/>
      <c r="AC1152" s="412"/>
      <c r="AD1152" s="414"/>
      <c r="AE1152" s="414"/>
      <c r="AF1152" s="415"/>
      <c r="AG1152" s="416"/>
      <c r="AH1152" s="417"/>
      <c r="AI1152" s="414"/>
      <c r="AJ1152" s="419"/>
      <c r="AK1152" s="60"/>
      <c r="AL1152" s="61"/>
    </row>
    <row r="1153" spans="1:38" ht="15" customHeight="1" x14ac:dyDescent="0.15">
      <c r="A1153" s="453">
        <v>143</v>
      </c>
      <c r="B1153" s="456"/>
      <c r="C1153" s="459" t="str">
        <f>IFERROR(IF(VLOOKUP(A1153,入力データ,2,FALSE)="","",VLOOKUP(A1153,入力データ,2,FALSE)),"")</f>
        <v/>
      </c>
      <c r="D1153" s="461" t="str">
        <f>IFERROR(
IF(OR(VLOOKUP(A1153,入力データ,34,FALSE)=1,
VLOOKUP(A1153,入力データ,34,FALSE)=3,
VLOOKUP(A1153,入力データ,34,FALSE)=4,
VLOOKUP(A1153,入力データ,34,FALSE)=5),
IF(VLOOKUP(A1153,入力データ,13,FALSE)="","",VLOOKUP(A1153,入力データ,13,FALSE)),
IF(VLOOKUP(A1153,入力データ,3,FALSE)="","",VLOOKUP(A1153,入力データ,3,FALSE))),"")</f>
        <v/>
      </c>
      <c r="E1153" s="464" t="str">
        <f>IFERROR(IF(VLOOKUP(A1153,入力データ,5,FALSE)="","",IF(VLOOKUP(A1153,入力データ,5,FALSE)&gt;43585,5,4)),"")</f>
        <v/>
      </c>
      <c r="F1153" s="467" t="str">
        <f>IFERROR(IF(VLOOKUP(A1153,入力データ,5,FALSE)="","",VLOOKUP(A1153,入力データ,5,FALSE)),"")</f>
        <v/>
      </c>
      <c r="G1153" s="470" t="str">
        <f>IFERROR(IF(VLOOKUP(A1153,入力データ,5,FALSE)="","",VLOOKUP(A1153,入力データ,5,FALSE)),"")</f>
        <v/>
      </c>
      <c r="H1153" s="473" t="str">
        <f>IFERROR(IF(VLOOKUP(A1153,入力データ,5,FALSE)&gt;0,1,""),"")</f>
        <v/>
      </c>
      <c r="I1153" s="473" t="str">
        <f>IFERROR(IF(VLOOKUP(A1153,入力データ,6,FALSE)="","",VLOOKUP(A1153,入力データ,6,FALSE)),"")</f>
        <v/>
      </c>
      <c r="J1153" s="475" t="str">
        <f>IFERROR(IF(VLOOKUP(A1153,入力データ,7,FALSE)="","",
IF(VLOOKUP(A1153,入力データ,7,FALSE)&gt;159,"G",
IF(VLOOKUP(A1153,入力データ,7,FALSE)&gt;149,"F",
IF(VLOOKUP(A1153,入力データ,7,FALSE)&gt;139,"E",
IF(VLOOKUP(A1153,入力データ,7,FALSE)&gt;129,"D",
IF(VLOOKUP(A1153,入力データ,7,FALSE)&gt;119,"C",
IF(VLOOKUP(A1153,入力データ,7,FALSE)&gt;109,"B",
IF(VLOOKUP(A1153,入力データ,7,FALSE)&gt;99,"A",
"")))))))),"")</f>
        <v/>
      </c>
      <c r="K1153" s="478" t="str">
        <f>IFERROR(IF(VLOOKUP(A1153,入力データ,7,FALSE)="","",
IF(VLOOKUP(A1153,入力データ,7,FALSE)&gt;99,MOD(VLOOKUP(A1153,入力データ,7,FALSE),10),VLOOKUP(A1153,入力データ,7,FALSE))),"")</f>
        <v/>
      </c>
      <c r="L1153" s="481" t="str">
        <f>IFERROR(IF(VLOOKUP(A1153,入力データ,8,FALSE)="","",VLOOKUP(A1153,入力データ,8,FALSE)),"")</f>
        <v/>
      </c>
      <c r="M1153" s="483" t="str">
        <f>IFERROR(IF(VLOOKUP(A1153,入力データ,9,FALSE)="","",IF(VLOOKUP(A1153,入力データ,9,FALSE)&gt;43585,5,4)),"")</f>
        <v/>
      </c>
      <c r="N1153" s="485" t="str">
        <f>IFERROR(IF(VLOOKUP(A1153,入力データ,9,FALSE)="","",VLOOKUP(A1153,入力データ,9,FALSE)),"")</f>
        <v/>
      </c>
      <c r="O1153" s="470" t="str">
        <f>IFERROR(IF(VLOOKUP(A1153,入力データ,9,FALSE)="","",VLOOKUP(A1153,入力データ,9,FALSE)),"")</f>
        <v/>
      </c>
      <c r="P1153" s="481" t="str">
        <f>IFERROR(IF(VLOOKUP(A1153,入力データ,10,FALSE)="","",VLOOKUP(A1153,入力データ,10,FALSE)),"")</f>
        <v/>
      </c>
      <c r="Q1153" s="434"/>
      <c r="R1153" s="487" t="str">
        <f>IFERROR(IF(VLOOKUP(A1153,入力データ,8,FALSE)="","",VLOOKUP(A1153,入力データ,8,FALSE)+VALUE(VLOOKUP(A1153,入力データ,10,FALSE))),"")</f>
        <v/>
      </c>
      <c r="S1153" s="434" t="str">
        <f>IF(R1153="","",IF(VLOOKUP(A1153,入力データ,11,FALSE)="育児休業","ｲｸｷｭｳ",IF(VLOOKUP(A1153,入力データ,11,FALSE)="傷病休職","ﾑｷｭｳ",ROUNDDOWN(R1153*10/1000,0))))</f>
        <v/>
      </c>
      <c r="T1153" s="435"/>
      <c r="U1153" s="436"/>
      <c r="V1153" s="152"/>
      <c r="W1153" s="149"/>
      <c r="X1153" s="149"/>
      <c r="Y1153" s="149" t="str">
        <f>IFERROR(IF(VLOOKUP(A1153,入力データ,21,FALSE)="","",VLOOKUP(A1153,入力データ,21,FALSE)),"")</f>
        <v/>
      </c>
      <c r="Z1153" s="40"/>
      <c r="AA1153" s="67"/>
      <c r="AB1153" s="368" t="str">
        <f>IFERROR(IF(VLOOKUP(A1153,入力データ,28,FALSE)&amp;"　"&amp;VLOOKUP(A1153,入力データ,29,FALSE)="　","",VLOOKUP(A1153,入力データ,28,FALSE)&amp;"　"&amp;VLOOKUP(A1153,入力データ,29,FALSE)),"")</f>
        <v/>
      </c>
      <c r="AC1153" s="443">
        <v>1</v>
      </c>
      <c r="AD1153" s="444" t="str">
        <f>IFERROR(IF(VLOOKUP(A1153,入力データ,34,FALSE)="","",VLOOKUP(A1153,入力データ,34,FALSE)),"")</f>
        <v/>
      </c>
      <c r="AE1153" s="444" t="str">
        <f>IF(AD1153="","",IF(V1160&gt;43585,5,4))</f>
        <v/>
      </c>
      <c r="AF1153" s="445" t="str">
        <f>IF(AD1153="","",V1160)</f>
        <v/>
      </c>
      <c r="AG1153" s="447" t="str">
        <f>IF(AD1153="","",V1160)</f>
        <v/>
      </c>
      <c r="AH1153" s="449" t="str">
        <f>IF(AD1153="","",V1160)</f>
        <v/>
      </c>
      <c r="AI1153" s="444">
        <v>5</v>
      </c>
      <c r="AJ1153" s="451" t="str">
        <f>IFERROR(IF(OR(VLOOKUP(A1153,入力データ,34,FALSE)=1,VLOOKUP(A1153,入力データ,34,FALSE)=3,VLOOKUP(A1153,入力データ,34,FALSE)=4,VLOOKUP(A1153,入力データ,34,FALSE)=5),3,
IF(VLOOKUP(A1153,入力データ,35,FALSE)="","",3)),"")</f>
        <v/>
      </c>
      <c r="AK1153" s="371"/>
      <c r="AL1153" s="373"/>
    </row>
    <row r="1154" spans="1:38" ht="15" customHeight="1" x14ac:dyDescent="0.15">
      <c r="A1154" s="454"/>
      <c r="B1154" s="457"/>
      <c r="C1154" s="460"/>
      <c r="D1154" s="462"/>
      <c r="E1154" s="465"/>
      <c r="F1154" s="468"/>
      <c r="G1154" s="471"/>
      <c r="H1154" s="474"/>
      <c r="I1154" s="474"/>
      <c r="J1154" s="476"/>
      <c r="K1154" s="479"/>
      <c r="L1154" s="482"/>
      <c r="M1154" s="484"/>
      <c r="N1154" s="486"/>
      <c r="O1154" s="471"/>
      <c r="P1154" s="482"/>
      <c r="Q1154" s="437"/>
      <c r="R1154" s="488"/>
      <c r="S1154" s="437"/>
      <c r="T1154" s="438"/>
      <c r="U1154" s="439"/>
      <c r="V1154" s="41"/>
      <c r="W1154" s="150"/>
      <c r="X1154" s="150"/>
      <c r="Y1154" s="150" t="str">
        <f>IFERROR(IF(VLOOKUP(A1153,入力データ,22,FALSE)="","",VLOOKUP(A1153,入力データ,22,FALSE)),"")</f>
        <v/>
      </c>
      <c r="Z1154" s="150"/>
      <c r="AA1154" s="151"/>
      <c r="AB1154" s="369"/>
      <c r="AC1154" s="378"/>
      <c r="AD1154" s="380"/>
      <c r="AE1154" s="380"/>
      <c r="AF1154" s="446"/>
      <c r="AG1154" s="448"/>
      <c r="AH1154" s="450"/>
      <c r="AI1154" s="380"/>
      <c r="AJ1154" s="452"/>
      <c r="AK1154" s="372"/>
      <c r="AL1154" s="374"/>
    </row>
    <row r="1155" spans="1:38" ht="15" customHeight="1" x14ac:dyDescent="0.15">
      <c r="A1155" s="454"/>
      <c r="B1155" s="457"/>
      <c r="C1155" s="375" t="str">
        <f>IFERROR(IF(VLOOKUP(A1153,入力データ,12,FALSE)="","",VLOOKUP(A1153,入力データ,12,FALSE)),"")</f>
        <v/>
      </c>
      <c r="D1155" s="462"/>
      <c r="E1155" s="465"/>
      <c r="F1155" s="468"/>
      <c r="G1155" s="471"/>
      <c r="H1155" s="474"/>
      <c r="I1155" s="474"/>
      <c r="J1155" s="476"/>
      <c r="K1155" s="479"/>
      <c r="L1155" s="482"/>
      <c r="M1155" s="484"/>
      <c r="N1155" s="486"/>
      <c r="O1155" s="471"/>
      <c r="P1155" s="482"/>
      <c r="Q1155" s="437"/>
      <c r="R1155" s="488"/>
      <c r="S1155" s="437"/>
      <c r="T1155" s="438"/>
      <c r="U1155" s="439"/>
      <c r="V1155" s="41"/>
      <c r="W1155" s="150"/>
      <c r="X1155" s="150"/>
      <c r="Y1155" s="150" t="str">
        <f>IFERROR(IF(VLOOKUP(A1153,入力データ,23,FALSE)="","",VLOOKUP(A1153,入力データ,23,FALSE)),"")</f>
        <v/>
      </c>
      <c r="Z1155" s="150"/>
      <c r="AA1155" s="151"/>
      <c r="AB1155" s="369"/>
      <c r="AC1155" s="377">
        <v>2</v>
      </c>
      <c r="AD1155" s="379" t="str">
        <f>IFERROR(IF(VLOOKUP(A1153,入力データ,37,FALSE)="","",VLOOKUP(A1153,入力データ,37,FALSE)),"")</f>
        <v/>
      </c>
      <c r="AE1155" s="379" t="str">
        <f>IF(AD1155="","",IF(V1160&gt;43585,5,4))</f>
        <v/>
      </c>
      <c r="AF1155" s="381" t="str">
        <f>IF(AD1155="","",V1160)</f>
        <v/>
      </c>
      <c r="AG1155" s="383" t="str">
        <f>IF(AE1155="","",V1160)</f>
        <v/>
      </c>
      <c r="AH1155" s="385" t="str">
        <f>IF(AF1155="","",V1160)</f>
        <v/>
      </c>
      <c r="AI1155" s="387">
        <v>6</v>
      </c>
      <c r="AJ1155" s="389" t="str">
        <f>IFERROR(IF(VLOOKUP(A1153,入力データ,36,FALSE)="","",3),"")</f>
        <v/>
      </c>
      <c r="AK1155" s="372"/>
      <c r="AL1155" s="374"/>
    </row>
    <row r="1156" spans="1:38" ht="15" customHeight="1" x14ac:dyDescent="0.15">
      <c r="A1156" s="454"/>
      <c r="B1156" s="458"/>
      <c r="C1156" s="376"/>
      <c r="D1156" s="463"/>
      <c r="E1156" s="466"/>
      <c r="F1156" s="469"/>
      <c r="G1156" s="472"/>
      <c r="H1156" s="466"/>
      <c r="I1156" s="466"/>
      <c r="J1156" s="477"/>
      <c r="K1156" s="480"/>
      <c r="L1156" s="466"/>
      <c r="M1156" s="466"/>
      <c r="N1156" s="469"/>
      <c r="O1156" s="472"/>
      <c r="P1156" s="466"/>
      <c r="Q1156" s="477"/>
      <c r="R1156" s="489"/>
      <c r="S1156" s="440"/>
      <c r="T1156" s="441"/>
      <c r="U1156" s="442"/>
      <c r="V1156" s="38"/>
      <c r="W1156" s="36"/>
      <c r="X1156" s="36"/>
      <c r="Y1156" s="150" t="str">
        <f>IFERROR(IF(VLOOKUP(A1153,入力データ,24,FALSE)="","",VLOOKUP(A1153,入力データ,24,FALSE)),"")</f>
        <v/>
      </c>
      <c r="Z1156" s="63"/>
      <c r="AA1156" s="37"/>
      <c r="AB1156" s="369"/>
      <c r="AC1156" s="378"/>
      <c r="AD1156" s="380"/>
      <c r="AE1156" s="380"/>
      <c r="AF1156" s="382"/>
      <c r="AG1156" s="384"/>
      <c r="AH1156" s="386"/>
      <c r="AI1156" s="388"/>
      <c r="AJ1156" s="390"/>
      <c r="AK1156" s="372"/>
      <c r="AL1156" s="374"/>
    </row>
    <row r="1157" spans="1:38" ht="15" customHeight="1" x14ac:dyDescent="0.15">
      <c r="A1157" s="454"/>
      <c r="B1157" s="490" t="str">
        <f>IF(OR(C1153&lt;&gt;"",C1155&lt;&gt;""),"○","")</f>
        <v/>
      </c>
      <c r="C1157" s="391" t="str">
        <f>IFERROR(IF(VLOOKUP(A1153,入力データ,4,FALSE)="","",VLOOKUP(A1153,入力データ,4,FALSE)),"")</f>
        <v/>
      </c>
      <c r="D1157" s="392"/>
      <c r="E1157" s="395" t="str">
        <f>IFERROR(IF(VLOOKUP(A1153,入力データ,15,FALSE)="","",IF(VLOOKUP(A1153,入力データ,15,FALSE)&gt;43585,5,4)),"")</f>
        <v/>
      </c>
      <c r="F1157" s="398" t="str">
        <f>IFERROR(IF(VLOOKUP(A1153,入力データ,15,FALSE)="","",VLOOKUP(A1153,入力データ,15,FALSE)),"")</f>
        <v/>
      </c>
      <c r="G1157" s="401" t="str">
        <f>IFERROR(IF(VLOOKUP(A1153,入力データ,15,FALSE)="","",VLOOKUP(A1153,入力データ,15,FALSE)),"")</f>
        <v/>
      </c>
      <c r="H1157" s="404" t="str">
        <f>IFERROR(IF(VLOOKUP(A1153,入力データ,15,FALSE)&gt;0,1,""),"")</f>
        <v/>
      </c>
      <c r="I1157" s="404" t="str">
        <f>IFERROR(IF(VLOOKUP(A1153,入力データ,16,FALSE)="","",VLOOKUP(A1153,入力データ,16,FALSE)),"")</f>
        <v/>
      </c>
      <c r="J1157" s="405" t="str">
        <f>IFERROR(IF(VLOOKUP(A1153,入力データ,17,FALSE)="","",
IF(VLOOKUP(A1153,入力データ,17,FALSE)&gt;159,"G",
IF(VLOOKUP(A1153,入力データ,17,FALSE)&gt;149,"F",
IF(VLOOKUP(A1153,入力データ,17,FALSE)&gt;139,"E",
IF(VLOOKUP(A1153,入力データ,17,FALSE)&gt;129,"D",
IF(VLOOKUP(A1153,入力データ,17,FALSE)&gt;119,"C",
IF(VLOOKUP(A1153,入力データ,17,FALSE)&gt;109,"B",
IF(VLOOKUP(A1153,入力データ,17,FALSE)&gt;99,"A",
"")))))))),"")</f>
        <v/>
      </c>
      <c r="K1157" s="408" t="str">
        <f>IFERROR(IF(VLOOKUP(A1153,入力データ,17,FALSE)="","",
IF(VLOOKUP(A1153,入力データ,17,FALSE)&gt;99,MOD(VLOOKUP(A1153,入力データ,17,FALSE),10),VLOOKUP(A1153,入力データ,17,FALSE))),"")</f>
        <v/>
      </c>
      <c r="L1157" s="411" t="str">
        <f>IFERROR(IF(VLOOKUP(A1153,入力データ,18,FALSE)="","",VLOOKUP(A1153,入力データ,18,FALSE)),"")</f>
        <v/>
      </c>
      <c r="M1157" s="493" t="str">
        <f>IFERROR(IF(VLOOKUP(A1153,入力データ,19,FALSE)="","",IF(VLOOKUP(A1153,入力データ,19,FALSE)&gt;43585,5,4)),"")</f>
        <v/>
      </c>
      <c r="N1157" s="398" t="str">
        <f>IFERROR(IF(VLOOKUP(A1153,入力データ,19,FALSE)="","",VLOOKUP(A1153,入力データ,19,FALSE)),"")</f>
        <v/>
      </c>
      <c r="O1157" s="401" t="str">
        <f>IFERROR(IF(VLOOKUP(A1153,入力データ,19,FALSE)="","",VLOOKUP(A1153,入力データ,19,FALSE)),"")</f>
        <v/>
      </c>
      <c r="P1157" s="411" t="str">
        <f>IFERROR(IF(VLOOKUP(A1153,入力データ,20,FALSE)="","",VLOOKUP(A1153,入力データ,20,FALSE)),"")</f>
        <v/>
      </c>
      <c r="Q1157" s="500"/>
      <c r="R1157" s="503" t="str">
        <f>IFERROR(IF(OR(S1157="ｲｸｷｭｳ",S1157="ﾑｷｭｳ",AND(L1157="",P1157="")),"",VLOOKUP(A1153,入力データ,31,FALSE)),"")</f>
        <v/>
      </c>
      <c r="S1157" s="423" t="str">
        <f>IFERROR(
IF(VLOOKUP(A1153,入力データ,33,FALSE)=1,"ﾑｷｭｳ ",
IF(VLOOKUP(A1153,入力データ,33,FALSE)=3,"ｲｸｷｭｳ",
IF(VLOOKUP(A1153,入力データ,33,FALSE)=4,VLOOKUP(A1153,入力データ,32,FALSE),
IF(VLOOKUP(A1153,入力データ,33,FALSE)=5,VLOOKUP(A1153,入力データ,32,FALSE),
IF(AND(VLOOKUP(A1153,入力データ,38,FALSE)&gt;0,VLOOKUP(A1153,入力データ,38,FALSE)&lt;9),0,
IF(AND(L1157="",P1157=""),"",VLOOKUP(A1153,入力データ,32,FALSE))))))),"")</f>
        <v/>
      </c>
      <c r="T1157" s="424"/>
      <c r="U1157" s="425"/>
      <c r="V1157" s="36"/>
      <c r="W1157" s="36"/>
      <c r="X1157" s="36"/>
      <c r="Y1157" s="63" t="str">
        <f>IFERROR(IF(VLOOKUP(A1153,入力データ,25,FALSE)="","",VLOOKUP(A1153,入力データ,25,FALSE)),"")</f>
        <v/>
      </c>
      <c r="Z1157" s="63"/>
      <c r="AA1157" s="37"/>
      <c r="AB1157" s="369"/>
      <c r="AC1157" s="377">
        <v>3</v>
      </c>
      <c r="AD1157" s="379" t="str">
        <f>IFERROR(IF(VLOOKUP(A1153,入力データ,33,FALSE)="","",VLOOKUP(A1153,入力データ,33,FALSE)),"")</f>
        <v/>
      </c>
      <c r="AE1157" s="379" t="str">
        <f>IF(AD1157="","",IF(V1160&gt;43585,5,4))</f>
        <v/>
      </c>
      <c r="AF1157" s="381" t="str">
        <f>IF(AD1157="","",V1160)</f>
        <v/>
      </c>
      <c r="AG1157" s="383" t="str">
        <f>IF(AE1157="","",V1160)</f>
        <v/>
      </c>
      <c r="AH1157" s="385" t="str">
        <f>IF(AF1157="","",V1160)</f>
        <v/>
      </c>
      <c r="AI1157" s="379">
        <v>7</v>
      </c>
      <c r="AJ1157" s="430"/>
      <c r="AK1157" s="372"/>
      <c r="AL1157" s="374"/>
    </row>
    <row r="1158" spans="1:38" ht="15" customHeight="1" x14ac:dyDescent="0.15">
      <c r="A1158" s="454"/>
      <c r="B1158" s="491"/>
      <c r="C1158" s="393"/>
      <c r="D1158" s="394"/>
      <c r="E1158" s="396"/>
      <c r="F1158" s="399"/>
      <c r="G1158" s="402"/>
      <c r="H1158" s="396"/>
      <c r="I1158" s="396"/>
      <c r="J1158" s="406"/>
      <c r="K1158" s="409"/>
      <c r="L1158" s="396"/>
      <c r="M1158" s="494"/>
      <c r="N1158" s="496"/>
      <c r="O1158" s="498"/>
      <c r="P1158" s="494"/>
      <c r="Q1158" s="501"/>
      <c r="R1158" s="504"/>
      <c r="S1158" s="426"/>
      <c r="T1158" s="426"/>
      <c r="U1158" s="427"/>
      <c r="V1158" s="1"/>
      <c r="W1158" s="1"/>
      <c r="X1158" s="1"/>
      <c r="Y1158" s="63" t="str">
        <f>IFERROR(IF(VLOOKUP(A1153,入力データ,26,FALSE)="","",VLOOKUP(A1153,入力データ,26,FALSE)),"")</f>
        <v/>
      </c>
      <c r="Z1158" s="1"/>
      <c r="AA1158" s="1"/>
      <c r="AB1158" s="369"/>
      <c r="AC1158" s="378"/>
      <c r="AD1158" s="380"/>
      <c r="AE1158" s="380"/>
      <c r="AF1158" s="382"/>
      <c r="AG1158" s="384"/>
      <c r="AH1158" s="386"/>
      <c r="AI1158" s="380"/>
      <c r="AJ1158" s="431"/>
      <c r="AK1158" s="372"/>
      <c r="AL1158" s="374"/>
    </row>
    <row r="1159" spans="1:38" ht="15" customHeight="1" x14ac:dyDescent="0.15">
      <c r="A1159" s="454"/>
      <c r="B1159" s="491"/>
      <c r="C1159" s="432" t="str">
        <f>IFERROR(IF(VLOOKUP(A1153,入力データ,14,FALSE)="","",VLOOKUP(A1153,入力データ,14,FALSE)),"")</f>
        <v/>
      </c>
      <c r="D1159" s="409"/>
      <c r="E1159" s="396"/>
      <c r="F1159" s="399"/>
      <c r="G1159" s="402"/>
      <c r="H1159" s="396"/>
      <c r="I1159" s="396"/>
      <c r="J1159" s="406"/>
      <c r="K1159" s="409"/>
      <c r="L1159" s="396"/>
      <c r="M1159" s="494"/>
      <c r="N1159" s="496"/>
      <c r="O1159" s="498"/>
      <c r="P1159" s="494"/>
      <c r="Q1159" s="501"/>
      <c r="R1159" s="504"/>
      <c r="S1159" s="426"/>
      <c r="T1159" s="426"/>
      <c r="U1159" s="427"/>
      <c r="V1159" s="150"/>
      <c r="W1159" s="150"/>
      <c r="X1159" s="150"/>
      <c r="Y1159" s="1"/>
      <c r="Z1159" s="62"/>
      <c r="AA1159" s="151"/>
      <c r="AB1159" s="369"/>
      <c r="AC1159" s="377">
        <v>4</v>
      </c>
      <c r="AD1159" s="413" t="str">
        <f>IFERROR(IF(VLOOKUP(A1153,入力データ,38,FALSE)="","",VLOOKUP(A1153,入力データ,38,FALSE)),"")</f>
        <v/>
      </c>
      <c r="AE1159" s="379" t="str">
        <f>IF(AD1159="","",IF(V1160&gt;43585,5,4))</f>
        <v/>
      </c>
      <c r="AF1159" s="381" t="str">
        <f>IF(AE1159="","",V1160)</f>
        <v/>
      </c>
      <c r="AG1159" s="383" t="str">
        <f>IF(AE1159="","",V1160)</f>
        <v/>
      </c>
      <c r="AH1159" s="385" t="str">
        <f>IF(AE1159="","",V1160)</f>
        <v/>
      </c>
      <c r="AI1159" s="379"/>
      <c r="AJ1159" s="418"/>
      <c r="AK1159" s="58"/>
      <c r="AL1159" s="86"/>
    </row>
    <row r="1160" spans="1:38" ht="15" customHeight="1" x14ac:dyDescent="0.15">
      <c r="A1160" s="455"/>
      <c r="B1160" s="492"/>
      <c r="C1160" s="433"/>
      <c r="D1160" s="410"/>
      <c r="E1160" s="397"/>
      <c r="F1160" s="400"/>
      <c r="G1160" s="403"/>
      <c r="H1160" s="397"/>
      <c r="I1160" s="397"/>
      <c r="J1160" s="407"/>
      <c r="K1160" s="410"/>
      <c r="L1160" s="397"/>
      <c r="M1160" s="495"/>
      <c r="N1160" s="497"/>
      <c r="O1160" s="499"/>
      <c r="P1160" s="495"/>
      <c r="Q1160" s="502"/>
      <c r="R1160" s="505"/>
      <c r="S1160" s="428"/>
      <c r="T1160" s="428"/>
      <c r="U1160" s="429"/>
      <c r="V1160" s="420" t="str">
        <f>IFERROR(IF(VLOOKUP(A1153,入力データ,27,FALSE)="","",VLOOKUP(A1153,入力データ,27,FALSE)),"")</f>
        <v/>
      </c>
      <c r="W1160" s="421"/>
      <c r="X1160" s="421"/>
      <c r="Y1160" s="421"/>
      <c r="Z1160" s="421"/>
      <c r="AA1160" s="422"/>
      <c r="AB1160" s="370"/>
      <c r="AC1160" s="412"/>
      <c r="AD1160" s="414"/>
      <c r="AE1160" s="414"/>
      <c r="AF1160" s="415"/>
      <c r="AG1160" s="416"/>
      <c r="AH1160" s="417"/>
      <c r="AI1160" s="414"/>
      <c r="AJ1160" s="419"/>
      <c r="AK1160" s="60"/>
      <c r="AL1160" s="61"/>
    </row>
    <row r="1161" spans="1:38" ht="15" customHeight="1" x14ac:dyDescent="0.15">
      <c r="A1161" s="453">
        <v>144</v>
      </c>
      <c r="B1161" s="456"/>
      <c r="C1161" s="459" t="str">
        <f>IFERROR(IF(VLOOKUP(A1161,入力データ,2,FALSE)="","",VLOOKUP(A1161,入力データ,2,FALSE)),"")</f>
        <v/>
      </c>
      <c r="D1161" s="461" t="str">
        <f>IFERROR(
IF(OR(VLOOKUP(A1161,入力データ,34,FALSE)=1,
VLOOKUP(A1161,入力データ,34,FALSE)=3,
VLOOKUP(A1161,入力データ,34,FALSE)=4,
VLOOKUP(A1161,入力データ,34,FALSE)=5),
IF(VLOOKUP(A1161,入力データ,13,FALSE)="","",VLOOKUP(A1161,入力データ,13,FALSE)),
IF(VLOOKUP(A1161,入力データ,3,FALSE)="","",VLOOKUP(A1161,入力データ,3,FALSE))),"")</f>
        <v/>
      </c>
      <c r="E1161" s="464" t="str">
        <f>IFERROR(IF(VLOOKUP(A1161,入力データ,5,FALSE)="","",IF(VLOOKUP(A1161,入力データ,5,FALSE)&gt;43585,5,4)),"")</f>
        <v/>
      </c>
      <c r="F1161" s="467" t="str">
        <f>IFERROR(IF(VLOOKUP(A1161,入力データ,5,FALSE)="","",VLOOKUP(A1161,入力データ,5,FALSE)),"")</f>
        <v/>
      </c>
      <c r="G1161" s="470" t="str">
        <f>IFERROR(IF(VLOOKUP(A1161,入力データ,5,FALSE)="","",VLOOKUP(A1161,入力データ,5,FALSE)),"")</f>
        <v/>
      </c>
      <c r="H1161" s="473" t="str">
        <f>IFERROR(IF(VLOOKUP(A1161,入力データ,5,FALSE)&gt;0,1,""),"")</f>
        <v/>
      </c>
      <c r="I1161" s="473" t="str">
        <f>IFERROR(IF(VLOOKUP(A1161,入力データ,6,FALSE)="","",VLOOKUP(A1161,入力データ,6,FALSE)),"")</f>
        <v/>
      </c>
      <c r="J1161" s="475" t="str">
        <f>IFERROR(IF(VLOOKUP(A1161,入力データ,7,FALSE)="","",
IF(VLOOKUP(A1161,入力データ,7,FALSE)&gt;159,"G",
IF(VLOOKUP(A1161,入力データ,7,FALSE)&gt;149,"F",
IF(VLOOKUP(A1161,入力データ,7,FALSE)&gt;139,"E",
IF(VLOOKUP(A1161,入力データ,7,FALSE)&gt;129,"D",
IF(VLOOKUP(A1161,入力データ,7,FALSE)&gt;119,"C",
IF(VLOOKUP(A1161,入力データ,7,FALSE)&gt;109,"B",
IF(VLOOKUP(A1161,入力データ,7,FALSE)&gt;99,"A",
"")))))))),"")</f>
        <v/>
      </c>
      <c r="K1161" s="478" t="str">
        <f>IFERROR(IF(VLOOKUP(A1161,入力データ,7,FALSE)="","",
IF(VLOOKUP(A1161,入力データ,7,FALSE)&gt;99,MOD(VLOOKUP(A1161,入力データ,7,FALSE),10),VLOOKUP(A1161,入力データ,7,FALSE))),"")</f>
        <v/>
      </c>
      <c r="L1161" s="481" t="str">
        <f>IFERROR(IF(VLOOKUP(A1161,入力データ,8,FALSE)="","",VLOOKUP(A1161,入力データ,8,FALSE)),"")</f>
        <v/>
      </c>
      <c r="M1161" s="483" t="str">
        <f>IFERROR(IF(VLOOKUP(A1161,入力データ,9,FALSE)="","",IF(VLOOKUP(A1161,入力データ,9,FALSE)&gt;43585,5,4)),"")</f>
        <v/>
      </c>
      <c r="N1161" s="485" t="str">
        <f>IFERROR(IF(VLOOKUP(A1161,入力データ,9,FALSE)="","",VLOOKUP(A1161,入力データ,9,FALSE)),"")</f>
        <v/>
      </c>
      <c r="O1161" s="470" t="str">
        <f>IFERROR(IF(VLOOKUP(A1161,入力データ,9,FALSE)="","",VLOOKUP(A1161,入力データ,9,FALSE)),"")</f>
        <v/>
      </c>
      <c r="P1161" s="481" t="str">
        <f>IFERROR(IF(VLOOKUP(A1161,入力データ,10,FALSE)="","",VLOOKUP(A1161,入力データ,10,FALSE)),"")</f>
        <v/>
      </c>
      <c r="Q1161" s="434"/>
      <c r="R1161" s="487" t="str">
        <f>IFERROR(IF(VLOOKUP(A1161,入力データ,8,FALSE)="","",VLOOKUP(A1161,入力データ,8,FALSE)+VALUE(VLOOKUP(A1161,入力データ,10,FALSE))),"")</f>
        <v/>
      </c>
      <c r="S1161" s="434" t="str">
        <f>IF(R1161="","",IF(VLOOKUP(A1161,入力データ,11,FALSE)="育児休業","ｲｸｷｭｳ",IF(VLOOKUP(A1161,入力データ,11,FALSE)="傷病休職","ﾑｷｭｳ",ROUNDDOWN(R1161*10/1000,0))))</f>
        <v/>
      </c>
      <c r="T1161" s="435"/>
      <c r="U1161" s="436"/>
      <c r="V1161" s="152"/>
      <c r="W1161" s="149"/>
      <c r="X1161" s="149"/>
      <c r="Y1161" s="149" t="str">
        <f>IFERROR(IF(VLOOKUP(A1161,入力データ,21,FALSE)="","",VLOOKUP(A1161,入力データ,21,FALSE)),"")</f>
        <v/>
      </c>
      <c r="Z1161" s="40"/>
      <c r="AA1161" s="67"/>
      <c r="AB1161" s="368" t="str">
        <f>IFERROR(IF(VLOOKUP(A1161,入力データ,28,FALSE)&amp;"　"&amp;VLOOKUP(A1161,入力データ,29,FALSE)="　","",VLOOKUP(A1161,入力データ,28,FALSE)&amp;"　"&amp;VLOOKUP(A1161,入力データ,29,FALSE)),"")</f>
        <v/>
      </c>
      <c r="AC1161" s="443">
        <v>1</v>
      </c>
      <c r="AD1161" s="444" t="str">
        <f>IFERROR(IF(VLOOKUP(A1161,入力データ,34,FALSE)="","",VLOOKUP(A1161,入力データ,34,FALSE)),"")</f>
        <v/>
      </c>
      <c r="AE1161" s="444" t="str">
        <f>IF(AD1161="","",IF(V1168&gt;43585,5,4))</f>
        <v/>
      </c>
      <c r="AF1161" s="445" t="str">
        <f>IF(AD1161="","",V1168)</f>
        <v/>
      </c>
      <c r="AG1161" s="447" t="str">
        <f>IF(AD1161="","",V1168)</f>
        <v/>
      </c>
      <c r="AH1161" s="449" t="str">
        <f>IF(AD1161="","",V1168)</f>
        <v/>
      </c>
      <c r="AI1161" s="444">
        <v>5</v>
      </c>
      <c r="AJ1161" s="451" t="str">
        <f>IFERROR(IF(OR(VLOOKUP(A1161,入力データ,34,FALSE)=1,VLOOKUP(A1161,入力データ,34,FALSE)=3,VLOOKUP(A1161,入力データ,34,FALSE)=4,VLOOKUP(A1161,入力データ,34,FALSE)=5),3,
IF(VLOOKUP(A1161,入力データ,35,FALSE)="","",3)),"")</f>
        <v/>
      </c>
      <c r="AK1161" s="371"/>
      <c r="AL1161" s="373"/>
    </row>
    <row r="1162" spans="1:38" ht="15" customHeight="1" x14ac:dyDescent="0.15">
      <c r="A1162" s="454"/>
      <c r="B1162" s="457"/>
      <c r="C1162" s="460"/>
      <c r="D1162" s="462"/>
      <c r="E1162" s="465"/>
      <c r="F1162" s="468"/>
      <c r="G1162" s="471"/>
      <c r="H1162" s="474"/>
      <c r="I1162" s="474"/>
      <c r="J1162" s="476"/>
      <c r="K1162" s="479"/>
      <c r="L1162" s="482"/>
      <c r="M1162" s="484"/>
      <c r="N1162" s="486"/>
      <c r="O1162" s="471"/>
      <c r="P1162" s="482"/>
      <c r="Q1162" s="437"/>
      <c r="R1162" s="488"/>
      <c r="S1162" s="437"/>
      <c r="T1162" s="438"/>
      <c r="U1162" s="439"/>
      <c r="V1162" s="41"/>
      <c r="W1162" s="150"/>
      <c r="X1162" s="150"/>
      <c r="Y1162" s="150" t="str">
        <f>IFERROR(IF(VLOOKUP(A1161,入力データ,22,FALSE)="","",VLOOKUP(A1161,入力データ,22,FALSE)),"")</f>
        <v/>
      </c>
      <c r="Z1162" s="150"/>
      <c r="AA1162" s="151"/>
      <c r="AB1162" s="369"/>
      <c r="AC1162" s="378"/>
      <c r="AD1162" s="380"/>
      <c r="AE1162" s="380"/>
      <c r="AF1162" s="446"/>
      <c r="AG1162" s="448"/>
      <c r="AH1162" s="450"/>
      <c r="AI1162" s="380"/>
      <c r="AJ1162" s="452"/>
      <c r="AK1162" s="372"/>
      <c r="AL1162" s="374"/>
    </row>
    <row r="1163" spans="1:38" ht="15" customHeight="1" x14ac:dyDescent="0.15">
      <c r="A1163" s="454"/>
      <c r="B1163" s="457"/>
      <c r="C1163" s="375" t="str">
        <f>IFERROR(IF(VLOOKUP(A1161,入力データ,12,FALSE)="","",VLOOKUP(A1161,入力データ,12,FALSE)),"")</f>
        <v/>
      </c>
      <c r="D1163" s="462"/>
      <c r="E1163" s="465"/>
      <c r="F1163" s="468"/>
      <c r="G1163" s="471"/>
      <c r="H1163" s="474"/>
      <c r="I1163" s="474"/>
      <c r="J1163" s="476"/>
      <c r="K1163" s="479"/>
      <c r="L1163" s="482"/>
      <c r="M1163" s="484"/>
      <c r="N1163" s="486"/>
      <c r="O1163" s="471"/>
      <c r="P1163" s="482"/>
      <c r="Q1163" s="437"/>
      <c r="R1163" s="488"/>
      <c r="S1163" s="437"/>
      <c r="T1163" s="438"/>
      <c r="U1163" s="439"/>
      <c r="V1163" s="41"/>
      <c r="W1163" s="150"/>
      <c r="X1163" s="150"/>
      <c r="Y1163" s="150" t="str">
        <f>IFERROR(IF(VLOOKUP(A1161,入力データ,23,FALSE)="","",VLOOKUP(A1161,入力データ,23,FALSE)),"")</f>
        <v/>
      </c>
      <c r="Z1163" s="150"/>
      <c r="AA1163" s="151"/>
      <c r="AB1163" s="369"/>
      <c r="AC1163" s="377">
        <v>2</v>
      </c>
      <c r="AD1163" s="379" t="str">
        <f>IFERROR(IF(VLOOKUP(A1161,入力データ,37,FALSE)="","",VLOOKUP(A1161,入力データ,37,FALSE)),"")</f>
        <v/>
      </c>
      <c r="AE1163" s="379" t="str">
        <f>IF(AD1163="","",IF(V1168&gt;43585,5,4))</f>
        <v/>
      </c>
      <c r="AF1163" s="381" t="str">
        <f>IF(AD1163="","",V1168)</f>
        <v/>
      </c>
      <c r="AG1163" s="383" t="str">
        <f>IF(AE1163="","",V1168)</f>
        <v/>
      </c>
      <c r="AH1163" s="385" t="str">
        <f>IF(AF1163="","",V1168)</f>
        <v/>
      </c>
      <c r="AI1163" s="387">
        <v>6</v>
      </c>
      <c r="AJ1163" s="389" t="str">
        <f>IFERROR(IF(VLOOKUP(A1161,入力データ,36,FALSE)="","",3),"")</f>
        <v/>
      </c>
      <c r="AK1163" s="372"/>
      <c r="AL1163" s="374"/>
    </row>
    <row r="1164" spans="1:38" ht="15" customHeight="1" x14ac:dyDescent="0.15">
      <c r="A1164" s="454"/>
      <c r="B1164" s="458"/>
      <c r="C1164" s="376"/>
      <c r="D1164" s="463"/>
      <c r="E1164" s="466"/>
      <c r="F1164" s="469"/>
      <c r="G1164" s="472"/>
      <c r="H1164" s="466"/>
      <c r="I1164" s="466"/>
      <c r="J1164" s="477"/>
      <c r="K1164" s="480"/>
      <c r="L1164" s="466"/>
      <c r="M1164" s="466"/>
      <c r="N1164" s="469"/>
      <c r="O1164" s="472"/>
      <c r="P1164" s="466"/>
      <c r="Q1164" s="477"/>
      <c r="R1164" s="489"/>
      <c r="S1164" s="440"/>
      <c r="T1164" s="441"/>
      <c r="U1164" s="442"/>
      <c r="V1164" s="38"/>
      <c r="W1164" s="36"/>
      <c r="X1164" s="36"/>
      <c r="Y1164" s="150" t="str">
        <f>IFERROR(IF(VLOOKUP(A1161,入力データ,24,FALSE)="","",VLOOKUP(A1161,入力データ,24,FALSE)),"")</f>
        <v/>
      </c>
      <c r="Z1164" s="63"/>
      <c r="AA1164" s="37"/>
      <c r="AB1164" s="369"/>
      <c r="AC1164" s="378"/>
      <c r="AD1164" s="380"/>
      <c r="AE1164" s="380"/>
      <c r="AF1164" s="382"/>
      <c r="AG1164" s="384"/>
      <c r="AH1164" s="386"/>
      <c r="AI1164" s="388"/>
      <c r="AJ1164" s="390"/>
      <c r="AK1164" s="372"/>
      <c r="AL1164" s="374"/>
    </row>
    <row r="1165" spans="1:38" ht="15" customHeight="1" x14ac:dyDescent="0.15">
      <c r="A1165" s="454"/>
      <c r="B1165" s="490" t="str">
        <f>IF(OR(C1161&lt;&gt;"",C1163&lt;&gt;""),"○","")</f>
        <v/>
      </c>
      <c r="C1165" s="391" t="str">
        <f>IFERROR(IF(VLOOKUP(A1161,入力データ,4,FALSE)="","",VLOOKUP(A1161,入力データ,4,FALSE)),"")</f>
        <v/>
      </c>
      <c r="D1165" s="392"/>
      <c r="E1165" s="395" t="str">
        <f>IFERROR(IF(VLOOKUP(A1161,入力データ,15,FALSE)="","",IF(VLOOKUP(A1161,入力データ,15,FALSE)&gt;43585,5,4)),"")</f>
        <v/>
      </c>
      <c r="F1165" s="398" t="str">
        <f>IFERROR(IF(VLOOKUP(A1161,入力データ,15,FALSE)="","",VLOOKUP(A1161,入力データ,15,FALSE)),"")</f>
        <v/>
      </c>
      <c r="G1165" s="401" t="str">
        <f>IFERROR(IF(VLOOKUP(A1161,入力データ,15,FALSE)="","",VLOOKUP(A1161,入力データ,15,FALSE)),"")</f>
        <v/>
      </c>
      <c r="H1165" s="404" t="str">
        <f>IFERROR(IF(VLOOKUP(A1161,入力データ,15,FALSE)&gt;0,1,""),"")</f>
        <v/>
      </c>
      <c r="I1165" s="404" t="str">
        <f>IFERROR(IF(VLOOKUP(A1161,入力データ,16,FALSE)="","",VLOOKUP(A1161,入力データ,16,FALSE)),"")</f>
        <v/>
      </c>
      <c r="J1165" s="405" t="str">
        <f>IFERROR(IF(VLOOKUP(A1161,入力データ,17,FALSE)="","",
IF(VLOOKUP(A1161,入力データ,17,FALSE)&gt;159,"G",
IF(VLOOKUP(A1161,入力データ,17,FALSE)&gt;149,"F",
IF(VLOOKUP(A1161,入力データ,17,FALSE)&gt;139,"E",
IF(VLOOKUP(A1161,入力データ,17,FALSE)&gt;129,"D",
IF(VLOOKUP(A1161,入力データ,17,FALSE)&gt;119,"C",
IF(VLOOKUP(A1161,入力データ,17,FALSE)&gt;109,"B",
IF(VLOOKUP(A1161,入力データ,17,FALSE)&gt;99,"A",
"")))))))),"")</f>
        <v/>
      </c>
      <c r="K1165" s="408" t="str">
        <f>IFERROR(IF(VLOOKUP(A1161,入力データ,17,FALSE)="","",
IF(VLOOKUP(A1161,入力データ,17,FALSE)&gt;99,MOD(VLOOKUP(A1161,入力データ,17,FALSE),10),VLOOKUP(A1161,入力データ,17,FALSE))),"")</f>
        <v/>
      </c>
      <c r="L1165" s="411" t="str">
        <f>IFERROR(IF(VLOOKUP(A1161,入力データ,18,FALSE)="","",VLOOKUP(A1161,入力データ,18,FALSE)),"")</f>
        <v/>
      </c>
      <c r="M1165" s="493" t="str">
        <f>IFERROR(IF(VLOOKUP(A1161,入力データ,19,FALSE)="","",IF(VLOOKUP(A1161,入力データ,19,FALSE)&gt;43585,5,4)),"")</f>
        <v/>
      </c>
      <c r="N1165" s="398" t="str">
        <f>IFERROR(IF(VLOOKUP(A1161,入力データ,19,FALSE)="","",VLOOKUP(A1161,入力データ,19,FALSE)),"")</f>
        <v/>
      </c>
      <c r="O1165" s="401" t="str">
        <f>IFERROR(IF(VLOOKUP(A1161,入力データ,19,FALSE)="","",VLOOKUP(A1161,入力データ,19,FALSE)),"")</f>
        <v/>
      </c>
      <c r="P1165" s="411" t="str">
        <f>IFERROR(IF(VLOOKUP(A1161,入力データ,20,FALSE)="","",VLOOKUP(A1161,入力データ,20,FALSE)),"")</f>
        <v/>
      </c>
      <c r="Q1165" s="500"/>
      <c r="R1165" s="503" t="str">
        <f>IFERROR(IF(OR(S1165="ｲｸｷｭｳ",S1165="ﾑｷｭｳ",AND(L1165="",P1165="")),"",VLOOKUP(A1161,入力データ,31,FALSE)),"")</f>
        <v/>
      </c>
      <c r="S1165" s="423" t="str">
        <f>IFERROR(
IF(VLOOKUP(A1161,入力データ,33,FALSE)=1,"ﾑｷｭｳ ",
IF(VLOOKUP(A1161,入力データ,33,FALSE)=3,"ｲｸｷｭｳ",
IF(VLOOKUP(A1161,入力データ,33,FALSE)=4,VLOOKUP(A1161,入力データ,32,FALSE),
IF(VLOOKUP(A1161,入力データ,33,FALSE)=5,VLOOKUP(A1161,入力データ,32,FALSE),
IF(AND(VLOOKUP(A1161,入力データ,38,FALSE)&gt;0,VLOOKUP(A1161,入力データ,38,FALSE)&lt;9),0,
IF(AND(L1165="",P1165=""),"",VLOOKUP(A1161,入力データ,32,FALSE))))))),"")</f>
        <v/>
      </c>
      <c r="T1165" s="424"/>
      <c r="U1165" s="425"/>
      <c r="V1165" s="36"/>
      <c r="W1165" s="36"/>
      <c r="X1165" s="36"/>
      <c r="Y1165" s="63" t="str">
        <f>IFERROR(IF(VLOOKUP(A1161,入力データ,25,FALSE)="","",VLOOKUP(A1161,入力データ,25,FALSE)),"")</f>
        <v/>
      </c>
      <c r="Z1165" s="63"/>
      <c r="AA1165" s="37"/>
      <c r="AB1165" s="369"/>
      <c r="AC1165" s="377">
        <v>3</v>
      </c>
      <c r="AD1165" s="379" t="str">
        <f>IFERROR(IF(VLOOKUP(A1161,入力データ,33,FALSE)="","",VLOOKUP(A1161,入力データ,33,FALSE)),"")</f>
        <v/>
      </c>
      <c r="AE1165" s="379" t="str">
        <f>IF(AD1165="","",IF(V1168&gt;43585,5,4))</f>
        <v/>
      </c>
      <c r="AF1165" s="381" t="str">
        <f>IF(AD1165="","",V1168)</f>
        <v/>
      </c>
      <c r="AG1165" s="383" t="str">
        <f>IF(AE1165="","",V1168)</f>
        <v/>
      </c>
      <c r="AH1165" s="385" t="str">
        <f>IF(AF1165="","",V1168)</f>
        <v/>
      </c>
      <c r="AI1165" s="379">
        <v>7</v>
      </c>
      <c r="AJ1165" s="430"/>
      <c r="AK1165" s="372"/>
      <c r="AL1165" s="374"/>
    </row>
    <row r="1166" spans="1:38" ht="15" customHeight="1" x14ac:dyDescent="0.15">
      <c r="A1166" s="454"/>
      <c r="B1166" s="491"/>
      <c r="C1166" s="393"/>
      <c r="D1166" s="394"/>
      <c r="E1166" s="396"/>
      <c r="F1166" s="399"/>
      <c r="G1166" s="402"/>
      <c r="H1166" s="396"/>
      <c r="I1166" s="396"/>
      <c r="J1166" s="406"/>
      <c r="K1166" s="409"/>
      <c r="L1166" s="396"/>
      <c r="M1166" s="494"/>
      <c r="N1166" s="496"/>
      <c r="O1166" s="498"/>
      <c r="P1166" s="494"/>
      <c r="Q1166" s="501"/>
      <c r="R1166" s="504"/>
      <c r="S1166" s="426"/>
      <c r="T1166" s="426"/>
      <c r="U1166" s="427"/>
      <c r="V1166" s="1"/>
      <c r="W1166" s="1"/>
      <c r="X1166" s="1"/>
      <c r="Y1166" s="63" t="str">
        <f>IFERROR(IF(VLOOKUP(A1161,入力データ,26,FALSE)="","",VLOOKUP(A1161,入力データ,26,FALSE)),"")</f>
        <v/>
      </c>
      <c r="Z1166" s="1"/>
      <c r="AA1166" s="1"/>
      <c r="AB1166" s="369"/>
      <c r="AC1166" s="378"/>
      <c r="AD1166" s="380"/>
      <c r="AE1166" s="380"/>
      <c r="AF1166" s="382"/>
      <c r="AG1166" s="384"/>
      <c r="AH1166" s="386"/>
      <c r="AI1166" s="380"/>
      <c r="AJ1166" s="431"/>
      <c r="AK1166" s="372"/>
      <c r="AL1166" s="374"/>
    </row>
    <row r="1167" spans="1:38" ht="15" customHeight="1" x14ac:dyDescent="0.15">
      <c r="A1167" s="454"/>
      <c r="B1167" s="491"/>
      <c r="C1167" s="432" t="str">
        <f>IFERROR(IF(VLOOKUP(A1161,入力データ,14,FALSE)="","",VLOOKUP(A1161,入力データ,14,FALSE)),"")</f>
        <v/>
      </c>
      <c r="D1167" s="409"/>
      <c r="E1167" s="396"/>
      <c r="F1167" s="399"/>
      <c r="G1167" s="402"/>
      <c r="H1167" s="396"/>
      <c r="I1167" s="396"/>
      <c r="J1167" s="406"/>
      <c r="K1167" s="409"/>
      <c r="L1167" s="396"/>
      <c r="M1167" s="494"/>
      <c r="N1167" s="496"/>
      <c r="O1167" s="498"/>
      <c r="P1167" s="494"/>
      <c r="Q1167" s="501"/>
      <c r="R1167" s="504"/>
      <c r="S1167" s="426"/>
      <c r="T1167" s="426"/>
      <c r="U1167" s="427"/>
      <c r="V1167" s="150"/>
      <c r="W1167" s="150"/>
      <c r="X1167" s="150"/>
      <c r="Y1167" s="1"/>
      <c r="Z1167" s="62"/>
      <c r="AA1167" s="151"/>
      <c r="AB1167" s="369"/>
      <c r="AC1167" s="377">
        <v>4</v>
      </c>
      <c r="AD1167" s="413" t="str">
        <f>IFERROR(IF(VLOOKUP(A1161,入力データ,38,FALSE)="","",VLOOKUP(A1161,入力データ,38,FALSE)),"")</f>
        <v/>
      </c>
      <c r="AE1167" s="379" t="str">
        <f>IF(AD1167="","",IF(V1168&gt;43585,5,4))</f>
        <v/>
      </c>
      <c r="AF1167" s="381" t="str">
        <f>IF(AE1167="","",V1168)</f>
        <v/>
      </c>
      <c r="AG1167" s="383" t="str">
        <f>IF(AE1167="","",V1168)</f>
        <v/>
      </c>
      <c r="AH1167" s="385" t="str">
        <f>IF(AE1167="","",V1168)</f>
        <v/>
      </c>
      <c r="AI1167" s="379"/>
      <c r="AJ1167" s="418"/>
      <c r="AK1167" s="58"/>
      <c r="AL1167" s="86"/>
    </row>
    <row r="1168" spans="1:38" ht="15" customHeight="1" x14ac:dyDescent="0.15">
      <c r="A1168" s="455"/>
      <c r="B1168" s="492"/>
      <c r="C1168" s="433"/>
      <c r="D1168" s="410"/>
      <c r="E1168" s="397"/>
      <c r="F1168" s="400"/>
      <c r="G1168" s="403"/>
      <c r="H1168" s="397"/>
      <c r="I1168" s="397"/>
      <c r="J1168" s="407"/>
      <c r="K1168" s="410"/>
      <c r="L1168" s="397"/>
      <c r="M1168" s="495"/>
      <c r="N1168" s="497"/>
      <c r="O1168" s="499"/>
      <c r="P1168" s="495"/>
      <c r="Q1168" s="502"/>
      <c r="R1168" s="505"/>
      <c r="S1168" s="428"/>
      <c r="T1168" s="428"/>
      <c r="U1168" s="429"/>
      <c r="V1168" s="420" t="str">
        <f>IFERROR(IF(VLOOKUP(A1161,入力データ,27,FALSE)="","",VLOOKUP(A1161,入力データ,27,FALSE)),"")</f>
        <v/>
      </c>
      <c r="W1168" s="421"/>
      <c r="X1168" s="421"/>
      <c r="Y1168" s="421"/>
      <c r="Z1168" s="421"/>
      <c r="AA1168" s="422"/>
      <c r="AB1168" s="370"/>
      <c r="AC1168" s="412"/>
      <c r="AD1168" s="414"/>
      <c r="AE1168" s="414"/>
      <c r="AF1168" s="415"/>
      <c r="AG1168" s="416"/>
      <c r="AH1168" s="417"/>
      <c r="AI1168" s="414"/>
      <c r="AJ1168" s="419"/>
      <c r="AK1168" s="60"/>
      <c r="AL1168" s="61"/>
    </row>
    <row r="1169" spans="1:38" ht="15" customHeight="1" x14ac:dyDescent="0.15">
      <c r="A1169" s="453">
        <v>145</v>
      </c>
      <c r="B1169" s="456"/>
      <c r="C1169" s="459" t="str">
        <f>IFERROR(IF(VLOOKUP(A1169,入力データ,2,FALSE)="","",VLOOKUP(A1169,入力データ,2,FALSE)),"")</f>
        <v/>
      </c>
      <c r="D1169" s="461" t="str">
        <f>IFERROR(
IF(OR(VLOOKUP(A1169,入力データ,34,FALSE)=1,
VLOOKUP(A1169,入力データ,34,FALSE)=3,
VLOOKUP(A1169,入力データ,34,FALSE)=4,
VLOOKUP(A1169,入力データ,34,FALSE)=5),
IF(VLOOKUP(A1169,入力データ,13,FALSE)="","",VLOOKUP(A1169,入力データ,13,FALSE)),
IF(VLOOKUP(A1169,入力データ,3,FALSE)="","",VLOOKUP(A1169,入力データ,3,FALSE))),"")</f>
        <v/>
      </c>
      <c r="E1169" s="464" t="str">
        <f>IFERROR(IF(VLOOKUP(A1169,入力データ,5,FALSE)="","",IF(VLOOKUP(A1169,入力データ,5,FALSE)&gt;43585,5,4)),"")</f>
        <v/>
      </c>
      <c r="F1169" s="467" t="str">
        <f>IFERROR(IF(VLOOKUP(A1169,入力データ,5,FALSE)="","",VLOOKUP(A1169,入力データ,5,FALSE)),"")</f>
        <v/>
      </c>
      <c r="G1169" s="470" t="str">
        <f>IFERROR(IF(VLOOKUP(A1169,入力データ,5,FALSE)="","",VLOOKUP(A1169,入力データ,5,FALSE)),"")</f>
        <v/>
      </c>
      <c r="H1169" s="473" t="str">
        <f>IFERROR(IF(VLOOKUP(A1169,入力データ,5,FALSE)&gt;0,1,""),"")</f>
        <v/>
      </c>
      <c r="I1169" s="473" t="str">
        <f>IFERROR(IF(VLOOKUP(A1169,入力データ,6,FALSE)="","",VLOOKUP(A1169,入力データ,6,FALSE)),"")</f>
        <v/>
      </c>
      <c r="J1169" s="475" t="str">
        <f>IFERROR(IF(VLOOKUP(A1169,入力データ,7,FALSE)="","",
IF(VLOOKUP(A1169,入力データ,7,FALSE)&gt;159,"G",
IF(VLOOKUP(A1169,入力データ,7,FALSE)&gt;149,"F",
IF(VLOOKUP(A1169,入力データ,7,FALSE)&gt;139,"E",
IF(VLOOKUP(A1169,入力データ,7,FALSE)&gt;129,"D",
IF(VLOOKUP(A1169,入力データ,7,FALSE)&gt;119,"C",
IF(VLOOKUP(A1169,入力データ,7,FALSE)&gt;109,"B",
IF(VLOOKUP(A1169,入力データ,7,FALSE)&gt;99,"A",
"")))))))),"")</f>
        <v/>
      </c>
      <c r="K1169" s="478" t="str">
        <f>IFERROR(IF(VLOOKUP(A1169,入力データ,7,FALSE)="","",
IF(VLOOKUP(A1169,入力データ,7,FALSE)&gt;99,MOD(VLOOKUP(A1169,入力データ,7,FALSE),10),VLOOKUP(A1169,入力データ,7,FALSE))),"")</f>
        <v/>
      </c>
      <c r="L1169" s="481" t="str">
        <f>IFERROR(IF(VLOOKUP(A1169,入力データ,8,FALSE)="","",VLOOKUP(A1169,入力データ,8,FALSE)),"")</f>
        <v/>
      </c>
      <c r="M1169" s="483" t="str">
        <f>IFERROR(IF(VLOOKUP(A1169,入力データ,9,FALSE)="","",IF(VLOOKUP(A1169,入力データ,9,FALSE)&gt;43585,5,4)),"")</f>
        <v/>
      </c>
      <c r="N1169" s="485" t="str">
        <f>IFERROR(IF(VLOOKUP(A1169,入力データ,9,FALSE)="","",VLOOKUP(A1169,入力データ,9,FALSE)),"")</f>
        <v/>
      </c>
      <c r="O1169" s="470" t="str">
        <f>IFERROR(IF(VLOOKUP(A1169,入力データ,9,FALSE)="","",VLOOKUP(A1169,入力データ,9,FALSE)),"")</f>
        <v/>
      </c>
      <c r="P1169" s="481" t="str">
        <f>IFERROR(IF(VLOOKUP(A1169,入力データ,10,FALSE)="","",VLOOKUP(A1169,入力データ,10,FALSE)),"")</f>
        <v/>
      </c>
      <c r="Q1169" s="434"/>
      <c r="R1169" s="487" t="str">
        <f>IFERROR(IF(VLOOKUP(A1169,入力データ,8,FALSE)="","",VLOOKUP(A1169,入力データ,8,FALSE)+VALUE(VLOOKUP(A1169,入力データ,10,FALSE))),"")</f>
        <v/>
      </c>
      <c r="S1169" s="434" t="str">
        <f>IF(R1169="","",IF(VLOOKUP(A1169,入力データ,11,FALSE)="育児休業","ｲｸｷｭｳ",IF(VLOOKUP(A1169,入力データ,11,FALSE)="傷病休職","ﾑｷｭｳ",ROUNDDOWN(R1169*10/1000,0))))</f>
        <v/>
      </c>
      <c r="T1169" s="435"/>
      <c r="U1169" s="436"/>
      <c r="V1169" s="152"/>
      <c r="W1169" s="149"/>
      <c r="X1169" s="149"/>
      <c r="Y1169" s="149" t="str">
        <f>IFERROR(IF(VLOOKUP(A1169,入力データ,21,FALSE)="","",VLOOKUP(A1169,入力データ,21,FALSE)),"")</f>
        <v/>
      </c>
      <c r="Z1169" s="40"/>
      <c r="AA1169" s="67"/>
      <c r="AB1169" s="368" t="str">
        <f>IFERROR(IF(VLOOKUP(A1169,入力データ,28,FALSE)&amp;"　"&amp;VLOOKUP(A1169,入力データ,29,FALSE)="　","",VLOOKUP(A1169,入力データ,28,FALSE)&amp;"　"&amp;VLOOKUP(A1169,入力データ,29,FALSE)),"")</f>
        <v/>
      </c>
      <c r="AC1169" s="443">
        <v>1</v>
      </c>
      <c r="AD1169" s="444" t="str">
        <f>IFERROR(IF(VLOOKUP(A1169,入力データ,34,FALSE)="","",VLOOKUP(A1169,入力データ,34,FALSE)),"")</f>
        <v/>
      </c>
      <c r="AE1169" s="444" t="str">
        <f>IF(AD1169="","",IF(V1176&gt;43585,5,4))</f>
        <v/>
      </c>
      <c r="AF1169" s="445" t="str">
        <f>IF(AD1169="","",V1176)</f>
        <v/>
      </c>
      <c r="AG1169" s="447" t="str">
        <f>IF(AD1169="","",V1176)</f>
        <v/>
      </c>
      <c r="AH1169" s="449" t="str">
        <f>IF(AD1169="","",V1176)</f>
        <v/>
      </c>
      <c r="AI1169" s="444">
        <v>5</v>
      </c>
      <c r="AJ1169" s="451" t="str">
        <f>IFERROR(IF(OR(VLOOKUP(A1169,入力データ,34,FALSE)=1,VLOOKUP(A1169,入力データ,34,FALSE)=3,VLOOKUP(A1169,入力データ,34,FALSE)=4,VLOOKUP(A1169,入力データ,34,FALSE)=5),3,
IF(VLOOKUP(A1169,入力データ,35,FALSE)="","",3)),"")</f>
        <v/>
      </c>
      <c r="AK1169" s="371"/>
      <c r="AL1169" s="373"/>
    </row>
    <row r="1170" spans="1:38" ht="15" customHeight="1" x14ac:dyDescent="0.15">
      <c r="A1170" s="454"/>
      <c r="B1170" s="457"/>
      <c r="C1170" s="460"/>
      <c r="D1170" s="462"/>
      <c r="E1170" s="465"/>
      <c r="F1170" s="468"/>
      <c r="G1170" s="471"/>
      <c r="H1170" s="474"/>
      <c r="I1170" s="474"/>
      <c r="J1170" s="476"/>
      <c r="K1170" s="479"/>
      <c r="L1170" s="482"/>
      <c r="M1170" s="484"/>
      <c r="N1170" s="486"/>
      <c r="O1170" s="471"/>
      <c r="P1170" s="482"/>
      <c r="Q1170" s="437"/>
      <c r="R1170" s="488"/>
      <c r="S1170" s="437"/>
      <c r="T1170" s="438"/>
      <c r="U1170" s="439"/>
      <c r="V1170" s="41"/>
      <c r="W1170" s="150"/>
      <c r="X1170" s="150"/>
      <c r="Y1170" s="150" t="str">
        <f>IFERROR(IF(VLOOKUP(A1169,入力データ,22,FALSE)="","",VLOOKUP(A1169,入力データ,22,FALSE)),"")</f>
        <v/>
      </c>
      <c r="Z1170" s="150"/>
      <c r="AA1170" s="151"/>
      <c r="AB1170" s="369"/>
      <c r="AC1170" s="378"/>
      <c r="AD1170" s="380"/>
      <c r="AE1170" s="380"/>
      <c r="AF1170" s="446"/>
      <c r="AG1170" s="448"/>
      <c r="AH1170" s="450"/>
      <c r="AI1170" s="380"/>
      <c r="AJ1170" s="452"/>
      <c r="AK1170" s="372"/>
      <c r="AL1170" s="374"/>
    </row>
    <row r="1171" spans="1:38" ht="15" customHeight="1" x14ac:dyDescent="0.15">
      <c r="A1171" s="454"/>
      <c r="B1171" s="457"/>
      <c r="C1171" s="375" t="str">
        <f>IFERROR(IF(VLOOKUP(A1169,入力データ,12,FALSE)="","",VLOOKUP(A1169,入力データ,12,FALSE)),"")</f>
        <v/>
      </c>
      <c r="D1171" s="462"/>
      <c r="E1171" s="465"/>
      <c r="F1171" s="468"/>
      <c r="G1171" s="471"/>
      <c r="H1171" s="474"/>
      <c r="I1171" s="474"/>
      <c r="J1171" s="476"/>
      <c r="K1171" s="479"/>
      <c r="L1171" s="482"/>
      <c r="M1171" s="484"/>
      <c r="N1171" s="486"/>
      <c r="O1171" s="471"/>
      <c r="P1171" s="482"/>
      <c r="Q1171" s="437"/>
      <c r="R1171" s="488"/>
      <c r="S1171" s="437"/>
      <c r="T1171" s="438"/>
      <c r="U1171" s="439"/>
      <c r="V1171" s="41"/>
      <c r="W1171" s="150"/>
      <c r="X1171" s="150"/>
      <c r="Y1171" s="150" t="str">
        <f>IFERROR(IF(VLOOKUP(A1169,入力データ,23,FALSE)="","",VLOOKUP(A1169,入力データ,23,FALSE)),"")</f>
        <v/>
      </c>
      <c r="Z1171" s="150"/>
      <c r="AA1171" s="151"/>
      <c r="AB1171" s="369"/>
      <c r="AC1171" s="377">
        <v>2</v>
      </c>
      <c r="AD1171" s="379" t="str">
        <f>IFERROR(IF(VLOOKUP(A1169,入力データ,37,FALSE)="","",VLOOKUP(A1169,入力データ,37,FALSE)),"")</f>
        <v/>
      </c>
      <c r="AE1171" s="379" t="str">
        <f>IF(AD1171="","",IF(V1176&gt;43585,5,4))</f>
        <v/>
      </c>
      <c r="AF1171" s="381" t="str">
        <f>IF(AD1171="","",V1176)</f>
        <v/>
      </c>
      <c r="AG1171" s="383" t="str">
        <f>IF(AE1171="","",V1176)</f>
        <v/>
      </c>
      <c r="AH1171" s="385" t="str">
        <f>IF(AF1171="","",V1176)</f>
        <v/>
      </c>
      <c r="AI1171" s="387">
        <v>6</v>
      </c>
      <c r="AJ1171" s="389" t="str">
        <f>IFERROR(IF(VLOOKUP(A1169,入力データ,36,FALSE)="","",3),"")</f>
        <v/>
      </c>
      <c r="AK1171" s="372"/>
      <c r="AL1171" s="374"/>
    </row>
    <row r="1172" spans="1:38" ht="15" customHeight="1" x14ac:dyDescent="0.15">
      <c r="A1172" s="454"/>
      <c r="B1172" s="458"/>
      <c r="C1172" s="376"/>
      <c r="D1172" s="463"/>
      <c r="E1172" s="466"/>
      <c r="F1172" s="469"/>
      <c r="G1172" s="472"/>
      <c r="H1172" s="466"/>
      <c r="I1172" s="466"/>
      <c r="J1172" s="477"/>
      <c r="K1172" s="480"/>
      <c r="L1172" s="466"/>
      <c r="M1172" s="466"/>
      <c r="N1172" s="469"/>
      <c r="O1172" s="472"/>
      <c r="P1172" s="466"/>
      <c r="Q1172" s="477"/>
      <c r="R1172" s="489"/>
      <c r="S1172" s="440"/>
      <c r="T1172" s="441"/>
      <c r="U1172" s="442"/>
      <c r="V1172" s="38"/>
      <c r="W1172" s="36"/>
      <c r="X1172" s="36"/>
      <c r="Y1172" s="150" t="str">
        <f>IFERROR(IF(VLOOKUP(A1169,入力データ,24,FALSE)="","",VLOOKUP(A1169,入力データ,24,FALSE)),"")</f>
        <v/>
      </c>
      <c r="Z1172" s="63"/>
      <c r="AA1172" s="37"/>
      <c r="AB1172" s="369"/>
      <c r="AC1172" s="378"/>
      <c r="AD1172" s="380"/>
      <c r="AE1172" s="380"/>
      <c r="AF1172" s="382"/>
      <c r="AG1172" s="384"/>
      <c r="AH1172" s="386"/>
      <c r="AI1172" s="388"/>
      <c r="AJ1172" s="390"/>
      <c r="AK1172" s="372"/>
      <c r="AL1172" s="374"/>
    </row>
    <row r="1173" spans="1:38" ht="15" customHeight="1" x14ac:dyDescent="0.15">
      <c r="A1173" s="454"/>
      <c r="B1173" s="490" t="str">
        <f>IF(OR(C1169&lt;&gt;"",C1171&lt;&gt;""),"○","")</f>
        <v/>
      </c>
      <c r="C1173" s="391" t="str">
        <f>IFERROR(IF(VLOOKUP(A1169,入力データ,4,FALSE)="","",VLOOKUP(A1169,入力データ,4,FALSE)),"")</f>
        <v/>
      </c>
      <c r="D1173" s="392"/>
      <c r="E1173" s="395" t="str">
        <f>IFERROR(IF(VLOOKUP(A1169,入力データ,15,FALSE)="","",IF(VLOOKUP(A1169,入力データ,15,FALSE)&gt;43585,5,4)),"")</f>
        <v/>
      </c>
      <c r="F1173" s="398" t="str">
        <f>IFERROR(IF(VLOOKUP(A1169,入力データ,15,FALSE)="","",VLOOKUP(A1169,入力データ,15,FALSE)),"")</f>
        <v/>
      </c>
      <c r="G1173" s="401" t="str">
        <f>IFERROR(IF(VLOOKUP(A1169,入力データ,15,FALSE)="","",VLOOKUP(A1169,入力データ,15,FALSE)),"")</f>
        <v/>
      </c>
      <c r="H1173" s="404" t="str">
        <f>IFERROR(IF(VLOOKUP(A1169,入力データ,15,FALSE)&gt;0,1,""),"")</f>
        <v/>
      </c>
      <c r="I1173" s="404" t="str">
        <f>IFERROR(IF(VLOOKUP(A1169,入力データ,16,FALSE)="","",VLOOKUP(A1169,入力データ,16,FALSE)),"")</f>
        <v/>
      </c>
      <c r="J1173" s="405" t="str">
        <f>IFERROR(IF(VLOOKUP(A1169,入力データ,17,FALSE)="","",
IF(VLOOKUP(A1169,入力データ,17,FALSE)&gt;159,"G",
IF(VLOOKUP(A1169,入力データ,17,FALSE)&gt;149,"F",
IF(VLOOKUP(A1169,入力データ,17,FALSE)&gt;139,"E",
IF(VLOOKUP(A1169,入力データ,17,FALSE)&gt;129,"D",
IF(VLOOKUP(A1169,入力データ,17,FALSE)&gt;119,"C",
IF(VLOOKUP(A1169,入力データ,17,FALSE)&gt;109,"B",
IF(VLOOKUP(A1169,入力データ,17,FALSE)&gt;99,"A",
"")))))))),"")</f>
        <v/>
      </c>
      <c r="K1173" s="408" t="str">
        <f>IFERROR(IF(VLOOKUP(A1169,入力データ,17,FALSE)="","",
IF(VLOOKUP(A1169,入力データ,17,FALSE)&gt;99,MOD(VLOOKUP(A1169,入力データ,17,FALSE),10),VLOOKUP(A1169,入力データ,17,FALSE))),"")</f>
        <v/>
      </c>
      <c r="L1173" s="411" t="str">
        <f>IFERROR(IF(VLOOKUP(A1169,入力データ,18,FALSE)="","",VLOOKUP(A1169,入力データ,18,FALSE)),"")</f>
        <v/>
      </c>
      <c r="M1173" s="493" t="str">
        <f>IFERROR(IF(VLOOKUP(A1169,入力データ,19,FALSE)="","",IF(VLOOKUP(A1169,入力データ,19,FALSE)&gt;43585,5,4)),"")</f>
        <v/>
      </c>
      <c r="N1173" s="398" t="str">
        <f>IFERROR(IF(VLOOKUP(A1169,入力データ,19,FALSE)="","",VLOOKUP(A1169,入力データ,19,FALSE)),"")</f>
        <v/>
      </c>
      <c r="O1173" s="401" t="str">
        <f>IFERROR(IF(VLOOKUP(A1169,入力データ,19,FALSE)="","",VLOOKUP(A1169,入力データ,19,FALSE)),"")</f>
        <v/>
      </c>
      <c r="P1173" s="411" t="str">
        <f>IFERROR(IF(VLOOKUP(A1169,入力データ,20,FALSE)="","",VLOOKUP(A1169,入力データ,20,FALSE)),"")</f>
        <v/>
      </c>
      <c r="Q1173" s="500"/>
      <c r="R1173" s="503" t="str">
        <f>IFERROR(IF(OR(S1173="ｲｸｷｭｳ",S1173="ﾑｷｭｳ",AND(L1173="",P1173="")),"",VLOOKUP(A1169,入力データ,31,FALSE)),"")</f>
        <v/>
      </c>
      <c r="S1173" s="423" t="str">
        <f>IFERROR(
IF(VLOOKUP(A1169,入力データ,33,FALSE)=1,"ﾑｷｭｳ ",
IF(VLOOKUP(A1169,入力データ,33,FALSE)=3,"ｲｸｷｭｳ",
IF(VLOOKUP(A1169,入力データ,33,FALSE)=4,VLOOKUP(A1169,入力データ,32,FALSE),
IF(VLOOKUP(A1169,入力データ,33,FALSE)=5,VLOOKUP(A1169,入力データ,32,FALSE),
IF(AND(VLOOKUP(A1169,入力データ,38,FALSE)&gt;0,VLOOKUP(A1169,入力データ,38,FALSE)&lt;9),0,
IF(AND(L1173="",P1173=""),"",VLOOKUP(A1169,入力データ,32,FALSE))))))),"")</f>
        <v/>
      </c>
      <c r="T1173" s="424"/>
      <c r="U1173" s="425"/>
      <c r="V1173" s="36"/>
      <c r="W1173" s="36"/>
      <c r="X1173" s="36"/>
      <c r="Y1173" s="63" t="str">
        <f>IFERROR(IF(VLOOKUP(A1169,入力データ,25,FALSE)="","",VLOOKUP(A1169,入力データ,25,FALSE)),"")</f>
        <v/>
      </c>
      <c r="Z1173" s="63"/>
      <c r="AA1173" s="37"/>
      <c r="AB1173" s="369"/>
      <c r="AC1173" s="377">
        <v>3</v>
      </c>
      <c r="AD1173" s="379" t="str">
        <f>IFERROR(IF(VLOOKUP(A1169,入力データ,33,FALSE)="","",VLOOKUP(A1169,入力データ,33,FALSE)),"")</f>
        <v/>
      </c>
      <c r="AE1173" s="379" t="str">
        <f>IF(AD1173="","",IF(V1176&gt;43585,5,4))</f>
        <v/>
      </c>
      <c r="AF1173" s="381" t="str">
        <f>IF(AD1173="","",V1176)</f>
        <v/>
      </c>
      <c r="AG1173" s="383" t="str">
        <f>IF(AE1173="","",V1176)</f>
        <v/>
      </c>
      <c r="AH1173" s="385" t="str">
        <f>IF(AF1173="","",V1176)</f>
        <v/>
      </c>
      <c r="AI1173" s="379">
        <v>7</v>
      </c>
      <c r="AJ1173" s="430"/>
      <c r="AK1173" s="372"/>
      <c r="AL1173" s="374"/>
    </row>
    <row r="1174" spans="1:38" ht="15" customHeight="1" x14ac:dyDescent="0.15">
      <c r="A1174" s="454"/>
      <c r="B1174" s="491"/>
      <c r="C1174" s="393"/>
      <c r="D1174" s="394"/>
      <c r="E1174" s="396"/>
      <c r="F1174" s="399"/>
      <c r="G1174" s="402"/>
      <c r="H1174" s="396"/>
      <c r="I1174" s="396"/>
      <c r="J1174" s="406"/>
      <c r="K1174" s="409"/>
      <c r="L1174" s="396"/>
      <c r="M1174" s="494"/>
      <c r="N1174" s="496"/>
      <c r="O1174" s="498"/>
      <c r="P1174" s="494"/>
      <c r="Q1174" s="501"/>
      <c r="R1174" s="504"/>
      <c r="S1174" s="426"/>
      <c r="T1174" s="426"/>
      <c r="U1174" s="427"/>
      <c r="V1174" s="1"/>
      <c r="W1174" s="1"/>
      <c r="X1174" s="1"/>
      <c r="Y1174" s="63" t="str">
        <f>IFERROR(IF(VLOOKUP(A1169,入力データ,26,FALSE)="","",VLOOKUP(A1169,入力データ,26,FALSE)),"")</f>
        <v/>
      </c>
      <c r="Z1174" s="1"/>
      <c r="AA1174" s="1"/>
      <c r="AB1174" s="369"/>
      <c r="AC1174" s="378"/>
      <c r="AD1174" s="380"/>
      <c r="AE1174" s="380"/>
      <c r="AF1174" s="382"/>
      <c r="AG1174" s="384"/>
      <c r="AH1174" s="386"/>
      <c r="AI1174" s="380"/>
      <c r="AJ1174" s="431"/>
      <c r="AK1174" s="372"/>
      <c r="AL1174" s="374"/>
    </row>
    <row r="1175" spans="1:38" ht="15" customHeight="1" x14ac:dyDescent="0.15">
      <c r="A1175" s="454"/>
      <c r="B1175" s="491"/>
      <c r="C1175" s="432" t="str">
        <f>IFERROR(IF(VLOOKUP(A1169,入力データ,14,FALSE)="","",VLOOKUP(A1169,入力データ,14,FALSE)),"")</f>
        <v/>
      </c>
      <c r="D1175" s="409"/>
      <c r="E1175" s="396"/>
      <c r="F1175" s="399"/>
      <c r="G1175" s="402"/>
      <c r="H1175" s="396"/>
      <c r="I1175" s="396"/>
      <c r="J1175" s="406"/>
      <c r="K1175" s="409"/>
      <c r="L1175" s="396"/>
      <c r="M1175" s="494"/>
      <c r="N1175" s="496"/>
      <c r="O1175" s="498"/>
      <c r="P1175" s="494"/>
      <c r="Q1175" s="501"/>
      <c r="R1175" s="504"/>
      <c r="S1175" s="426"/>
      <c r="T1175" s="426"/>
      <c r="U1175" s="427"/>
      <c r="V1175" s="150"/>
      <c r="W1175" s="150"/>
      <c r="X1175" s="150"/>
      <c r="Y1175" s="1"/>
      <c r="Z1175" s="62"/>
      <c r="AA1175" s="151"/>
      <c r="AB1175" s="369"/>
      <c r="AC1175" s="377">
        <v>4</v>
      </c>
      <c r="AD1175" s="413" t="str">
        <f>IFERROR(IF(VLOOKUP(A1169,入力データ,38,FALSE)="","",VLOOKUP(A1169,入力データ,38,FALSE)),"")</f>
        <v/>
      </c>
      <c r="AE1175" s="379" t="str">
        <f>IF(AD1175="","",IF(V1176&gt;43585,5,4))</f>
        <v/>
      </c>
      <c r="AF1175" s="381" t="str">
        <f>IF(AE1175="","",V1176)</f>
        <v/>
      </c>
      <c r="AG1175" s="383" t="str">
        <f>IF(AE1175="","",V1176)</f>
        <v/>
      </c>
      <c r="AH1175" s="385" t="str">
        <f>IF(AE1175="","",V1176)</f>
        <v/>
      </c>
      <c r="AI1175" s="379"/>
      <c r="AJ1175" s="418"/>
      <c r="AK1175" s="58"/>
      <c r="AL1175" s="86"/>
    </row>
    <row r="1176" spans="1:38" ht="15" customHeight="1" x14ac:dyDescent="0.15">
      <c r="A1176" s="455"/>
      <c r="B1176" s="492"/>
      <c r="C1176" s="433"/>
      <c r="D1176" s="410"/>
      <c r="E1176" s="397"/>
      <c r="F1176" s="400"/>
      <c r="G1176" s="403"/>
      <c r="H1176" s="397"/>
      <c r="I1176" s="397"/>
      <c r="J1176" s="407"/>
      <c r="K1176" s="410"/>
      <c r="L1176" s="397"/>
      <c r="M1176" s="495"/>
      <c r="N1176" s="497"/>
      <c r="O1176" s="499"/>
      <c r="P1176" s="495"/>
      <c r="Q1176" s="502"/>
      <c r="R1176" s="505"/>
      <c r="S1176" s="428"/>
      <c r="T1176" s="428"/>
      <c r="U1176" s="429"/>
      <c r="V1176" s="420" t="str">
        <f>IFERROR(IF(VLOOKUP(A1169,入力データ,27,FALSE)="","",VLOOKUP(A1169,入力データ,27,FALSE)),"")</f>
        <v/>
      </c>
      <c r="W1176" s="421"/>
      <c r="X1176" s="421"/>
      <c r="Y1176" s="421"/>
      <c r="Z1176" s="421"/>
      <c r="AA1176" s="422"/>
      <c r="AB1176" s="370"/>
      <c r="AC1176" s="412"/>
      <c r="AD1176" s="414"/>
      <c r="AE1176" s="414"/>
      <c r="AF1176" s="415"/>
      <c r="AG1176" s="416"/>
      <c r="AH1176" s="417"/>
      <c r="AI1176" s="414"/>
      <c r="AJ1176" s="419"/>
      <c r="AK1176" s="60"/>
      <c r="AL1176" s="61"/>
    </row>
    <row r="1177" spans="1:38" ht="15" customHeight="1" x14ac:dyDescent="0.15">
      <c r="A1177" s="453">
        <v>146</v>
      </c>
      <c r="B1177" s="456"/>
      <c r="C1177" s="459" t="str">
        <f>IFERROR(IF(VLOOKUP(A1177,入力データ,2,FALSE)="","",VLOOKUP(A1177,入力データ,2,FALSE)),"")</f>
        <v/>
      </c>
      <c r="D1177" s="461" t="str">
        <f>IFERROR(
IF(OR(VLOOKUP(A1177,入力データ,34,FALSE)=1,
VLOOKUP(A1177,入力データ,34,FALSE)=3,
VLOOKUP(A1177,入力データ,34,FALSE)=4,
VLOOKUP(A1177,入力データ,34,FALSE)=5),
IF(VLOOKUP(A1177,入力データ,13,FALSE)="","",VLOOKUP(A1177,入力データ,13,FALSE)),
IF(VLOOKUP(A1177,入力データ,3,FALSE)="","",VLOOKUP(A1177,入力データ,3,FALSE))),"")</f>
        <v/>
      </c>
      <c r="E1177" s="464" t="str">
        <f>IFERROR(IF(VLOOKUP(A1177,入力データ,5,FALSE)="","",IF(VLOOKUP(A1177,入力データ,5,FALSE)&gt;43585,5,4)),"")</f>
        <v/>
      </c>
      <c r="F1177" s="467" t="str">
        <f>IFERROR(IF(VLOOKUP(A1177,入力データ,5,FALSE)="","",VLOOKUP(A1177,入力データ,5,FALSE)),"")</f>
        <v/>
      </c>
      <c r="G1177" s="470" t="str">
        <f>IFERROR(IF(VLOOKUP(A1177,入力データ,5,FALSE)="","",VLOOKUP(A1177,入力データ,5,FALSE)),"")</f>
        <v/>
      </c>
      <c r="H1177" s="473" t="str">
        <f>IFERROR(IF(VLOOKUP(A1177,入力データ,5,FALSE)&gt;0,1,""),"")</f>
        <v/>
      </c>
      <c r="I1177" s="473" t="str">
        <f>IFERROR(IF(VLOOKUP(A1177,入力データ,6,FALSE)="","",VLOOKUP(A1177,入力データ,6,FALSE)),"")</f>
        <v/>
      </c>
      <c r="J1177" s="475" t="str">
        <f>IFERROR(IF(VLOOKUP(A1177,入力データ,7,FALSE)="","",
IF(VLOOKUP(A1177,入力データ,7,FALSE)&gt;159,"G",
IF(VLOOKUP(A1177,入力データ,7,FALSE)&gt;149,"F",
IF(VLOOKUP(A1177,入力データ,7,FALSE)&gt;139,"E",
IF(VLOOKUP(A1177,入力データ,7,FALSE)&gt;129,"D",
IF(VLOOKUP(A1177,入力データ,7,FALSE)&gt;119,"C",
IF(VLOOKUP(A1177,入力データ,7,FALSE)&gt;109,"B",
IF(VLOOKUP(A1177,入力データ,7,FALSE)&gt;99,"A",
"")))))))),"")</f>
        <v/>
      </c>
      <c r="K1177" s="478" t="str">
        <f>IFERROR(IF(VLOOKUP(A1177,入力データ,7,FALSE)="","",
IF(VLOOKUP(A1177,入力データ,7,FALSE)&gt;99,MOD(VLOOKUP(A1177,入力データ,7,FALSE),10),VLOOKUP(A1177,入力データ,7,FALSE))),"")</f>
        <v/>
      </c>
      <c r="L1177" s="481" t="str">
        <f>IFERROR(IF(VLOOKUP(A1177,入力データ,8,FALSE)="","",VLOOKUP(A1177,入力データ,8,FALSE)),"")</f>
        <v/>
      </c>
      <c r="M1177" s="483" t="str">
        <f>IFERROR(IF(VLOOKUP(A1177,入力データ,9,FALSE)="","",IF(VLOOKUP(A1177,入力データ,9,FALSE)&gt;43585,5,4)),"")</f>
        <v/>
      </c>
      <c r="N1177" s="485" t="str">
        <f>IFERROR(IF(VLOOKUP(A1177,入力データ,9,FALSE)="","",VLOOKUP(A1177,入力データ,9,FALSE)),"")</f>
        <v/>
      </c>
      <c r="O1177" s="470" t="str">
        <f>IFERROR(IF(VLOOKUP(A1177,入力データ,9,FALSE)="","",VLOOKUP(A1177,入力データ,9,FALSE)),"")</f>
        <v/>
      </c>
      <c r="P1177" s="481" t="str">
        <f>IFERROR(IF(VLOOKUP(A1177,入力データ,10,FALSE)="","",VLOOKUP(A1177,入力データ,10,FALSE)),"")</f>
        <v/>
      </c>
      <c r="Q1177" s="434"/>
      <c r="R1177" s="487" t="str">
        <f>IFERROR(IF(VLOOKUP(A1177,入力データ,8,FALSE)="","",VLOOKUP(A1177,入力データ,8,FALSE)+VALUE(VLOOKUP(A1177,入力データ,10,FALSE))),"")</f>
        <v/>
      </c>
      <c r="S1177" s="434" t="str">
        <f>IF(R1177="","",IF(VLOOKUP(A1177,入力データ,11,FALSE)="育児休業","ｲｸｷｭｳ",IF(VLOOKUP(A1177,入力データ,11,FALSE)="傷病休職","ﾑｷｭｳ",ROUNDDOWN(R1177*10/1000,0))))</f>
        <v/>
      </c>
      <c r="T1177" s="435"/>
      <c r="U1177" s="436"/>
      <c r="V1177" s="152"/>
      <c r="W1177" s="149"/>
      <c r="X1177" s="149"/>
      <c r="Y1177" s="149" t="str">
        <f>IFERROR(IF(VLOOKUP(A1177,入力データ,21,FALSE)="","",VLOOKUP(A1177,入力データ,21,FALSE)),"")</f>
        <v/>
      </c>
      <c r="Z1177" s="40"/>
      <c r="AA1177" s="67"/>
      <c r="AB1177" s="368" t="str">
        <f>IFERROR(IF(VLOOKUP(A1177,入力データ,28,FALSE)&amp;"　"&amp;VLOOKUP(A1177,入力データ,29,FALSE)="　","",VLOOKUP(A1177,入力データ,28,FALSE)&amp;"　"&amp;VLOOKUP(A1177,入力データ,29,FALSE)),"")</f>
        <v/>
      </c>
      <c r="AC1177" s="443">
        <v>1</v>
      </c>
      <c r="AD1177" s="444" t="str">
        <f>IFERROR(IF(VLOOKUP(A1177,入力データ,34,FALSE)="","",VLOOKUP(A1177,入力データ,34,FALSE)),"")</f>
        <v/>
      </c>
      <c r="AE1177" s="444" t="str">
        <f>IF(AD1177="","",IF(V1184&gt;43585,5,4))</f>
        <v/>
      </c>
      <c r="AF1177" s="445" t="str">
        <f>IF(AD1177="","",V1184)</f>
        <v/>
      </c>
      <c r="AG1177" s="447" t="str">
        <f>IF(AD1177="","",V1184)</f>
        <v/>
      </c>
      <c r="AH1177" s="449" t="str">
        <f>IF(AD1177="","",V1184)</f>
        <v/>
      </c>
      <c r="AI1177" s="444">
        <v>5</v>
      </c>
      <c r="AJ1177" s="451" t="str">
        <f>IFERROR(IF(OR(VLOOKUP(A1177,入力データ,34,FALSE)=1,VLOOKUP(A1177,入力データ,34,FALSE)=3,VLOOKUP(A1177,入力データ,34,FALSE)=4,VLOOKUP(A1177,入力データ,34,FALSE)=5),3,
IF(VLOOKUP(A1177,入力データ,35,FALSE)="","",3)),"")</f>
        <v/>
      </c>
      <c r="AK1177" s="371"/>
      <c r="AL1177" s="373"/>
    </row>
    <row r="1178" spans="1:38" ht="15" customHeight="1" x14ac:dyDescent="0.15">
      <c r="A1178" s="454"/>
      <c r="B1178" s="457"/>
      <c r="C1178" s="460"/>
      <c r="D1178" s="462"/>
      <c r="E1178" s="465"/>
      <c r="F1178" s="468"/>
      <c r="G1178" s="471"/>
      <c r="H1178" s="474"/>
      <c r="I1178" s="474"/>
      <c r="J1178" s="476"/>
      <c r="K1178" s="479"/>
      <c r="L1178" s="482"/>
      <c r="M1178" s="484"/>
      <c r="N1178" s="486"/>
      <c r="O1178" s="471"/>
      <c r="P1178" s="482"/>
      <c r="Q1178" s="437"/>
      <c r="R1178" s="488"/>
      <c r="S1178" s="437"/>
      <c r="T1178" s="438"/>
      <c r="U1178" s="439"/>
      <c r="V1178" s="41"/>
      <c r="W1178" s="150"/>
      <c r="X1178" s="150"/>
      <c r="Y1178" s="150" t="str">
        <f>IFERROR(IF(VLOOKUP(A1177,入力データ,22,FALSE)="","",VLOOKUP(A1177,入力データ,22,FALSE)),"")</f>
        <v/>
      </c>
      <c r="Z1178" s="150"/>
      <c r="AA1178" s="151"/>
      <c r="AB1178" s="369"/>
      <c r="AC1178" s="378"/>
      <c r="AD1178" s="380"/>
      <c r="AE1178" s="380"/>
      <c r="AF1178" s="446"/>
      <c r="AG1178" s="448"/>
      <c r="AH1178" s="450"/>
      <c r="AI1178" s="380"/>
      <c r="AJ1178" s="452"/>
      <c r="AK1178" s="372"/>
      <c r="AL1178" s="374"/>
    </row>
    <row r="1179" spans="1:38" ht="15" customHeight="1" x14ac:dyDescent="0.15">
      <c r="A1179" s="454"/>
      <c r="B1179" s="457"/>
      <c r="C1179" s="375" t="str">
        <f>IFERROR(IF(VLOOKUP(A1177,入力データ,12,FALSE)="","",VLOOKUP(A1177,入力データ,12,FALSE)),"")</f>
        <v/>
      </c>
      <c r="D1179" s="462"/>
      <c r="E1179" s="465"/>
      <c r="F1179" s="468"/>
      <c r="G1179" s="471"/>
      <c r="H1179" s="474"/>
      <c r="I1179" s="474"/>
      <c r="J1179" s="476"/>
      <c r="K1179" s="479"/>
      <c r="L1179" s="482"/>
      <c r="M1179" s="484"/>
      <c r="N1179" s="486"/>
      <c r="O1179" s="471"/>
      <c r="P1179" s="482"/>
      <c r="Q1179" s="437"/>
      <c r="R1179" s="488"/>
      <c r="S1179" s="437"/>
      <c r="T1179" s="438"/>
      <c r="U1179" s="439"/>
      <c r="V1179" s="41"/>
      <c r="W1179" s="150"/>
      <c r="X1179" s="150"/>
      <c r="Y1179" s="150" t="str">
        <f>IFERROR(IF(VLOOKUP(A1177,入力データ,23,FALSE)="","",VLOOKUP(A1177,入力データ,23,FALSE)),"")</f>
        <v/>
      </c>
      <c r="Z1179" s="150"/>
      <c r="AA1179" s="151"/>
      <c r="AB1179" s="369"/>
      <c r="AC1179" s="377">
        <v>2</v>
      </c>
      <c r="AD1179" s="379" t="str">
        <f>IFERROR(IF(VLOOKUP(A1177,入力データ,37,FALSE)="","",VLOOKUP(A1177,入力データ,37,FALSE)),"")</f>
        <v/>
      </c>
      <c r="AE1179" s="379" t="str">
        <f>IF(AD1179="","",IF(V1184&gt;43585,5,4))</f>
        <v/>
      </c>
      <c r="AF1179" s="381" t="str">
        <f>IF(AD1179="","",V1184)</f>
        <v/>
      </c>
      <c r="AG1179" s="383" t="str">
        <f>IF(AE1179="","",V1184)</f>
        <v/>
      </c>
      <c r="AH1179" s="385" t="str">
        <f>IF(AF1179="","",V1184)</f>
        <v/>
      </c>
      <c r="AI1179" s="387">
        <v>6</v>
      </c>
      <c r="AJ1179" s="389" t="str">
        <f>IFERROR(IF(VLOOKUP(A1177,入力データ,36,FALSE)="","",3),"")</f>
        <v/>
      </c>
      <c r="AK1179" s="372"/>
      <c r="AL1179" s="374"/>
    </row>
    <row r="1180" spans="1:38" ht="15" customHeight="1" x14ac:dyDescent="0.15">
      <c r="A1180" s="454"/>
      <c r="B1180" s="458"/>
      <c r="C1180" s="376"/>
      <c r="D1180" s="463"/>
      <c r="E1180" s="466"/>
      <c r="F1180" s="469"/>
      <c r="G1180" s="472"/>
      <c r="H1180" s="466"/>
      <c r="I1180" s="466"/>
      <c r="J1180" s="477"/>
      <c r="K1180" s="480"/>
      <c r="L1180" s="466"/>
      <c r="M1180" s="466"/>
      <c r="N1180" s="469"/>
      <c r="O1180" s="472"/>
      <c r="P1180" s="466"/>
      <c r="Q1180" s="477"/>
      <c r="R1180" s="489"/>
      <c r="S1180" s="440"/>
      <c r="T1180" s="441"/>
      <c r="U1180" s="442"/>
      <c r="V1180" s="38"/>
      <c r="W1180" s="36"/>
      <c r="X1180" s="36"/>
      <c r="Y1180" s="150" t="str">
        <f>IFERROR(IF(VLOOKUP(A1177,入力データ,24,FALSE)="","",VLOOKUP(A1177,入力データ,24,FALSE)),"")</f>
        <v/>
      </c>
      <c r="Z1180" s="63"/>
      <c r="AA1180" s="37"/>
      <c r="AB1180" s="369"/>
      <c r="AC1180" s="378"/>
      <c r="AD1180" s="380"/>
      <c r="AE1180" s="380"/>
      <c r="AF1180" s="382"/>
      <c r="AG1180" s="384"/>
      <c r="AH1180" s="386"/>
      <c r="AI1180" s="388"/>
      <c r="AJ1180" s="390"/>
      <c r="AK1180" s="372"/>
      <c r="AL1180" s="374"/>
    </row>
    <row r="1181" spans="1:38" ht="15" customHeight="1" x14ac:dyDescent="0.15">
      <c r="A1181" s="454"/>
      <c r="B1181" s="490" t="str">
        <f>IF(OR(C1177&lt;&gt;"",C1179&lt;&gt;""),"○","")</f>
        <v/>
      </c>
      <c r="C1181" s="391" t="str">
        <f>IFERROR(IF(VLOOKUP(A1177,入力データ,4,FALSE)="","",VLOOKUP(A1177,入力データ,4,FALSE)),"")</f>
        <v/>
      </c>
      <c r="D1181" s="392"/>
      <c r="E1181" s="395" t="str">
        <f>IFERROR(IF(VLOOKUP(A1177,入力データ,15,FALSE)="","",IF(VLOOKUP(A1177,入力データ,15,FALSE)&gt;43585,5,4)),"")</f>
        <v/>
      </c>
      <c r="F1181" s="398" t="str">
        <f>IFERROR(IF(VLOOKUP(A1177,入力データ,15,FALSE)="","",VLOOKUP(A1177,入力データ,15,FALSE)),"")</f>
        <v/>
      </c>
      <c r="G1181" s="401" t="str">
        <f>IFERROR(IF(VLOOKUP(A1177,入力データ,15,FALSE)="","",VLOOKUP(A1177,入力データ,15,FALSE)),"")</f>
        <v/>
      </c>
      <c r="H1181" s="404" t="str">
        <f>IFERROR(IF(VLOOKUP(A1177,入力データ,15,FALSE)&gt;0,1,""),"")</f>
        <v/>
      </c>
      <c r="I1181" s="404" t="str">
        <f>IFERROR(IF(VLOOKUP(A1177,入力データ,16,FALSE)="","",VLOOKUP(A1177,入力データ,16,FALSE)),"")</f>
        <v/>
      </c>
      <c r="J1181" s="405" t="str">
        <f>IFERROR(IF(VLOOKUP(A1177,入力データ,17,FALSE)="","",
IF(VLOOKUP(A1177,入力データ,17,FALSE)&gt;159,"G",
IF(VLOOKUP(A1177,入力データ,17,FALSE)&gt;149,"F",
IF(VLOOKUP(A1177,入力データ,17,FALSE)&gt;139,"E",
IF(VLOOKUP(A1177,入力データ,17,FALSE)&gt;129,"D",
IF(VLOOKUP(A1177,入力データ,17,FALSE)&gt;119,"C",
IF(VLOOKUP(A1177,入力データ,17,FALSE)&gt;109,"B",
IF(VLOOKUP(A1177,入力データ,17,FALSE)&gt;99,"A",
"")))))))),"")</f>
        <v/>
      </c>
      <c r="K1181" s="408" t="str">
        <f>IFERROR(IF(VLOOKUP(A1177,入力データ,17,FALSE)="","",
IF(VLOOKUP(A1177,入力データ,17,FALSE)&gt;99,MOD(VLOOKUP(A1177,入力データ,17,FALSE),10),VLOOKUP(A1177,入力データ,17,FALSE))),"")</f>
        <v/>
      </c>
      <c r="L1181" s="411" t="str">
        <f>IFERROR(IF(VLOOKUP(A1177,入力データ,18,FALSE)="","",VLOOKUP(A1177,入力データ,18,FALSE)),"")</f>
        <v/>
      </c>
      <c r="M1181" s="493" t="str">
        <f>IFERROR(IF(VLOOKUP(A1177,入力データ,19,FALSE)="","",IF(VLOOKUP(A1177,入力データ,19,FALSE)&gt;43585,5,4)),"")</f>
        <v/>
      </c>
      <c r="N1181" s="398" t="str">
        <f>IFERROR(IF(VLOOKUP(A1177,入力データ,19,FALSE)="","",VLOOKUP(A1177,入力データ,19,FALSE)),"")</f>
        <v/>
      </c>
      <c r="O1181" s="401" t="str">
        <f>IFERROR(IF(VLOOKUP(A1177,入力データ,19,FALSE)="","",VLOOKUP(A1177,入力データ,19,FALSE)),"")</f>
        <v/>
      </c>
      <c r="P1181" s="411" t="str">
        <f>IFERROR(IF(VLOOKUP(A1177,入力データ,20,FALSE)="","",VLOOKUP(A1177,入力データ,20,FALSE)),"")</f>
        <v/>
      </c>
      <c r="Q1181" s="500"/>
      <c r="R1181" s="503" t="str">
        <f>IFERROR(IF(OR(S1181="ｲｸｷｭｳ",S1181="ﾑｷｭｳ",AND(L1181="",P1181="")),"",VLOOKUP(A1177,入力データ,31,FALSE)),"")</f>
        <v/>
      </c>
      <c r="S1181" s="423" t="str">
        <f>IFERROR(
IF(VLOOKUP(A1177,入力データ,33,FALSE)=1,"ﾑｷｭｳ ",
IF(VLOOKUP(A1177,入力データ,33,FALSE)=3,"ｲｸｷｭｳ",
IF(VLOOKUP(A1177,入力データ,33,FALSE)=4,VLOOKUP(A1177,入力データ,32,FALSE),
IF(VLOOKUP(A1177,入力データ,33,FALSE)=5,VLOOKUP(A1177,入力データ,32,FALSE),
IF(AND(VLOOKUP(A1177,入力データ,38,FALSE)&gt;0,VLOOKUP(A1177,入力データ,38,FALSE)&lt;9),0,
IF(AND(L1181="",P1181=""),"",VLOOKUP(A1177,入力データ,32,FALSE))))))),"")</f>
        <v/>
      </c>
      <c r="T1181" s="424"/>
      <c r="U1181" s="425"/>
      <c r="V1181" s="36"/>
      <c r="W1181" s="36"/>
      <c r="X1181" s="36"/>
      <c r="Y1181" s="63" t="str">
        <f>IFERROR(IF(VLOOKUP(A1177,入力データ,25,FALSE)="","",VLOOKUP(A1177,入力データ,25,FALSE)),"")</f>
        <v/>
      </c>
      <c r="Z1181" s="63"/>
      <c r="AA1181" s="37"/>
      <c r="AB1181" s="369"/>
      <c r="AC1181" s="377">
        <v>3</v>
      </c>
      <c r="AD1181" s="379" t="str">
        <f>IFERROR(IF(VLOOKUP(A1177,入力データ,33,FALSE)="","",VLOOKUP(A1177,入力データ,33,FALSE)),"")</f>
        <v/>
      </c>
      <c r="AE1181" s="379" t="str">
        <f>IF(AD1181="","",IF(V1184&gt;43585,5,4))</f>
        <v/>
      </c>
      <c r="AF1181" s="381" t="str">
        <f>IF(AD1181="","",V1184)</f>
        <v/>
      </c>
      <c r="AG1181" s="383" t="str">
        <f>IF(AE1181="","",V1184)</f>
        <v/>
      </c>
      <c r="AH1181" s="385" t="str">
        <f>IF(AF1181="","",V1184)</f>
        <v/>
      </c>
      <c r="AI1181" s="379">
        <v>7</v>
      </c>
      <c r="AJ1181" s="430"/>
      <c r="AK1181" s="372"/>
      <c r="AL1181" s="374"/>
    </row>
    <row r="1182" spans="1:38" ht="15" customHeight="1" x14ac:dyDescent="0.15">
      <c r="A1182" s="454"/>
      <c r="B1182" s="491"/>
      <c r="C1182" s="393"/>
      <c r="D1182" s="394"/>
      <c r="E1182" s="396"/>
      <c r="F1182" s="399"/>
      <c r="G1182" s="402"/>
      <c r="H1182" s="396"/>
      <c r="I1182" s="396"/>
      <c r="J1182" s="406"/>
      <c r="K1182" s="409"/>
      <c r="L1182" s="396"/>
      <c r="M1182" s="494"/>
      <c r="N1182" s="496"/>
      <c r="O1182" s="498"/>
      <c r="P1182" s="494"/>
      <c r="Q1182" s="501"/>
      <c r="R1182" s="504"/>
      <c r="S1182" s="426"/>
      <c r="T1182" s="426"/>
      <c r="U1182" s="427"/>
      <c r="V1182" s="1"/>
      <c r="W1182" s="1"/>
      <c r="X1182" s="1"/>
      <c r="Y1182" s="63" t="str">
        <f>IFERROR(IF(VLOOKUP(A1177,入力データ,26,FALSE)="","",VLOOKUP(A1177,入力データ,26,FALSE)),"")</f>
        <v/>
      </c>
      <c r="Z1182" s="1"/>
      <c r="AA1182" s="1"/>
      <c r="AB1182" s="369"/>
      <c r="AC1182" s="378"/>
      <c r="AD1182" s="380"/>
      <c r="AE1182" s="380"/>
      <c r="AF1182" s="382"/>
      <c r="AG1182" s="384"/>
      <c r="AH1182" s="386"/>
      <c r="AI1182" s="380"/>
      <c r="AJ1182" s="431"/>
      <c r="AK1182" s="372"/>
      <c r="AL1182" s="374"/>
    </row>
    <row r="1183" spans="1:38" ht="15" customHeight="1" x14ac:dyDescent="0.15">
      <c r="A1183" s="454"/>
      <c r="B1183" s="491"/>
      <c r="C1183" s="432" t="str">
        <f>IFERROR(IF(VLOOKUP(A1177,入力データ,14,FALSE)="","",VLOOKUP(A1177,入力データ,14,FALSE)),"")</f>
        <v/>
      </c>
      <c r="D1183" s="409"/>
      <c r="E1183" s="396"/>
      <c r="F1183" s="399"/>
      <c r="G1183" s="402"/>
      <c r="H1183" s="396"/>
      <c r="I1183" s="396"/>
      <c r="J1183" s="406"/>
      <c r="K1183" s="409"/>
      <c r="L1183" s="396"/>
      <c r="M1183" s="494"/>
      <c r="N1183" s="496"/>
      <c r="O1183" s="498"/>
      <c r="P1183" s="494"/>
      <c r="Q1183" s="501"/>
      <c r="R1183" s="504"/>
      <c r="S1183" s="426"/>
      <c r="T1183" s="426"/>
      <c r="U1183" s="427"/>
      <c r="V1183" s="150"/>
      <c r="W1183" s="150"/>
      <c r="X1183" s="150"/>
      <c r="Y1183" s="1"/>
      <c r="Z1183" s="62"/>
      <c r="AA1183" s="151"/>
      <c r="AB1183" s="369"/>
      <c r="AC1183" s="377">
        <v>4</v>
      </c>
      <c r="AD1183" s="413" t="str">
        <f>IFERROR(IF(VLOOKUP(A1177,入力データ,38,FALSE)="","",VLOOKUP(A1177,入力データ,38,FALSE)),"")</f>
        <v/>
      </c>
      <c r="AE1183" s="379" t="str">
        <f>IF(AD1183="","",IF(V1184&gt;43585,5,4))</f>
        <v/>
      </c>
      <c r="AF1183" s="381" t="str">
        <f>IF(AE1183="","",V1184)</f>
        <v/>
      </c>
      <c r="AG1183" s="383" t="str">
        <f>IF(AE1183="","",V1184)</f>
        <v/>
      </c>
      <c r="AH1183" s="385" t="str">
        <f>IF(AE1183="","",V1184)</f>
        <v/>
      </c>
      <c r="AI1183" s="379"/>
      <c r="AJ1183" s="418"/>
      <c r="AK1183" s="58"/>
      <c r="AL1183" s="86"/>
    </row>
    <row r="1184" spans="1:38" ht="15" customHeight="1" x14ac:dyDescent="0.15">
      <c r="A1184" s="455"/>
      <c r="B1184" s="492"/>
      <c r="C1184" s="433"/>
      <c r="D1184" s="410"/>
      <c r="E1184" s="397"/>
      <c r="F1184" s="400"/>
      <c r="G1184" s="403"/>
      <c r="H1184" s="397"/>
      <c r="I1184" s="397"/>
      <c r="J1184" s="407"/>
      <c r="K1184" s="410"/>
      <c r="L1184" s="397"/>
      <c r="M1184" s="495"/>
      <c r="N1184" s="497"/>
      <c r="O1184" s="499"/>
      <c r="P1184" s="495"/>
      <c r="Q1184" s="502"/>
      <c r="R1184" s="505"/>
      <c r="S1184" s="428"/>
      <c r="T1184" s="428"/>
      <c r="U1184" s="429"/>
      <c r="V1184" s="420" t="str">
        <f>IFERROR(IF(VLOOKUP(A1177,入力データ,27,FALSE)="","",VLOOKUP(A1177,入力データ,27,FALSE)),"")</f>
        <v/>
      </c>
      <c r="W1184" s="421"/>
      <c r="X1184" s="421"/>
      <c r="Y1184" s="421"/>
      <c r="Z1184" s="421"/>
      <c r="AA1184" s="422"/>
      <c r="AB1184" s="370"/>
      <c r="AC1184" s="412"/>
      <c r="AD1184" s="414"/>
      <c r="AE1184" s="414"/>
      <c r="AF1184" s="415"/>
      <c r="AG1184" s="416"/>
      <c r="AH1184" s="417"/>
      <c r="AI1184" s="414"/>
      <c r="AJ1184" s="419"/>
      <c r="AK1184" s="60"/>
      <c r="AL1184" s="61"/>
    </row>
    <row r="1185" spans="1:38" ht="15" customHeight="1" x14ac:dyDescent="0.15">
      <c r="A1185" s="453">
        <v>147</v>
      </c>
      <c r="B1185" s="456"/>
      <c r="C1185" s="459" t="str">
        <f>IFERROR(IF(VLOOKUP(A1185,入力データ,2,FALSE)="","",VLOOKUP(A1185,入力データ,2,FALSE)),"")</f>
        <v/>
      </c>
      <c r="D1185" s="461" t="str">
        <f>IFERROR(
IF(OR(VLOOKUP(A1185,入力データ,34,FALSE)=1,
VLOOKUP(A1185,入力データ,34,FALSE)=3,
VLOOKUP(A1185,入力データ,34,FALSE)=4,
VLOOKUP(A1185,入力データ,34,FALSE)=5),
IF(VLOOKUP(A1185,入力データ,13,FALSE)="","",VLOOKUP(A1185,入力データ,13,FALSE)),
IF(VLOOKUP(A1185,入力データ,3,FALSE)="","",VLOOKUP(A1185,入力データ,3,FALSE))),"")</f>
        <v/>
      </c>
      <c r="E1185" s="464" t="str">
        <f>IFERROR(IF(VLOOKUP(A1185,入力データ,5,FALSE)="","",IF(VLOOKUP(A1185,入力データ,5,FALSE)&gt;43585,5,4)),"")</f>
        <v/>
      </c>
      <c r="F1185" s="467" t="str">
        <f>IFERROR(IF(VLOOKUP(A1185,入力データ,5,FALSE)="","",VLOOKUP(A1185,入力データ,5,FALSE)),"")</f>
        <v/>
      </c>
      <c r="G1185" s="470" t="str">
        <f>IFERROR(IF(VLOOKUP(A1185,入力データ,5,FALSE)="","",VLOOKUP(A1185,入力データ,5,FALSE)),"")</f>
        <v/>
      </c>
      <c r="H1185" s="473" t="str">
        <f>IFERROR(IF(VLOOKUP(A1185,入力データ,5,FALSE)&gt;0,1,""),"")</f>
        <v/>
      </c>
      <c r="I1185" s="473" t="str">
        <f>IFERROR(IF(VLOOKUP(A1185,入力データ,6,FALSE)="","",VLOOKUP(A1185,入力データ,6,FALSE)),"")</f>
        <v/>
      </c>
      <c r="J1185" s="475" t="str">
        <f>IFERROR(IF(VLOOKUP(A1185,入力データ,7,FALSE)="","",
IF(VLOOKUP(A1185,入力データ,7,FALSE)&gt;159,"G",
IF(VLOOKUP(A1185,入力データ,7,FALSE)&gt;149,"F",
IF(VLOOKUP(A1185,入力データ,7,FALSE)&gt;139,"E",
IF(VLOOKUP(A1185,入力データ,7,FALSE)&gt;129,"D",
IF(VLOOKUP(A1185,入力データ,7,FALSE)&gt;119,"C",
IF(VLOOKUP(A1185,入力データ,7,FALSE)&gt;109,"B",
IF(VLOOKUP(A1185,入力データ,7,FALSE)&gt;99,"A",
"")))))))),"")</f>
        <v/>
      </c>
      <c r="K1185" s="478" t="str">
        <f>IFERROR(IF(VLOOKUP(A1185,入力データ,7,FALSE)="","",
IF(VLOOKUP(A1185,入力データ,7,FALSE)&gt;99,MOD(VLOOKUP(A1185,入力データ,7,FALSE),10),VLOOKUP(A1185,入力データ,7,FALSE))),"")</f>
        <v/>
      </c>
      <c r="L1185" s="481" t="str">
        <f>IFERROR(IF(VLOOKUP(A1185,入力データ,8,FALSE)="","",VLOOKUP(A1185,入力データ,8,FALSE)),"")</f>
        <v/>
      </c>
      <c r="M1185" s="483" t="str">
        <f>IFERROR(IF(VLOOKUP(A1185,入力データ,9,FALSE)="","",IF(VLOOKUP(A1185,入力データ,9,FALSE)&gt;43585,5,4)),"")</f>
        <v/>
      </c>
      <c r="N1185" s="485" t="str">
        <f>IFERROR(IF(VLOOKUP(A1185,入力データ,9,FALSE)="","",VLOOKUP(A1185,入力データ,9,FALSE)),"")</f>
        <v/>
      </c>
      <c r="O1185" s="470" t="str">
        <f>IFERROR(IF(VLOOKUP(A1185,入力データ,9,FALSE)="","",VLOOKUP(A1185,入力データ,9,FALSE)),"")</f>
        <v/>
      </c>
      <c r="P1185" s="481" t="str">
        <f>IFERROR(IF(VLOOKUP(A1185,入力データ,10,FALSE)="","",VLOOKUP(A1185,入力データ,10,FALSE)),"")</f>
        <v/>
      </c>
      <c r="Q1185" s="434"/>
      <c r="R1185" s="487" t="str">
        <f>IFERROR(IF(VLOOKUP(A1185,入力データ,8,FALSE)="","",VLOOKUP(A1185,入力データ,8,FALSE)+VALUE(VLOOKUP(A1185,入力データ,10,FALSE))),"")</f>
        <v/>
      </c>
      <c r="S1185" s="434" t="str">
        <f>IF(R1185="","",IF(VLOOKUP(A1185,入力データ,11,FALSE)="育児休業","ｲｸｷｭｳ",IF(VLOOKUP(A1185,入力データ,11,FALSE)="傷病休職","ﾑｷｭｳ",ROUNDDOWN(R1185*10/1000,0))))</f>
        <v/>
      </c>
      <c r="T1185" s="435"/>
      <c r="U1185" s="436"/>
      <c r="V1185" s="152"/>
      <c r="W1185" s="149"/>
      <c r="X1185" s="149"/>
      <c r="Y1185" s="149" t="str">
        <f>IFERROR(IF(VLOOKUP(A1185,入力データ,21,FALSE)="","",VLOOKUP(A1185,入力データ,21,FALSE)),"")</f>
        <v/>
      </c>
      <c r="Z1185" s="40"/>
      <c r="AA1185" s="67"/>
      <c r="AB1185" s="368" t="str">
        <f>IFERROR(IF(VLOOKUP(A1185,入力データ,28,FALSE)&amp;"　"&amp;VLOOKUP(A1185,入力データ,29,FALSE)="　","",VLOOKUP(A1185,入力データ,28,FALSE)&amp;"　"&amp;VLOOKUP(A1185,入力データ,29,FALSE)),"")</f>
        <v/>
      </c>
      <c r="AC1185" s="443">
        <v>1</v>
      </c>
      <c r="AD1185" s="444" t="str">
        <f>IFERROR(IF(VLOOKUP(A1185,入力データ,34,FALSE)="","",VLOOKUP(A1185,入力データ,34,FALSE)),"")</f>
        <v/>
      </c>
      <c r="AE1185" s="444" t="str">
        <f>IF(AD1185="","",IF(V1192&gt;43585,5,4))</f>
        <v/>
      </c>
      <c r="AF1185" s="445" t="str">
        <f>IF(AD1185="","",V1192)</f>
        <v/>
      </c>
      <c r="AG1185" s="447" t="str">
        <f>IF(AD1185="","",V1192)</f>
        <v/>
      </c>
      <c r="AH1185" s="449" t="str">
        <f>IF(AD1185="","",V1192)</f>
        <v/>
      </c>
      <c r="AI1185" s="444">
        <v>5</v>
      </c>
      <c r="AJ1185" s="451" t="str">
        <f>IFERROR(IF(OR(VLOOKUP(A1185,入力データ,34,FALSE)=1,VLOOKUP(A1185,入力データ,34,FALSE)=3,VLOOKUP(A1185,入力データ,34,FALSE)=4,VLOOKUP(A1185,入力データ,34,FALSE)=5),3,
IF(VLOOKUP(A1185,入力データ,35,FALSE)="","",3)),"")</f>
        <v/>
      </c>
      <c r="AK1185" s="371"/>
      <c r="AL1185" s="373"/>
    </row>
    <row r="1186" spans="1:38" ht="15" customHeight="1" x14ac:dyDescent="0.15">
      <c r="A1186" s="454"/>
      <c r="B1186" s="457"/>
      <c r="C1186" s="460"/>
      <c r="D1186" s="462"/>
      <c r="E1186" s="465"/>
      <c r="F1186" s="468"/>
      <c r="G1186" s="471"/>
      <c r="H1186" s="474"/>
      <c r="I1186" s="474"/>
      <c r="J1186" s="476"/>
      <c r="K1186" s="479"/>
      <c r="L1186" s="482"/>
      <c r="M1186" s="484"/>
      <c r="N1186" s="486"/>
      <c r="O1186" s="471"/>
      <c r="P1186" s="482"/>
      <c r="Q1186" s="437"/>
      <c r="R1186" s="488"/>
      <c r="S1186" s="437"/>
      <c r="T1186" s="438"/>
      <c r="U1186" s="439"/>
      <c r="V1186" s="41"/>
      <c r="W1186" s="150"/>
      <c r="X1186" s="150"/>
      <c r="Y1186" s="150" t="str">
        <f>IFERROR(IF(VLOOKUP(A1185,入力データ,22,FALSE)="","",VLOOKUP(A1185,入力データ,22,FALSE)),"")</f>
        <v/>
      </c>
      <c r="Z1186" s="150"/>
      <c r="AA1186" s="151"/>
      <c r="AB1186" s="369"/>
      <c r="AC1186" s="378"/>
      <c r="AD1186" s="380"/>
      <c r="AE1186" s="380"/>
      <c r="AF1186" s="446"/>
      <c r="AG1186" s="448"/>
      <c r="AH1186" s="450"/>
      <c r="AI1186" s="380"/>
      <c r="AJ1186" s="452"/>
      <c r="AK1186" s="372"/>
      <c r="AL1186" s="374"/>
    </row>
    <row r="1187" spans="1:38" ht="15" customHeight="1" x14ac:dyDescent="0.15">
      <c r="A1187" s="454"/>
      <c r="B1187" s="457"/>
      <c r="C1187" s="375" t="str">
        <f>IFERROR(IF(VLOOKUP(A1185,入力データ,12,FALSE)="","",VLOOKUP(A1185,入力データ,12,FALSE)),"")</f>
        <v/>
      </c>
      <c r="D1187" s="462"/>
      <c r="E1187" s="465"/>
      <c r="F1187" s="468"/>
      <c r="G1187" s="471"/>
      <c r="H1187" s="474"/>
      <c r="I1187" s="474"/>
      <c r="J1187" s="476"/>
      <c r="K1187" s="479"/>
      <c r="L1187" s="482"/>
      <c r="M1187" s="484"/>
      <c r="N1187" s="486"/>
      <c r="O1187" s="471"/>
      <c r="P1187" s="482"/>
      <c r="Q1187" s="437"/>
      <c r="R1187" s="488"/>
      <c r="S1187" s="437"/>
      <c r="T1187" s="438"/>
      <c r="U1187" s="439"/>
      <c r="V1187" s="41"/>
      <c r="W1187" s="150"/>
      <c r="X1187" s="150"/>
      <c r="Y1187" s="150" t="str">
        <f>IFERROR(IF(VLOOKUP(A1185,入力データ,23,FALSE)="","",VLOOKUP(A1185,入力データ,23,FALSE)),"")</f>
        <v/>
      </c>
      <c r="Z1187" s="150"/>
      <c r="AA1187" s="151"/>
      <c r="AB1187" s="369"/>
      <c r="AC1187" s="377">
        <v>2</v>
      </c>
      <c r="AD1187" s="379" t="str">
        <f>IFERROR(IF(VLOOKUP(A1185,入力データ,37,FALSE)="","",VLOOKUP(A1185,入力データ,37,FALSE)),"")</f>
        <v/>
      </c>
      <c r="AE1187" s="379" t="str">
        <f>IF(AD1187="","",IF(V1192&gt;43585,5,4))</f>
        <v/>
      </c>
      <c r="AF1187" s="381" t="str">
        <f>IF(AD1187="","",V1192)</f>
        <v/>
      </c>
      <c r="AG1187" s="383" t="str">
        <f>IF(AE1187="","",V1192)</f>
        <v/>
      </c>
      <c r="AH1187" s="385" t="str">
        <f>IF(AF1187="","",V1192)</f>
        <v/>
      </c>
      <c r="AI1187" s="387">
        <v>6</v>
      </c>
      <c r="AJ1187" s="389" t="str">
        <f>IFERROR(IF(VLOOKUP(A1185,入力データ,36,FALSE)="","",3),"")</f>
        <v/>
      </c>
      <c r="AK1187" s="372"/>
      <c r="AL1187" s="374"/>
    </row>
    <row r="1188" spans="1:38" ht="15" customHeight="1" x14ac:dyDescent="0.15">
      <c r="A1188" s="454"/>
      <c r="B1188" s="458"/>
      <c r="C1188" s="376"/>
      <c r="D1188" s="463"/>
      <c r="E1188" s="466"/>
      <c r="F1188" s="469"/>
      <c r="G1188" s="472"/>
      <c r="H1188" s="466"/>
      <c r="I1188" s="466"/>
      <c r="J1188" s="477"/>
      <c r="K1188" s="480"/>
      <c r="L1188" s="466"/>
      <c r="M1188" s="466"/>
      <c r="N1188" s="469"/>
      <c r="O1188" s="472"/>
      <c r="P1188" s="466"/>
      <c r="Q1188" s="477"/>
      <c r="R1188" s="489"/>
      <c r="S1188" s="440"/>
      <c r="T1188" s="441"/>
      <c r="U1188" s="442"/>
      <c r="V1188" s="38"/>
      <c r="W1188" s="36"/>
      <c r="X1188" s="36"/>
      <c r="Y1188" s="150" t="str">
        <f>IFERROR(IF(VLOOKUP(A1185,入力データ,24,FALSE)="","",VLOOKUP(A1185,入力データ,24,FALSE)),"")</f>
        <v/>
      </c>
      <c r="Z1188" s="63"/>
      <c r="AA1188" s="37"/>
      <c r="AB1188" s="369"/>
      <c r="AC1188" s="378"/>
      <c r="AD1188" s="380"/>
      <c r="AE1188" s="380"/>
      <c r="AF1188" s="382"/>
      <c r="AG1188" s="384"/>
      <c r="AH1188" s="386"/>
      <c r="AI1188" s="388"/>
      <c r="AJ1188" s="390"/>
      <c r="AK1188" s="372"/>
      <c r="AL1188" s="374"/>
    </row>
    <row r="1189" spans="1:38" ht="15" customHeight="1" x14ac:dyDescent="0.15">
      <c r="A1189" s="454"/>
      <c r="B1189" s="490" t="str">
        <f>IF(OR(C1185&lt;&gt;"",C1187&lt;&gt;""),"○","")</f>
        <v/>
      </c>
      <c r="C1189" s="391" t="str">
        <f>IFERROR(IF(VLOOKUP(A1185,入力データ,4,FALSE)="","",VLOOKUP(A1185,入力データ,4,FALSE)),"")</f>
        <v/>
      </c>
      <c r="D1189" s="392"/>
      <c r="E1189" s="395" t="str">
        <f>IFERROR(IF(VLOOKUP(A1185,入力データ,15,FALSE)="","",IF(VLOOKUP(A1185,入力データ,15,FALSE)&gt;43585,5,4)),"")</f>
        <v/>
      </c>
      <c r="F1189" s="398" t="str">
        <f>IFERROR(IF(VLOOKUP(A1185,入力データ,15,FALSE)="","",VLOOKUP(A1185,入力データ,15,FALSE)),"")</f>
        <v/>
      </c>
      <c r="G1189" s="401" t="str">
        <f>IFERROR(IF(VLOOKUP(A1185,入力データ,15,FALSE)="","",VLOOKUP(A1185,入力データ,15,FALSE)),"")</f>
        <v/>
      </c>
      <c r="H1189" s="404" t="str">
        <f>IFERROR(IF(VLOOKUP(A1185,入力データ,15,FALSE)&gt;0,1,""),"")</f>
        <v/>
      </c>
      <c r="I1189" s="404" t="str">
        <f>IFERROR(IF(VLOOKUP(A1185,入力データ,16,FALSE)="","",VLOOKUP(A1185,入力データ,16,FALSE)),"")</f>
        <v/>
      </c>
      <c r="J1189" s="405" t="str">
        <f>IFERROR(IF(VLOOKUP(A1185,入力データ,17,FALSE)="","",
IF(VLOOKUP(A1185,入力データ,17,FALSE)&gt;159,"G",
IF(VLOOKUP(A1185,入力データ,17,FALSE)&gt;149,"F",
IF(VLOOKUP(A1185,入力データ,17,FALSE)&gt;139,"E",
IF(VLOOKUP(A1185,入力データ,17,FALSE)&gt;129,"D",
IF(VLOOKUP(A1185,入力データ,17,FALSE)&gt;119,"C",
IF(VLOOKUP(A1185,入力データ,17,FALSE)&gt;109,"B",
IF(VLOOKUP(A1185,入力データ,17,FALSE)&gt;99,"A",
"")))))))),"")</f>
        <v/>
      </c>
      <c r="K1189" s="408" t="str">
        <f>IFERROR(IF(VLOOKUP(A1185,入力データ,17,FALSE)="","",
IF(VLOOKUP(A1185,入力データ,17,FALSE)&gt;99,MOD(VLOOKUP(A1185,入力データ,17,FALSE),10),VLOOKUP(A1185,入力データ,17,FALSE))),"")</f>
        <v/>
      </c>
      <c r="L1189" s="411" t="str">
        <f>IFERROR(IF(VLOOKUP(A1185,入力データ,18,FALSE)="","",VLOOKUP(A1185,入力データ,18,FALSE)),"")</f>
        <v/>
      </c>
      <c r="M1189" s="493" t="str">
        <f>IFERROR(IF(VLOOKUP(A1185,入力データ,19,FALSE)="","",IF(VLOOKUP(A1185,入力データ,19,FALSE)&gt;43585,5,4)),"")</f>
        <v/>
      </c>
      <c r="N1189" s="398" t="str">
        <f>IFERROR(IF(VLOOKUP(A1185,入力データ,19,FALSE)="","",VLOOKUP(A1185,入力データ,19,FALSE)),"")</f>
        <v/>
      </c>
      <c r="O1189" s="401" t="str">
        <f>IFERROR(IF(VLOOKUP(A1185,入力データ,19,FALSE)="","",VLOOKUP(A1185,入力データ,19,FALSE)),"")</f>
        <v/>
      </c>
      <c r="P1189" s="411" t="str">
        <f>IFERROR(IF(VLOOKUP(A1185,入力データ,20,FALSE)="","",VLOOKUP(A1185,入力データ,20,FALSE)),"")</f>
        <v/>
      </c>
      <c r="Q1189" s="500"/>
      <c r="R1189" s="503" t="str">
        <f>IFERROR(IF(OR(S1189="ｲｸｷｭｳ",S1189="ﾑｷｭｳ",AND(L1189="",P1189="")),"",VLOOKUP(A1185,入力データ,31,FALSE)),"")</f>
        <v/>
      </c>
      <c r="S1189" s="423" t="str">
        <f>IFERROR(
IF(VLOOKUP(A1185,入力データ,33,FALSE)=1,"ﾑｷｭｳ ",
IF(VLOOKUP(A1185,入力データ,33,FALSE)=3,"ｲｸｷｭｳ",
IF(VLOOKUP(A1185,入力データ,33,FALSE)=4,VLOOKUP(A1185,入力データ,32,FALSE),
IF(VLOOKUP(A1185,入力データ,33,FALSE)=5,VLOOKUP(A1185,入力データ,32,FALSE),
IF(AND(VLOOKUP(A1185,入力データ,38,FALSE)&gt;0,VLOOKUP(A1185,入力データ,38,FALSE)&lt;9),0,
IF(AND(L1189="",P1189=""),"",VLOOKUP(A1185,入力データ,32,FALSE))))))),"")</f>
        <v/>
      </c>
      <c r="T1189" s="424"/>
      <c r="U1189" s="425"/>
      <c r="V1189" s="36"/>
      <c r="W1189" s="36"/>
      <c r="X1189" s="36"/>
      <c r="Y1189" s="63" t="str">
        <f>IFERROR(IF(VLOOKUP(A1185,入力データ,25,FALSE)="","",VLOOKUP(A1185,入力データ,25,FALSE)),"")</f>
        <v/>
      </c>
      <c r="Z1189" s="63"/>
      <c r="AA1189" s="37"/>
      <c r="AB1189" s="369"/>
      <c r="AC1189" s="377">
        <v>3</v>
      </c>
      <c r="AD1189" s="379" t="str">
        <f>IFERROR(IF(VLOOKUP(A1185,入力データ,33,FALSE)="","",VLOOKUP(A1185,入力データ,33,FALSE)),"")</f>
        <v/>
      </c>
      <c r="AE1189" s="379" t="str">
        <f>IF(AD1189="","",IF(V1192&gt;43585,5,4))</f>
        <v/>
      </c>
      <c r="AF1189" s="381" t="str">
        <f>IF(AD1189="","",V1192)</f>
        <v/>
      </c>
      <c r="AG1189" s="383" t="str">
        <f>IF(AE1189="","",V1192)</f>
        <v/>
      </c>
      <c r="AH1189" s="385" t="str">
        <f>IF(AF1189="","",V1192)</f>
        <v/>
      </c>
      <c r="AI1189" s="379">
        <v>7</v>
      </c>
      <c r="AJ1189" s="430"/>
      <c r="AK1189" s="372"/>
      <c r="AL1189" s="374"/>
    </row>
    <row r="1190" spans="1:38" ht="15" customHeight="1" x14ac:dyDescent="0.15">
      <c r="A1190" s="454"/>
      <c r="B1190" s="491"/>
      <c r="C1190" s="393"/>
      <c r="D1190" s="394"/>
      <c r="E1190" s="396"/>
      <c r="F1190" s="399"/>
      <c r="G1190" s="402"/>
      <c r="H1190" s="396"/>
      <c r="I1190" s="396"/>
      <c r="J1190" s="406"/>
      <c r="K1190" s="409"/>
      <c r="L1190" s="396"/>
      <c r="M1190" s="494"/>
      <c r="N1190" s="496"/>
      <c r="O1190" s="498"/>
      <c r="P1190" s="494"/>
      <c r="Q1190" s="501"/>
      <c r="R1190" s="504"/>
      <c r="S1190" s="426"/>
      <c r="T1190" s="426"/>
      <c r="U1190" s="427"/>
      <c r="V1190" s="1"/>
      <c r="W1190" s="1"/>
      <c r="X1190" s="1"/>
      <c r="Y1190" s="63" t="str">
        <f>IFERROR(IF(VLOOKUP(A1185,入力データ,26,FALSE)="","",VLOOKUP(A1185,入力データ,26,FALSE)),"")</f>
        <v/>
      </c>
      <c r="Z1190" s="1"/>
      <c r="AA1190" s="1"/>
      <c r="AB1190" s="369"/>
      <c r="AC1190" s="378"/>
      <c r="AD1190" s="380"/>
      <c r="AE1190" s="380"/>
      <c r="AF1190" s="382"/>
      <c r="AG1190" s="384"/>
      <c r="AH1190" s="386"/>
      <c r="AI1190" s="380"/>
      <c r="AJ1190" s="431"/>
      <c r="AK1190" s="372"/>
      <c r="AL1190" s="374"/>
    </row>
    <row r="1191" spans="1:38" ht="15" customHeight="1" x14ac:dyDescent="0.15">
      <c r="A1191" s="454"/>
      <c r="B1191" s="491"/>
      <c r="C1191" s="432" t="str">
        <f>IFERROR(IF(VLOOKUP(A1185,入力データ,14,FALSE)="","",VLOOKUP(A1185,入力データ,14,FALSE)),"")</f>
        <v/>
      </c>
      <c r="D1191" s="409"/>
      <c r="E1191" s="396"/>
      <c r="F1191" s="399"/>
      <c r="G1191" s="402"/>
      <c r="H1191" s="396"/>
      <c r="I1191" s="396"/>
      <c r="J1191" s="406"/>
      <c r="K1191" s="409"/>
      <c r="L1191" s="396"/>
      <c r="M1191" s="494"/>
      <c r="N1191" s="496"/>
      <c r="O1191" s="498"/>
      <c r="P1191" s="494"/>
      <c r="Q1191" s="501"/>
      <c r="R1191" s="504"/>
      <c r="S1191" s="426"/>
      <c r="T1191" s="426"/>
      <c r="U1191" s="427"/>
      <c r="V1191" s="150"/>
      <c r="W1191" s="150"/>
      <c r="X1191" s="150"/>
      <c r="Y1191" s="1"/>
      <c r="Z1191" s="62"/>
      <c r="AA1191" s="151"/>
      <c r="AB1191" s="369"/>
      <c r="AC1191" s="377">
        <v>4</v>
      </c>
      <c r="AD1191" s="413" t="str">
        <f>IFERROR(IF(VLOOKUP(A1185,入力データ,38,FALSE)="","",VLOOKUP(A1185,入力データ,38,FALSE)),"")</f>
        <v/>
      </c>
      <c r="AE1191" s="379" t="str">
        <f>IF(AD1191="","",IF(V1192&gt;43585,5,4))</f>
        <v/>
      </c>
      <c r="AF1191" s="381" t="str">
        <f>IF(AE1191="","",V1192)</f>
        <v/>
      </c>
      <c r="AG1191" s="383" t="str">
        <f>IF(AE1191="","",V1192)</f>
        <v/>
      </c>
      <c r="AH1191" s="385" t="str">
        <f>IF(AE1191="","",V1192)</f>
        <v/>
      </c>
      <c r="AI1191" s="379"/>
      <c r="AJ1191" s="418"/>
      <c r="AK1191" s="58"/>
      <c r="AL1191" s="86"/>
    </row>
    <row r="1192" spans="1:38" ht="15" customHeight="1" x14ac:dyDescent="0.15">
      <c r="A1192" s="455"/>
      <c r="B1192" s="492"/>
      <c r="C1192" s="433"/>
      <c r="D1192" s="410"/>
      <c r="E1192" s="397"/>
      <c r="F1192" s="400"/>
      <c r="G1192" s="403"/>
      <c r="H1192" s="397"/>
      <c r="I1192" s="397"/>
      <c r="J1192" s="407"/>
      <c r="K1192" s="410"/>
      <c r="L1192" s="397"/>
      <c r="M1192" s="495"/>
      <c r="N1192" s="497"/>
      <c r="O1192" s="499"/>
      <c r="P1192" s="495"/>
      <c r="Q1192" s="502"/>
      <c r="R1192" s="505"/>
      <c r="S1192" s="428"/>
      <c r="T1192" s="428"/>
      <c r="U1192" s="429"/>
      <c r="V1192" s="420" t="str">
        <f>IFERROR(IF(VLOOKUP(A1185,入力データ,27,FALSE)="","",VLOOKUP(A1185,入力データ,27,FALSE)),"")</f>
        <v/>
      </c>
      <c r="W1192" s="421"/>
      <c r="X1192" s="421"/>
      <c r="Y1192" s="421"/>
      <c r="Z1192" s="421"/>
      <c r="AA1192" s="422"/>
      <c r="AB1192" s="370"/>
      <c r="AC1192" s="412"/>
      <c r="AD1192" s="414"/>
      <c r="AE1192" s="414"/>
      <c r="AF1192" s="415"/>
      <c r="AG1192" s="416"/>
      <c r="AH1192" s="417"/>
      <c r="AI1192" s="414"/>
      <c r="AJ1192" s="419"/>
      <c r="AK1192" s="60"/>
      <c r="AL1192" s="61"/>
    </row>
    <row r="1193" spans="1:38" ht="15" customHeight="1" x14ac:dyDescent="0.15">
      <c r="A1193" s="453">
        <v>148</v>
      </c>
      <c r="B1193" s="456"/>
      <c r="C1193" s="459" t="str">
        <f>IFERROR(IF(VLOOKUP(A1193,入力データ,2,FALSE)="","",VLOOKUP(A1193,入力データ,2,FALSE)),"")</f>
        <v/>
      </c>
      <c r="D1193" s="461" t="str">
        <f>IFERROR(
IF(OR(VLOOKUP(A1193,入力データ,34,FALSE)=1,
VLOOKUP(A1193,入力データ,34,FALSE)=3,
VLOOKUP(A1193,入力データ,34,FALSE)=4,
VLOOKUP(A1193,入力データ,34,FALSE)=5),
IF(VLOOKUP(A1193,入力データ,13,FALSE)="","",VLOOKUP(A1193,入力データ,13,FALSE)),
IF(VLOOKUP(A1193,入力データ,3,FALSE)="","",VLOOKUP(A1193,入力データ,3,FALSE))),"")</f>
        <v/>
      </c>
      <c r="E1193" s="464" t="str">
        <f>IFERROR(IF(VLOOKUP(A1193,入力データ,5,FALSE)="","",IF(VLOOKUP(A1193,入力データ,5,FALSE)&gt;43585,5,4)),"")</f>
        <v/>
      </c>
      <c r="F1193" s="467" t="str">
        <f>IFERROR(IF(VLOOKUP(A1193,入力データ,5,FALSE)="","",VLOOKUP(A1193,入力データ,5,FALSE)),"")</f>
        <v/>
      </c>
      <c r="G1193" s="470" t="str">
        <f>IFERROR(IF(VLOOKUP(A1193,入力データ,5,FALSE)="","",VLOOKUP(A1193,入力データ,5,FALSE)),"")</f>
        <v/>
      </c>
      <c r="H1193" s="473" t="str">
        <f>IFERROR(IF(VLOOKUP(A1193,入力データ,5,FALSE)&gt;0,1,""),"")</f>
        <v/>
      </c>
      <c r="I1193" s="473" t="str">
        <f>IFERROR(IF(VLOOKUP(A1193,入力データ,6,FALSE)="","",VLOOKUP(A1193,入力データ,6,FALSE)),"")</f>
        <v/>
      </c>
      <c r="J1193" s="475" t="str">
        <f>IFERROR(IF(VLOOKUP(A1193,入力データ,7,FALSE)="","",
IF(VLOOKUP(A1193,入力データ,7,FALSE)&gt;159,"G",
IF(VLOOKUP(A1193,入力データ,7,FALSE)&gt;149,"F",
IF(VLOOKUP(A1193,入力データ,7,FALSE)&gt;139,"E",
IF(VLOOKUP(A1193,入力データ,7,FALSE)&gt;129,"D",
IF(VLOOKUP(A1193,入力データ,7,FALSE)&gt;119,"C",
IF(VLOOKUP(A1193,入力データ,7,FALSE)&gt;109,"B",
IF(VLOOKUP(A1193,入力データ,7,FALSE)&gt;99,"A",
"")))))))),"")</f>
        <v/>
      </c>
      <c r="K1193" s="478" t="str">
        <f>IFERROR(IF(VLOOKUP(A1193,入力データ,7,FALSE)="","",
IF(VLOOKUP(A1193,入力データ,7,FALSE)&gt;99,MOD(VLOOKUP(A1193,入力データ,7,FALSE),10),VLOOKUP(A1193,入力データ,7,FALSE))),"")</f>
        <v/>
      </c>
      <c r="L1193" s="481" t="str">
        <f>IFERROR(IF(VLOOKUP(A1193,入力データ,8,FALSE)="","",VLOOKUP(A1193,入力データ,8,FALSE)),"")</f>
        <v/>
      </c>
      <c r="M1193" s="483" t="str">
        <f>IFERROR(IF(VLOOKUP(A1193,入力データ,9,FALSE)="","",IF(VLOOKUP(A1193,入力データ,9,FALSE)&gt;43585,5,4)),"")</f>
        <v/>
      </c>
      <c r="N1193" s="485" t="str">
        <f>IFERROR(IF(VLOOKUP(A1193,入力データ,9,FALSE)="","",VLOOKUP(A1193,入力データ,9,FALSE)),"")</f>
        <v/>
      </c>
      <c r="O1193" s="470" t="str">
        <f>IFERROR(IF(VLOOKUP(A1193,入力データ,9,FALSE)="","",VLOOKUP(A1193,入力データ,9,FALSE)),"")</f>
        <v/>
      </c>
      <c r="P1193" s="481" t="str">
        <f>IFERROR(IF(VLOOKUP(A1193,入力データ,10,FALSE)="","",VLOOKUP(A1193,入力データ,10,FALSE)),"")</f>
        <v/>
      </c>
      <c r="Q1193" s="434"/>
      <c r="R1193" s="487" t="str">
        <f>IFERROR(IF(VLOOKUP(A1193,入力データ,8,FALSE)="","",VLOOKUP(A1193,入力データ,8,FALSE)+VALUE(VLOOKUP(A1193,入力データ,10,FALSE))),"")</f>
        <v/>
      </c>
      <c r="S1193" s="434" t="str">
        <f>IF(R1193="","",IF(VLOOKUP(A1193,入力データ,11,FALSE)="育児休業","ｲｸｷｭｳ",IF(VLOOKUP(A1193,入力データ,11,FALSE)="傷病休職","ﾑｷｭｳ",ROUNDDOWN(R1193*10/1000,0))))</f>
        <v/>
      </c>
      <c r="T1193" s="435"/>
      <c r="U1193" s="436"/>
      <c r="V1193" s="152"/>
      <c r="W1193" s="149"/>
      <c r="X1193" s="149"/>
      <c r="Y1193" s="149" t="str">
        <f>IFERROR(IF(VLOOKUP(A1193,入力データ,21,FALSE)="","",VLOOKUP(A1193,入力データ,21,FALSE)),"")</f>
        <v/>
      </c>
      <c r="Z1193" s="40"/>
      <c r="AA1193" s="67"/>
      <c r="AB1193" s="368" t="str">
        <f>IFERROR(IF(VLOOKUP(A1193,入力データ,28,FALSE)&amp;"　"&amp;VLOOKUP(A1193,入力データ,29,FALSE)="　","",VLOOKUP(A1193,入力データ,28,FALSE)&amp;"　"&amp;VLOOKUP(A1193,入力データ,29,FALSE)),"")</f>
        <v/>
      </c>
      <c r="AC1193" s="443">
        <v>1</v>
      </c>
      <c r="AD1193" s="444" t="str">
        <f>IFERROR(IF(VLOOKUP(A1193,入力データ,34,FALSE)="","",VLOOKUP(A1193,入力データ,34,FALSE)),"")</f>
        <v/>
      </c>
      <c r="AE1193" s="444" t="str">
        <f>IF(AD1193="","",IF(V1200&gt;43585,5,4))</f>
        <v/>
      </c>
      <c r="AF1193" s="445" t="str">
        <f>IF(AD1193="","",V1200)</f>
        <v/>
      </c>
      <c r="AG1193" s="447" t="str">
        <f>IF(AD1193="","",V1200)</f>
        <v/>
      </c>
      <c r="AH1193" s="449" t="str">
        <f>IF(AD1193="","",V1200)</f>
        <v/>
      </c>
      <c r="AI1193" s="444">
        <v>5</v>
      </c>
      <c r="AJ1193" s="451" t="str">
        <f>IFERROR(IF(OR(VLOOKUP(A1193,入力データ,34,FALSE)=1,VLOOKUP(A1193,入力データ,34,FALSE)=3,VLOOKUP(A1193,入力データ,34,FALSE)=4,VLOOKUP(A1193,入力データ,34,FALSE)=5),3,
IF(VLOOKUP(A1193,入力データ,35,FALSE)="","",3)),"")</f>
        <v/>
      </c>
      <c r="AK1193" s="371"/>
      <c r="AL1193" s="373"/>
    </row>
    <row r="1194" spans="1:38" ht="15" customHeight="1" x14ac:dyDescent="0.15">
      <c r="A1194" s="454"/>
      <c r="B1194" s="457"/>
      <c r="C1194" s="460"/>
      <c r="D1194" s="462"/>
      <c r="E1194" s="465"/>
      <c r="F1194" s="468"/>
      <c r="G1194" s="471"/>
      <c r="H1194" s="474"/>
      <c r="I1194" s="474"/>
      <c r="J1194" s="476"/>
      <c r="K1194" s="479"/>
      <c r="L1194" s="482"/>
      <c r="M1194" s="484"/>
      <c r="N1194" s="486"/>
      <c r="O1194" s="471"/>
      <c r="P1194" s="482"/>
      <c r="Q1194" s="437"/>
      <c r="R1194" s="488"/>
      <c r="S1194" s="437"/>
      <c r="T1194" s="438"/>
      <c r="U1194" s="439"/>
      <c r="V1194" s="41"/>
      <c r="W1194" s="150"/>
      <c r="X1194" s="150"/>
      <c r="Y1194" s="150" t="str">
        <f>IFERROR(IF(VLOOKUP(A1193,入力データ,22,FALSE)="","",VLOOKUP(A1193,入力データ,22,FALSE)),"")</f>
        <v/>
      </c>
      <c r="Z1194" s="150"/>
      <c r="AA1194" s="151"/>
      <c r="AB1194" s="369"/>
      <c r="AC1194" s="378"/>
      <c r="AD1194" s="380"/>
      <c r="AE1194" s="380"/>
      <c r="AF1194" s="446"/>
      <c r="AG1194" s="448"/>
      <c r="AH1194" s="450"/>
      <c r="AI1194" s="380"/>
      <c r="AJ1194" s="452"/>
      <c r="AK1194" s="372"/>
      <c r="AL1194" s="374"/>
    </row>
    <row r="1195" spans="1:38" ht="15" customHeight="1" x14ac:dyDescent="0.15">
      <c r="A1195" s="454"/>
      <c r="B1195" s="457"/>
      <c r="C1195" s="375" t="str">
        <f>IFERROR(IF(VLOOKUP(A1193,入力データ,12,FALSE)="","",VLOOKUP(A1193,入力データ,12,FALSE)),"")</f>
        <v/>
      </c>
      <c r="D1195" s="462"/>
      <c r="E1195" s="465"/>
      <c r="F1195" s="468"/>
      <c r="G1195" s="471"/>
      <c r="H1195" s="474"/>
      <c r="I1195" s="474"/>
      <c r="J1195" s="476"/>
      <c r="K1195" s="479"/>
      <c r="L1195" s="482"/>
      <c r="M1195" s="484"/>
      <c r="N1195" s="486"/>
      <c r="O1195" s="471"/>
      <c r="P1195" s="482"/>
      <c r="Q1195" s="437"/>
      <c r="R1195" s="488"/>
      <c r="S1195" s="437"/>
      <c r="T1195" s="438"/>
      <c r="U1195" s="439"/>
      <c r="V1195" s="41"/>
      <c r="W1195" s="150"/>
      <c r="X1195" s="150"/>
      <c r="Y1195" s="150" t="str">
        <f>IFERROR(IF(VLOOKUP(A1193,入力データ,23,FALSE)="","",VLOOKUP(A1193,入力データ,23,FALSE)),"")</f>
        <v/>
      </c>
      <c r="Z1195" s="150"/>
      <c r="AA1195" s="151"/>
      <c r="AB1195" s="369"/>
      <c r="AC1195" s="377">
        <v>2</v>
      </c>
      <c r="AD1195" s="379" t="str">
        <f>IFERROR(IF(VLOOKUP(A1193,入力データ,37,FALSE)="","",VLOOKUP(A1193,入力データ,37,FALSE)),"")</f>
        <v/>
      </c>
      <c r="AE1195" s="379" t="str">
        <f>IF(AD1195="","",IF(V1200&gt;43585,5,4))</f>
        <v/>
      </c>
      <c r="AF1195" s="381" t="str">
        <f>IF(AD1195="","",V1200)</f>
        <v/>
      </c>
      <c r="AG1195" s="383" t="str">
        <f>IF(AE1195="","",V1200)</f>
        <v/>
      </c>
      <c r="AH1195" s="385" t="str">
        <f>IF(AF1195="","",V1200)</f>
        <v/>
      </c>
      <c r="AI1195" s="387">
        <v>6</v>
      </c>
      <c r="AJ1195" s="389" t="str">
        <f>IFERROR(IF(VLOOKUP(A1193,入力データ,36,FALSE)="","",3),"")</f>
        <v/>
      </c>
      <c r="AK1195" s="372"/>
      <c r="AL1195" s="374"/>
    </row>
    <row r="1196" spans="1:38" ht="15" customHeight="1" x14ac:dyDescent="0.15">
      <c r="A1196" s="454"/>
      <c r="B1196" s="458"/>
      <c r="C1196" s="376"/>
      <c r="D1196" s="463"/>
      <c r="E1196" s="466"/>
      <c r="F1196" s="469"/>
      <c r="G1196" s="472"/>
      <c r="H1196" s="466"/>
      <c r="I1196" s="466"/>
      <c r="J1196" s="477"/>
      <c r="K1196" s="480"/>
      <c r="L1196" s="466"/>
      <c r="M1196" s="466"/>
      <c r="N1196" s="469"/>
      <c r="O1196" s="472"/>
      <c r="P1196" s="466"/>
      <c r="Q1196" s="477"/>
      <c r="R1196" s="489"/>
      <c r="S1196" s="440"/>
      <c r="T1196" s="441"/>
      <c r="U1196" s="442"/>
      <c r="V1196" s="38"/>
      <c r="W1196" s="36"/>
      <c r="X1196" s="36"/>
      <c r="Y1196" s="150" t="str">
        <f>IFERROR(IF(VLOOKUP(A1193,入力データ,24,FALSE)="","",VLOOKUP(A1193,入力データ,24,FALSE)),"")</f>
        <v/>
      </c>
      <c r="Z1196" s="63"/>
      <c r="AA1196" s="37"/>
      <c r="AB1196" s="369"/>
      <c r="AC1196" s="378"/>
      <c r="AD1196" s="380"/>
      <c r="AE1196" s="380"/>
      <c r="AF1196" s="382"/>
      <c r="AG1196" s="384"/>
      <c r="AH1196" s="386"/>
      <c r="AI1196" s="388"/>
      <c r="AJ1196" s="390"/>
      <c r="AK1196" s="372"/>
      <c r="AL1196" s="374"/>
    </row>
    <row r="1197" spans="1:38" ht="15" customHeight="1" x14ac:dyDescent="0.15">
      <c r="A1197" s="454"/>
      <c r="B1197" s="490" t="str">
        <f>IF(OR(C1193&lt;&gt;"",C1195&lt;&gt;""),"○","")</f>
        <v/>
      </c>
      <c r="C1197" s="391" t="str">
        <f>IFERROR(IF(VLOOKUP(A1193,入力データ,4,FALSE)="","",VLOOKUP(A1193,入力データ,4,FALSE)),"")</f>
        <v/>
      </c>
      <c r="D1197" s="392"/>
      <c r="E1197" s="395" t="str">
        <f>IFERROR(IF(VLOOKUP(A1193,入力データ,15,FALSE)="","",IF(VLOOKUP(A1193,入力データ,15,FALSE)&gt;43585,5,4)),"")</f>
        <v/>
      </c>
      <c r="F1197" s="398" t="str">
        <f>IFERROR(IF(VLOOKUP(A1193,入力データ,15,FALSE)="","",VLOOKUP(A1193,入力データ,15,FALSE)),"")</f>
        <v/>
      </c>
      <c r="G1197" s="401" t="str">
        <f>IFERROR(IF(VLOOKUP(A1193,入力データ,15,FALSE)="","",VLOOKUP(A1193,入力データ,15,FALSE)),"")</f>
        <v/>
      </c>
      <c r="H1197" s="404" t="str">
        <f>IFERROR(IF(VLOOKUP(A1193,入力データ,15,FALSE)&gt;0,1,""),"")</f>
        <v/>
      </c>
      <c r="I1197" s="404" t="str">
        <f>IFERROR(IF(VLOOKUP(A1193,入力データ,16,FALSE)="","",VLOOKUP(A1193,入力データ,16,FALSE)),"")</f>
        <v/>
      </c>
      <c r="J1197" s="405" t="str">
        <f>IFERROR(IF(VLOOKUP(A1193,入力データ,17,FALSE)="","",
IF(VLOOKUP(A1193,入力データ,17,FALSE)&gt;159,"G",
IF(VLOOKUP(A1193,入力データ,17,FALSE)&gt;149,"F",
IF(VLOOKUP(A1193,入力データ,17,FALSE)&gt;139,"E",
IF(VLOOKUP(A1193,入力データ,17,FALSE)&gt;129,"D",
IF(VLOOKUP(A1193,入力データ,17,FALSE)&gt;119,"C",
IF(VLOOKUP(A1193,入力データ,17,FALSE)&gt;109,"B",
IF(VLOOKUP(A1193,入力データ,17,FALSE)&gt;99,"A",
"")))))))),"")</f>
        <v/>
      </c>
      <c r="K1197" s="408" t="str">
        <f>IFERROR(IF(VLOOKUP(A1193,入力データ,17,FALSE)="","",
IF(VLOOKUP(A1193,入力データ,17,FALSE)&gt;99,MOD(VLOOKUP(A1193,入力データ,17,FALSE),10),VLOOKUP(A1193,入力データ,17,FALSE))),"")</f>
        <v/>
      </c>
      <c r="L1197" s="411" t="str">
        <f>IFERROR(IF(VLOOKUP(A1193,入力データ,18,FALSE)="","",VLOOKUP(A1193,入力データ,18,FALSE)),"")</f>
        <v/>
      </c>
      <c r="M1197" s="493" t="str">
        <f>IFERROR(IF(VLOOKUP(A1193,入力データ,19,FALSE)="","",IF(VLOOKUP(A1193,入力データ,19,FALSE)&gt;43585,5,4)),"")</f>
        <v/>
      </c>
      <c r="N1197" s="398" t="str">
        <f>IFERROR(IF(VLOOKUP(A1193,入力データ,19,FALSE)="","",VLOOKUP(A1193,入力データ,19,FALSE)),"")</f>
        <v/>
      </c>
      <c r="O1197" s="401" t="str">
        <f>IFERROR(IF(VLOOKUP(A1193,入力データ,19,FALSE)="","",VLOOKUP(A1193,入力データ,19,FALSE)),"")</f>
        <v/>
      </c>
      <c r="P1197" s="411" t="str">
        <f>IFERROR(IF(VLOOKUP(A1193,入力データ,20,FALSE)="","",VLOOKUP(A1193,入力データ,20,FALSE)),"")</f>
        <v/>
      </c>
      <c r="Q1197" s="500"/>
      <c r="R1197" s="503" t="str">
        <f>IFERROR(IF(OR(S1197="ｲｸｷｭｳ",S1197="ﾑｷｭｳ",AND(L1197="",P1197="")),"",VLOOKUP(A1193,入力データ,31,FALSE)),"")</f>
        <v/>
      </c>
      <c r="S1197" s="423" t="str">
        <f>IFERROR(
IF(VLOOKUP(A1193,入力データ,33,FALSE)=1,"ﾑｷｭｳ ",
IF(VLOOKUP(A1193,入力データ,33,FALSE)=3,"ｲｸｷｭｳ",
IF(VLOOKUP(A1193,入力データ,33,FALSE)=4,VLOOKUP(A1193,入力データ,32,FALSE),
IF(VLOOKUP(A1193,入力データ,33,FALSE)=5,VLOOKUP(A1193,入力データ,32,FALSE),
IF(AND(VLOOKUP(A1193,入力データ,38,FALSE)&gt;0,VLOOKUP(A1193,入力データ,38,FALSE)&lt;9),0,
IF(AND(L1197="",P1197=""),"",VLOOKUP(A1193,入力データ,32,FALSE))))))),"")</f>
        <v/>
      </c>
      <c r="T1197" s="424"/>
      <c r="U1197" s="425"/>
      <c r="V1197" s="36"/>
      <c r="W1197" s="36"/>
      <c r="X1197" s="36"/>
      <c r="Y1197" s="63" t="str">
        <f>IFERROR(IF(VLOOKUP(A1193,入力データ,25,FALSE)="","",VLOOKUP(A1193,入力データ,25,FALSE)),"")</f>
        <v/>
      </c>
      <c r="Z1197" s="63"/>
      <c r="AA1197" s="37"/>
      <c r="AB1197" s="369"/>
      <c r="AC1197" s="377">
        <v>3</v>
      </c>
      <c r="AD1197" s="379" t="str">
        <f>IFERROR(IF(VLOOKUP(A1193,入力データ,33,FALSE)="","",VLOOKUP(A1193,入力データ,33,FALSE)),"")</f>
        <v/>
      </c>
      <c r="AE1197" s="379" t="str">
        <f>IF(AD1197="","",IF(V1200&gt;43585,5,4))</f>
        <v/>
      </c>
      <c r="AF1197" s="381" t="str">
        <f>IF(AD1197="","",V1200)</f>
        <v/>
      </c>
      <c r="AG1197" s="383" t="str">
        <f>IF(AE1197="","",V1200)</f>
        <v/>
      </c>
      <c r="AH1197" s="385" t="str">
        <f>IF(AF1197="","",V1200)</f>
        <v/>
      </c>
      <c r="AI1197" s="379">
        <v>7</v>
      </c>
      <c r="AJ1197" s="430"/>
      <c r="AK1197" s="372"/>
      <c r="AL1197" s="374"/>
    </row>
    <row r="1198" spans="1:38" ht="15" customHeight="1" x14ac:dyDescent="0.15">
      <c r="A1198" s="454"/>
      <c r="B1198" s="491"/>
      <c r="C1198" s="393"/>
      <c r="D1198" s="394"/>
      <c r="E1198" s="396"/>
      <c r="F1198" s="399"/>
      <c r="G1198" s="402"/>
      <c r="H1198" s="396"/>
      <c r="I1198" s="396"/>
      <c r="J1198" s="406"/>
      <c r="K1198" s="409"/>
      <c r="L1198" s="396"/>
      <c r="M1198" s="494"/>
      <c r="N1198" s="496"/>
      <c r="O1198" s="498"/>
      <c r="P1198" s="494"/>
      <c r="Q1198" s="501"/>
      <c r="R1198" s="504"/>
      <c r="S1198" s="426"/>
      <c r="T1198" s="426"/>
      <c r="U1198" s="427"/>
      <c r="V1198" s="1"/>
      <c r="W1198" s="1"/>
      <c r="X1198" s="1"/>
      <c r="Y1198" s="63" t="str">
        <f>IFERROR(IF(VLOOKUP(A1193,入力データ,26,FALSE)="","",VLOOKUP(A1193,入力データ,26,FALSE)),"")</f>
        <v/>
      </c>
      <c r="Z1198" s="1"/>
      <c r="AA1198" s="1"/>
      <c r="AB1198" s="369"/>
      <c r="AC1198" s="378"/>
      <c r="AD1198" s="380"/>
      <c r="AE1198" s="380"/>
      <c r="AF1198" s="382"/>
      <c r="AG1198" s="384"/>
      <c r="AH1198" s="386"/>
      <c r="AI1198" s="380"/>
      <c r="AJ1198" s="431"/>
      <c r="AK1198" s="372"/>
      <c r="AL1198" s="374"/>
    </row>
    <row r="1199" spans="1:38" ht="15" customHeight="1" x14ac:dyDescent="0.15">
      <c r="A1199" s="454"/>
      <c r="B1199" s="491"/>
      <c r="C1199" s="432" t="str">
        <f>IFERROR(IF(VLOOKUP(A1193,入力データ,14,FALSE)="","",VLOOKUP(A1193,入力データ,14,FALSE)),"")</f>
        <v/>
      </c>
      <c r="D1199" s="409"/>
      <c r="E1199" s="396"/>
      <c r="F1199" s="399"/>
      <c r="G1199" s="402"/>
      <c r="H1199" s="396"/>
      <c r="I1199" s="396"/>
      <c r="J1199" s="406"/>
      <c r="K1199" s="409"/>
      <c r="L1199" s="396"/>
      <c r="M1199" s="494"/>
      <c r="N1199" s="496"/>
      <c r="O1199" s="498"/>
      <c r="P1199" s="494"/>
      <c r="Q1199" s="501"/>
      <c r="R1199" s="504"/>
      <c r="S1199" s="426"/>
      <c r="T1199" s="426"/>
      <c r="U1199" s="427"/>
      <c r="V1199" s="150"/>
      <c r="W1199" s="150"/>
      <c r="X1199" s="150"/>
      <c r="Y1199" s="1"/>
      <c r="Z1199" s="62"/>
      <c r="AA1199" s="151"/>
      <c r="AB1199" s="369"/>
      <c r="AC1199" s="377">
        <v>4</v>
      </c>
      <c r="AD1199" s="413" t="str">
        <f>IFERROR(IF(VLOOKUP(A1193,入力データ,38,FALSE)="","",VLOOKUP(A1193,入力データ,38,FALSE)),"")</f>
        <v/>
      </c>
      <c r="AE1199" s="379" t="str">
        <f>IF(AD1199="","",IF(V1200&gt;43585,5,4))</f>
        <v/>
      </c>
      <c r="AF1199" s="381" t="str">
        <f>IF(AE1199="","",V1200)</f>
        <v/>
      </c>
      <c r="AG1199" s="383" t="str">
        <f>IF(AE1199="","",V1200)</f>
        <v/>
      </c>
      <c r="AH1199" s="385" t="str">
        <f>IF(AE1199="","",V1200)</f>
        <v/>
      </c>
      <c r="AI1199" s="379"/>
      <c r="AJ1199" s="418"/>
      <c r="AK1199" s="58"/>
      <c r="AL1199" s="86"/>
    </row>
    <row r="1200" spans="1:38" ht="15" customHeight="1" x14ac:dyDescent="0.15">
      <c r="A1200" s="455"/>
      <c r="B1200" s="492"/>
      <c r="C1200" s="433"/>
      <c r="D1200" s="410"/>
      <c r="E1200" s="397"/>
      <c r="F1200" s="400"/>
      <c r="G1200" s="403"/>
      <c r="H1200" s="397"/>
      <c r="I1200" s="397"/>
      <c r="J1200" s="407"/>
      <c r="K1200" s="410"/>
      <c r="L1200" s="397"/>
      <c r="M1200" s="495"/>
      <c r="N1200" s="497"/>
      <c r="O1200" s="499"/>
      <c r="P1200" s="495"/>
      <c r="Q1200" s="502"/>
      <c r="R1200" s="505"/>
      <c r="S1200" s="428"/>
      <c r="T1200" s="428"/>
      <c r="U1200" s="429"/>
      <c r="V1200" s="420" t="str">
        <f>IFERROR(IF(VLOOKUP(A1193,入力データ,27,FALSE)="","",VLOOKUP(A1193,入力データ,27,FALSE)),"")</f>
        <v/>
      </c>
      <c r="W1200" s="421"/>
      <c r="X1200" s="421"/>
      <c r="Y1200" s="421"/>
      <c r="Z1200" s="421"/>
      <c r="AA1200" s="422"/>
      <c r="AB1200" s="370"/>
      <c r="AC1200" s="412"/>
      <c r="AD1200" s="414"/>
      <c r="AE1200" s="414"/>
      <c r="AF1200" s="415"/>
      <c r="AG1200" s="416"/>
      <c r="AH1200" s="417"/>
      <c r="AI1200" s="414"/>
      <c r="AJ1200" s="419"/>
      <c r="AK1200" s="60"/>
      <c r="AL1200" s="61"/>
    </row>
    <row r="1201" spans="1:38" ht="15" customHeight="1" x14ac:dyDescent="0.15">
      <c r="A1201" s="453">
        <v>149</v>
      </c>
      <c r="B1201" s="456"/>
      <c r="C1201" s="459" t="str">
        <f>IFERROR(IF(VLOOKUP(A1201,入力データ,2,FALSE)="","",VLOOKUP(A1201,入力データ,2,FALSE)),"")</f>
        <v/>
      </c>
      <c r="D1201" s="461" t="str">
        <f>IFERROR(
IF(OR(VLOOKUP(A1201,入力データ,34,FALSE)=1,
VLOOKUP(A1201,入力データ,34,FALSE)=3,
VLOOKUP(A1201,入力データ,34,FALSE)=4,
VLOOKUP(A1201,入力データ,34,FALSE)=5),
IF(VLOOKUP(A1201,入力データ,13,FALSE)="","",VLOOKUP(A1201,入力データ,13,FALSE)),
IF(VLOOKUP(A1201,入力データ,3,FALSE)="","",VLOOKUP(A1201,入力データ,3,FALSE))),"")</f>
        <v/>
      </c>
      <c r="E1201" s="464" t="str">
        <f>IFERROR(IF(VLOOKUP(A1201,入力データ,5,FALSE)="","",IF(VLOOKUP(A1201,入力データ,5,FALSE)&gt;43585,5,4)),"")</f>
        <v/>
      </c>
      <c r="F1201" s="467" t="str">
        <f>IFERROR(IF(VLOOKUP(A1201,入力データ,5,FALSE)="","",VLOOKUP(A1201,入力データ,5,FALSE)),"")</f>
        <v/>
      </c>
      <c r="G1201" s="470" t="str">
        <f>IFERROR(IF(VLOOKUP(A1201,入力データ,5,FALSE)="","",VLOOKUP(A1201,入力データ,5,FALSE)),"")</f>
        <v/>
      </c>
      <c r="H1201" s="473" t="str">
        <f>IFERROR(IF(VLOOKUP(A1201,入力データ,5,FALSE)&gt;0,1,""),"")</f>
        <v/>
      </c>
      <c r="I1201" s="473" t="str">
        <f>IFERROR(IF(VLOOKUP(A1201,入力データ,6,FALSE)="","",VLOOKUP(A1201,入力データ,6,FALSE)),"")</f>
        <v/>
      </c>
      <c r="J1201" s="475" t="str">
        <f>IFERROR(IF(VLOOKUP(A1201,入力データ,7,FALSE)="","",
IF(VLOOKUP(A1201,入力データ,7,FALSE)&gt;159,"G",
IF(VLOOKUP(A1201,入力データ,7,FALSE)&gt;149,"F",
IF(VLOOKUP(A1201,入力データ,7,FALSE)&gt;139,"E",
IF(VLOOKUP(A1201,入力データ,7,FALSE)&gt;129,"D",
IF(VLOOKUP(A1201,入力データ,7,FALSE)&gt;119,"C",
IF(VLOOKUP(A1201,入力データ,7,FALSE)&gt;109,"B",
IF(VLOOKUP(A1201,入力データ,7,FALSE)&gt;99,"A",
"")))))))),"")</f>
        <v/>
      </c>
      <c r="K1201" s="478" t="str">
        <f>IFERROR(IF(VLOOKUP(A1201,入力データ,7,FALSE)="","",
IF(VLOOKUP(A1201,入力データ,7,FALSE)&gt;99,MOD(VLOOKUP(A1201,入力データ,7,FALSE),10),VLOOKUP(A1201,入力データ,7,FALSE))),"")</f>
        <v/>
      </c>
      <c r="L1201" s="481" t="str">
        <f>IFERROR(IF(VLOOKUP(A1201,入力データ,8,FALSE)="","",VLOOKUP(A1201,入力データ,8,FALSE)),"")</f>
        <v/>
      </c>
      <c r="M1201" s="483" t="str">
        <f>IFERROR(IF(VLOOKUP(A1201,入力データ,9,FALSE)="","",IF(VLOOKUP(A1201,入力データ,9,FALSE)&gt;43585,5,4)),"")</f>
        <v/>
      </c>
      <c r="N1201" s="485" t="str">
        <f>IFERROR(IF(VLOOKUP(A1201,入力データ,9,FALSE)="","",VLOOKUP(A1201,入力データ,9,FALSE)),"")</f>
        <v/>
      </c>
      <c r="O1201" s="470" t="str">
        <f>IFERROR(IF(VLOOKUP(A1201,入力データ,9,FALSE)="","",VLOOKUP(A1201,入力データ,9,FALSE)),"")</f>
        <v/>
      </c>
      <c r="P1201" s="481" t="str">
        <f>IFERROR(IF(VLOOKUP(A1201,入力データ,10,FALSE)="","",VLOOKUP(A1201,入力データ,10,FALSE)),"")</f>
        <v/>
      </c>
      <c r="Q1201" s="434"/>
      <c r="R1201" s="487" t="str">
        <f>IFERROR(IF(VLOOKUP(A1201,入力データ,8,FALSE)="","",VLOOKUP(A1201,入力データ,8,FALSE)+VALUE(VLOOKUP(A1201,入力データ,10,FALSE))),"")</f>
        <v/>
      </c>
      <c r="S1201" s="434" t="str">
        <f>IF(R1201="","",IF(VLOOKUP(A1201,入力データ,11,FALSE)="育児休業","ｲｸｷｭｳ",IF(VLOOKUP(A1201,入力データ,11,FALSE)="傷病休職","ﾑｷｭｳ",ROUNDDOWN(R1201*10/1000,0))))</f>
        <v/>
      </c>
      <c r="T1201" s="435"/>
      <c r="U1201" s="436"/>
      <c r="V1201" s="152"/>
      <c r="W1201" s="149"/>
      <c r="X1201" s="149"/>
      <c r="Y1201" s="149" t="str">
        <f>IFERROR(IF(VLOOKUP(A1201,入力データ,21,FALSE)="","",VLOOKUP(A1201,入力データ,21,FALSE)),"")</f>
        <v/>
      </c>
      <c r="Z1201" s="40"/>
      <c r="AA1201" s="67"/>
      <c r="AB1201" s="368" t="str">
        <f>IFERROR(IF(VLOOKUP(A1201,入力データ,28,FALSE)&amp;"　"&amp;VLOOKUP(A1201,入力データ,29,FALSE)="　","",VLOOKUP(A1201,入力データ,28,FALSE)&amp;"　"&amp;VLOOKUP(A1201,入力データ,29,FALSE)),"")</f>
        <v/>
      </c>
      <c r="AC1201" s="443">
        <v>1</v>
      </c>
      <c r="AD1201" s="444" t="str">
        <f>IFERROR(IF(VLOOKUP(A1201,入力データ,34,FALSE)="","",VLOOKUP(A1201,入力データ,34,FALSE)),"")</f>
        <v/>
      </c>
      <c r="AE1201" s="444" t="str">
        <f>IF(AD1201="","",IF(V1208&gt;43585,5,4))</f>
        <v/>
      </c>
      <c r="AF1201" s="445" t="str">
        <f>IF(AD1201="","",V1208)</f>
        <v/>
      </c>
      <c r="AG1201" s="447" t="str">
        <f>IF(AD1201="","",V1208)</f>
        <v/>
      </c>
      <c r="AH1201" s="449" t="str">
        <f>IF(AD1201="","",V1208)</f>
        <v/>
      </c>
      <c r="AI1201" s="444">
        <v>5</v>
      </c>
      <c r="AJ1201" s="451" t="str">
        <f>IFERROR(IF(OR(VLOOKUP(A1201,入力データ,34,FALSE)=1,VLOOKUP(A1201,入力データ,34,FALSE)=3,VLOOKUP(A1201,入力データ,34,FALSE)=4,VLOOKUP(A1201,入力データ,34,FALSE)=5),3,
IF(VLOOKUP(A1201,入力データ,35,FALSE)="","",3)),"")</f>
        <v/>
      </c>
      <c r="AK1201" s="371"/>
      <c r="AL1201" s="373"/>
    </row>
    <row r="1202" spans="1:38" ht="15" customHeight="1" x14ac:dyDescent="0.15">
      <c r="A1202" s="454"/>
      <c r="B1202" s="457"/>
      <c r="C1202" s="460"/>
      <c r="D1202" s="462"/>
      <c r="E1202" s="465"/>
      <c r="F1202" s="468"/>
      <c r="G1202" s="471"/>
      <c r="H1202" s="474"/>
      <c r="I1202" s="474"/>
      <c r="J1202" s="476"/>
      <c r="K1202" s="479"/>
      <c r="L1202" s="482"/>
      <c r="M1202" s="484"/>
      <c r="N1202" s="486"/>
      <c r="O1202" s="471"/>
      <c r="P1202" s="482"/>
      <c r="Q1202" s="437"/>
      <c r="R1202" s="488"/>
      <c r="S1202" s="437"/>
      <c r="T1202" s="438"/>
      <c r="U1202" s="439"/>
      <c r="V1202" s="41"/>
      <c r="W1202" s="150"/>
      <c r="X1202" s="150"/>
      <c r="Y1202" s="150" t="str">
        <f>IFERROR(IF(VLOOKUP(A1201,入力データ,22,FALSE)="","",VLOOKUP(A1201,入力データ,22,FALSE)),"")</f>
        <v/>
      </c>
      <c r="Z1202" s="150"/>
      <c r="AA1202" s="151"/>
      <c r="AB1202" s="369"/>
      <c r="AC1202" s="378"/>
      <c r="AD1202" s="380"/>
      <c r="AE1202" s="380"/>
      <c r="AF1202" s="446"/>
      <c r="AG1202" s="448"/>
      <c r="AH1202" s="450"/>
      <c r="AI1202" s="380"/>
      <c r="AJ1202" s="452"/>
      <c r="AK1202" s="372"/>
      <c r="AL1202" s="374"/>
    </row>
    <row r="1203" spans="1:38" ht="15" customHeight="1" x14ac:dyDescent="0.15">
      <c r="A1203" s="454"/>
      <c r="B1203" s="457"/>
      <c r="C1203" s="375" t="str">
        <f>IFERROR(IF(VLOOKUP(A1201,入力データ,12,FALSE)="","",VLOOKUP(A1201,入力データ,12,FALSE)),"")</f>
        <v/>
      </c>
      <c r="D1203" s="462"/>
      <c r="E1203" s="465"/>
      <c r="F1203" s="468"/>
      <c r="G1203" s="471"/>
      <c r="H1203" s="474"/>
      <c r="I1203" s="474"/>
      <c r="J1203" s="476"/>
      <c r="K1203" s="479"/>
      <c r="L1203" s="482"/>
      <c r="M1203" s="484"/>
      <c r="N1203" s="486"/>
      <c r="O1203" s="471"/>
      <c r="P1203" s="482"/>
      <c r="Q1203" s="437"/>
      <c r="R1203" s="488"/>
      <c r="S1203" s="437"/>
      <c r="T1203" s="438"/>
      <c r="U1203" s="439"/>
      <c r="V1203" s="41"/>
      <c r="W1203" s="150"/>
      <c r="X1203" s="150"/>
      <c r="Y1203" s="150" t="str">
        <f>IFERROR(IF(VLOOKUP(A1201,入力データ,23,FALSE)="","",VLOOKUP(A1201,入力データ,23,FALSE)),"")</f>
        <v/>
      </c>
      <c r="Z1203" s="150"/>
      <c r="AA1203" s="151"/>
      <c r="AB1203" s="369"/>
      <c r="AC1203" s="377">
        <v>2</v>
      </c>
      <c r="AD1203" s="379" t="str">
        <f>IFERROR(IF(VLOOKUP(A1201,入力データ,37,FALSE)="","",VLOOKUP(A1201,入力データ,37,FALSE)),"")</f>
        <v/>
      </c>
      <c r="AE1203" s="379" t="str">
        <f>IF(AD1203="","",IF(V1208&gt;43585,5,4))</f>
        <v/>
      </c>
      <c r="AF1203" s="381" t="str">
        <f>IF(AD1203="","",V1208)</f>
        <v/>
      </c>
      <c r="AG1203" s="383" t="str">
        <f>IF(AE1203="","",V1208)</f>
        <v/>
      </c>
      <c r="AH1203" s="385" t="str">
        <f>IF(AF1203="","",V1208)</f>
        <v/>
      </c>
      <c r="AI1203" s="387">
        <v>6</v>
      </c>
      <c r="AJ1203" s="389" t="str">
        <f>IFERROR(IF(VLOOKUP(A1201,入力データ,36,FALSE)="","",3),"")</f>
        <v/>
      </c>
      <c r="AK1203" s="372"/>
      <c r="AL1203" s="374"/>
    </row>
    <row r="1204" spans="1:38" ht="15" customHeight="1" x14ac:dyDescent="0.15">
      <c r="A1204" s="454"/>
      <c r="B1204" s="458"/>
      <c r="C1204" s="376"/>
      <c r="D1204" s="463"/>
      <c r="E1204" s="466"/>
      <c r="F1204" s="469"/>
      <c r="G1204" s="472"/>
      <c r="H1204" s="466"/>
      <c r="I1204" s="466"/>
      <c r="J1204" s="477"/>
      <c r="K1204" s="480"/>
      <c r="L1204" s="466"/>
      <c r="M1204" s="466"/>
      <c r="N1204" s="469"/>
      <c r="O1204" s="472"/>
      <c r="P1204" s="466"/>
      <c r="Q1204" s="477"/>
      <c r="R1204" s="489"/>
      <c r="S1204" s="440"/>
      <c r="T1204" s="441"/>
      <c r="U1204" s="442"/>
      <c r="V1204" s="38"/>
      <c r="W1204" s="36"/>
      <c r="X1204" s="36"/>
      <c r="Y1204" s="150" t="str">
        <f>IFERROR(IF(VLOOKUP(A1201,入力データ,24,FALSE)="","",VLOOKUP(A1201,入力データ,24,FALSE)),"")</f>
        <v/>
      </c>
      <c r="Z1204" s="63"/>
      <c r="AA1204" s="37"/>
      <c r="AB1204" s="369"/>
      <c r="AC1204" s="378"/>
      <c r="AD1204" s="380"/>
      <c r="AE1204" s="380"/>
      <c r="AF1204" s="382"/>
      <c r="AG1204" s="384"/>
      <c r="AH1204" s="386"/>
      <c r="AI1204" s="388"/>
      <c r="AJ1204" s="390"/>
      <c r="AK1204" s="372"/>
      <c r="AL1204" s="374"/>
    </row>
    <row r="1205" spans="1:38" ht="15" customHeight="1" x14ac:dyDescent="0.15">
      <c r="A1205" s="454"/>
      <c r="B1205" s="490" t="str">
        <f>IF(OR(C1201&lt;&gt;"",C1203&lt;&gt;""),"○","")</f>
        <v/>
      </c>
      <c r="C1205" s="391" t="str">
        <f>IFERROR(IF(VLOOKUP(A1201,入力データ,4,FALSE)="","",VLOOKUP(A1201,入力データ,4,FALSE)),"")</f>
        <v/>
      </c>
      <c r="D1205" s="392"/>
      <c r="E1205" s="395" t="str">
        <f>IFERROR(IF(VLOOKUP(A1201,入力データ,15,FALSE)="","",IF(VLOOKUP(A1201,入力データ,15,FALSE)&gt;43585,5,4)),"")</f>
        <v/>
      </c>
      <c r="F1205" s="398" t="str">
        <f>IFERROR(IF(VLOOKUP(A1201,入力データ,15,FALSE)="","",VLOOKUP(A1201,入力データ,15,FALSE)),"")</f>
        <v/>
      </c>
      <c r="G1205" s="401" t="str">
        <f>IFERROR(IF(VLOOKUP(A1201,入力データ,15,FALSE)="","",VLOOKUP(A1201,入力データ,15,FALSE)),"")</f>
        <v/>
      </c>
      <c r="H1205" s="404" t="str">
        <f>IFERROR(IF(VLOOKUP(A1201,入力データ,15,FALSE)&gt;0,1,""),"")</f>
        <v/>
      </c>
      <c r="I1205" s="404" t="str">
        <f>IFERROR(IF(VLOOKUP(A1201,入力データ,16,FALSE)="","",VLOOKUP(A1201,入力データ,16,FALSE)),"")</f>
        <v/>
      </c>
      <c r="J1205" s="405" t="str">
        <f>IFERROR(IF(VLOOKUP(A1201,入力データ,17,FALSE)="","",
IF(VLOOKUP(A1201,入力データ,17,FALSE)&gt;159,"G",
IF(VLOOKUP(A1201,入力データ,17,FALSE)&gt;149,"F",
IF(VLOOKUP(A1201,入力データ,17,FALSE)&gt;139,"E",
IF(VLOOKUP(A1201,入力データ,17,FALSE)&gt;129,"D",
IF(VLOOKUP(A1201,入力データ,17,FALSE)&gt;119,"C",
IF(VLOOKUP(A1201,入力データ,17,FALSE)&gt;109,"B",
IF(VLOOKUP(A1201,入力データ,17,FALSE)&gt;99,"A",
"")))))))),"")</f>
        <v/>
      </c>
      <c r="K1205" s="408" t="str">
        <f>IFERROR(IF(VLOOKUP(A1201,入力データ,17,FALSE)="","",
IF(VLOOKUP(A1201,入力データ,17,FALSE)&gt;99,MOD(VLOOKUP(A1201,入力データ,17,FALSE),10),VLOOKUP(A1201,入力データ,17,FALSE))),"")</f>
        <v/>
      </c>
      <c r="L1205" s="411" t="str">
        <f>IFERROR(IF(VLOOKUP(A1201,入力データ,18,FALSE)="","",VLOOKUP(A1201,入力データ,18,FALSE)),"")</f>
        <v/>
      </c>
      <c r="M1205" s="493" t="str">
        <f>IFERROR(IF(VLOOKUP(A1201,入力データ,19,FALSE)="","",IF(VLOOKUP(A1201,入力データ,19,FALSE)&gt;43585,5,4)),"")</f>
        <v/>
      </c>
      <c r="N1205" s="398" t="str">
        <f>IFERROR(IF(VLOOKUP(A1201,入力データ,19,FALSE)="","",VLOOKUP(A1201,入力データ,19,FALSE)),"")</f>
        <v/>
      </c>
      <c r="O1205" s="401" t="str">
        <f>IFERROR(IF(VLOOKUP(A1201,入力データ,19,FALSE)="","",VLOOKUP(A1201,入力データ,19,FALSE)),"")</f>
        <v/>
      </c>
      <c r="P1205" s="411" t="str">
        <f>IFERROR(IF(VLOOKUP(A1201,入力データ,20,FALSE)="","",VLOOKUP(A1201,入力データ,20,FALSE)),"")</f>
        <v/>
      </c>
      <c r="Q1205" s="500"/>
      <c r="R1205" s="503" t="str">
        <f>IFERROR(IF(OR(S1205="ｲｸｷｭｳ",S1205="ﾑｷｭｳ",AND(L1205="",P1205="")),"",VLOOKUP(A1201,入力データ,31,FALSE)),"")</f>
        <v/>
      </c>
      <c r="S1205" s="423" t="str">
        <f>IFERROR(
IF(VLOOKUP(A1201,入力データ,33,FALSE)=1,"ﾑｷｭｳ ",
IF(VLOOKUP(A1201,入力データ,33,FALSE)=3,"ｲｸｷｭｳ",
IF(VLOOKUP(A1201,入力データ,33,FALSE)=4,VLOOKUP(A1201,入力データ,32,FALSE),
IF(VLOOKUP(A1201,入力データ,33,FALSE)=5,VLOOKUP(A1201,入力データ,32,FALSE),
IF(AND(VLOOKUP(A1201,入力データ,38,FALSE)&gt;0,VLOOKUP(A1201,入力データ,38,FALSE)&lt;9),0,
IF(AND(L1205="",P1205=""),"",VLOOKUP(A1201,入力データ,32,FALSE))))))),"")</f>
        <v/>
      </c>
      <c r="T1205" s="424"/>
      <c r="U1205" s="425"/>
      <c r="V1205" s="36"/>
      <c r="W1205" s="36"/>
      <c r="X1205" s="36"/>
      <c r="Y1205" s="63" t="str">
        <f>IFERROR(IF(VLOOKUP(A1201,入力データ,25,FALSE)="","",VLOOKUP(A1201,入力データ,25,FALSE)),"")</f>
        <v/>
      </c>
      <c r="Z1205" s="63"/>
      <c r="AA1205" s="37"/>
      <c r="AB1205" s="369"/>
      <c r="AC1205" s="377">
        <v>3</v>
      </c>
      <c r="AD1205" s="379" t="str">
        <f>IFERROR(IF(VLOOKUP(A1201,入力データ,33,FALSE)="","",VLOOKUP(A1201,入力データ,33,FALSE)),"")</f>
        <v/>
      </c>
      <c r="AE1205" s="379" t="str">
        <f>IF(AD1205="","",IF(V1208&gt;43585,5,4))</f>
        <v/>
      </c>
      <c r="AF1205" s="381" t="str">
        <f>IF(AD1205="","",V1208)</f>
        <v/>
      </c>
      <c r="AG1205" s="383" t="str">
        <f>IF(AE1205="","",V1208)</f>
        <v/>
      </c>
      <c r="AH1205" s="385" t="str">
        <f>IF(AF1205="","",V1208)</f>
        <v/>
      </c>
      <c r="AI1205" s="379">
        <v>7</v>
      </c>
      <c r="AJ1205" s="430"/>
      <c r="AK1205" s="372"/>
      <c r="AL1205" s="374"/>
    </row>
    <row r="1206" spans="1:38" ht="15" customHeight="1" x14ac:dyDescent="0.15">
      <c r="A1206" s="454"/>
      <c r="B1206" s="491"/>
      <c r="C1206" s="393"/>
      <c r="D1206" s="394"/>
      <c r="E1206" s="396"/>
      <c r="F1206" s="399"/>
      <c r="G1206" s="402"/>
      <c r="H1206" s="396"/>
      <c r="I1206" s="396"/>
      <c r="J1206" s="406"/>
      <c r="K1206" s="409"/>
      <c r="L1206" s="396"/>
      <c r="M1206" s="494"/>
      <c r="N1206" s="496"/>
      <c r="O1206" s="498"/>
      <c r="P1206" s="494"/>
      <c r="Q1206" s="501"/>
      <c r="R1206" s="504"/>
      <c r="S1206" s="426"/>
      <c r="T1206" s="426"/>
      <c r="U1206" s="427"/>
      <c r="V1206" s="1"/>
      <c r="W1206" s="1"/>
      <c r="X1206" s="1"/>
      <c r="Y1206" s="63" t="str">
        <f>IFERROR(IF(VLOOKUP(A1201,入力データ,26,FALSE)="","",VLOOKUP(A1201,入力データ,26,FALSE)),"")</f>
        <v/>
      </c>
      <c r="Z1206" s="1"/>
      <c r="AA1206" s="1"/>
      <c r="AB1206" s="369"/>
      <c r="AC1206" s="378"/>
      <c r="AD1206" s="380"/>
      <c r="AE1206" s="380"/>
      <c r="AF1206" s="382"/>
      <c r="AG1206" s="384"/>
      <c r="AH1206" s="386"/>
      <c r="AI1206" s="380"/>
      <c r="AJ1206" s="431"/>
      <c r="AK1206" s="372"/>
      <c r="AL1206" s="374"/>
    </row>
    <row r="1207" spans="1:38" ht="15" customHeight="1" x14ac:dyDescent="0.15">
      <c r="A1207" s="454"/>
      <c r="B1207" s="491"/>
      <c r="C1207" s="432" t="str">
        <f>IFERROR(IF(VLOOKUP(A1201,入力データ,14,FALSE)="","",VLOOKUP(A1201,入力データ,14,FALSE)),"")</f>
        <v/>
      </c>
      <c r="D1207" s="409"/>
      <c r="E1207" s="396"/>
      <c r="F1207" s="399"/>
      <c r="G1207" s="402"/>
      <c r="H1207" s="396"/>
      <c r="I1207" s="396"/>
      <c r="J1207" s="406"/>
      <c r="K1207" s="409"/>
      <c r="L1207" s="396"/>
      <c r="M1207" s="494"/>
      <c r="N1207" s="496"/>
      <c r="O1207" s="498"/>
      <c r="P1207" s="494"/>
      <c r="Q1207" s="501"/>
      <c r="R1207" s="504"/>
      <c r="S1207" s="426"/>
      <c r="T1207" s="426"/>
      <c r="U1207" s="427"/>
      <c r="V1207" s="150"/>
      <c r="W1207" s="150"/>
      <c r="X1207" s="150"/>
      <c r="Y1207" s="1"/>
      <c r="Z1207" s="62"/>
      <c r="AA1207" s="151"/>
      <c r="AB1207" s="369"/>
      <c r="AC1207" s="377">
        <v>4</v>
      </c>
      <c r="AD1207" s="413" t="str">
        <f>IFERROR(IF(VLOOKUP(A1201,入力データ,38,FALSE)="","",VLOOKUP(A1201,入力データ,38,FALSE)),"")</f>
        <v/>
      </c>
      <c r="AE1207" s="379" t="str">
        <f>IF(AD1207="","",IF(V1208&gt;43585,5,4))</f>
        <v/>
      </c>
      <c r="AF1207" s="381" t="str">
        <f>IF(AE1207="","",V1208)</f>
        <v/>
      </c>
      <c r="AG1207" s="383" t="str">
        <f>IF(AE1207="","",V1208)</f>
        <v/>
      </c>
      <c r="AH1207" s="385" t="str">
        <f>IF(AE1207="","",V1208)</f>
        <v/>
      </c>
      <c r="AI1207" s="379"/>
      <c r="AJ1207" s="418"/>
      <c r="AK1207" s="58"/>
      <c r="AL1207" s="86"/>
    </row>
    <row r="1208" spans="1:38" ht="15" customHeight="1" x14ac:dyDescent="0.15">
      <c r="A1208" s="455"/>
      <c r="B1208" s="492"/>
      <c r="C1208" s="433"/>
      <c r="D1208" s="410"/>
      <c r="E1208" s="397"/>
      <c r="F1208" s="400"/>
      <c r="G1208" s="403"/>
      <c r="H1208" s="397"/>
      <c r="I1208" s="397"/>
      <c r="J1208" s="407"/>
      <c r="K1208" s="410"/>
      <c r="L1208" s="397"/>
      <c r="M1208" s="495"/>
      <c r="N1208" s="497"/>
      <c r="O1208" s="499"/>
      <c r="P1208" s="495"/>
      <c r="Q1208" s="502"/>
      <c r="R1208" s="505"/>
      <c r="S1208" s="428"/>
      <c r="T1208" s="428"/>
      <c r="U1208" s="429"/>
      <c r="V1208" s="420" t="str">
        <f>IFERROR(IF(VLOOKUP(A1201,入力データ,27,FALSE)="","",VLOOKUP(A1201,入力データ,27,FALSE)),"")</f>
        <v/>
      </c>
      <c r="W1208" s="421"/>
      <c r="X1208" s="421"/>
      <c r="Y1208" s="421"/>
      <c r="Z1208" s="421"/>
      <c r="AA1208" s="422"/>
      <c r="AB1208" s="370"/>
      <c r="AC1208" s="412"/>
      <c r="AD1208" s="414"/>
      <c r="AE1208" s="414"/>
      <c r="AF1208" s="415"/>
      <c r="AG1208" s="416"/>
      <c r="AH1208" s="417"/>
      <c r="AI1208" s="414"/>
      <c r="AJ1208" s="419"/>
      <c r="AK1208" s="60"/>
      <c r="AL1208" s="61"/>
    </row>
    <row r="1209" spans="1:38" ht="15" customHeight="1" x14ac:dyDescent="0.15">
      <c r="A1209" s="453">
        <v>150</v>
      </c>
      <c r="B1209" s="456"/>
      <c r="C1209" s="459" t="str">
        <f>IFERROR(IF(VLOOKUP(A1209,入力データ,2,FALSE)="","",VLOOKUP(A1209,入力データ,2,FALSE)),"")</f>
        <v/>
      </c>
      <c r="D1209" s="461" t="str">
        <f>IFERROR(
IF(OR(VLOOKUP(A1209,入力データ,34,FALSE)=1,
VLOOKUP(A1209,入力データ,34,FALSE)=3,
VLOOKUP(A1209,入力データ,34,FALSE)=4,
VLOOKUP(A1209,入力データ,34,FALSE)=5),
IF(VLOOKUP(A1209,入力データ,13,FALSE)="","",VLOOKUP(A1209,入力データ,13,FALSE)),
IF(VLOOKUP(A1209,入力データ,3,FALSE)="","",VLOOKUP(A1209,入力データ,3,FALSE))),"")</f>
        <v/>
      </c>
      <c r="E1209" s="464" t="str">
        <f>IFERROR(IF(VLOOKUP(A1209,入力データ,5,FALSE)="","",IF(VLOOKUP(A1209,入力データ,5,FALSE)&gt;43585,5,4)),"")</f>
        <v/>
      </c>
      <c r="F1209" s="467" t="str">
        <f>IFERROR(IF(VLOOKUP(A1209,入力データ,5,FALSE)="","",VLOOKUP(A1209,入力データ,5,FALSE)),"")</f>
        <v/>
      </c>
      <c r="G1209" s="470" t="str">
        <f>IFERROR(IF(VLOOKUP(A1209,入力データ,5,FALSE)="","",VLOOKUP(A1209,入力データ,5,FALSE)),"")</f>
        <v/>
      </c>
      <c r="H1209" s="473" t="str">
        <f>IFERROR(IF(VLOOKUP(A1209,入力データ,5,FALSE)&gt;0,1,""),"")</f>
        <v/>
      </c>
      <c r="I1209" s="473" t="str">
        <f>IFERROR(IF(VLOOKUP(A1209,入力データ,6,FALSE)="","",VLOOKUP(A1209,入力データ,6,FALSE)),"")</f>
        <v/>
      </c>
      <c r="J1209" s="475" t="str">
        <f>IFERROR(IF(VLOOKUP(A1209,入力データ,7,FALSE)="","",
IF(VLOOKUP(A1209,入力データ,7,FALSE)&gt;159,"G",
IF(VLOOKUP(A1209,入力データ,7,FALSE)&gt;149,"F",
IF(VLOOKUP(A1209,入力データ,7,FALSE)&gt;139,"E",
IF(VLOOKUP(A1209,入力データ,7,FALSE)&gt;129,"D",
IF(VLOOKUP(A1209,入力データ,7,FALSE)&gt;119,"C",
IF(VLOOKUP(A1209,入力データ,7,FALSE)&gt;109,"B",
IF(VLOOKUP(A1209,入力データ,7,FALSE)&gt;99,"A",
"")))))))),"")</f>
        <v/>
      </c>
      <c r="K1209" s="478" t="str">
        <f>IFERROR(IF(VLOOKUP(A1209,入力データ,7,FALSE)="","",
IF(VLOOKUP(A1209,入力データ,7,FALSE)&gt;99,MOD(VLOOKUP(A1209,入力データ,7,FALSE),10),VLOOKUP(A1209,入力データ,7,FALSE))),"")</f>
        <v/>
      </c>
      <c r="L1209" s="481" t="str">
        <f>IFERROR(IF(VLOOKUP(A1209,入力データ,8,FALSE)="","",VLOOKUP(A1209,入力データ,8,FALSE)),"")</f>
        <v/>
      </c>
      <c r="M1209" s="483" t="str">
        <f>IFERROR(IF(VLOOKUP(A1209,入力データ,9,FALSE)="","",IF(VLOOKUP(A1209,入力データ,9,FALSE)&gt;43585,5,4)),"")</f>
        <v/>
      </c>
      <c r="N1209" s="485" t="str">
        <f>IFERROR(IF(VLOOKUP(A1209,入力データ,9,FALSE)="","",VLOOKUP(A1209,入力データ,9,FALSE)),"")</f>
        <v/>
      </c>
      <c r="O1209" s="470" t="str">
        <f>IFERROR(IF(VLOOKUP(A1209,入力データ,9,FALSE)="","",VLOOKUP(A1209,入力データ,9,FALSE)),"")</f>
        <v/>
      </c>
      <c r="P1209" s="481" t="str">
        <f>IFERROR(IF(VLOOKUP(A1209,入力データ,10,FALSE)="","",VLOOKUP(A1209,入力データ,10,FALSE)),"")</f>
        <v/>
      </c>
      <c r="Q1209" s="434"/>
      <c r="R1209" s="487" t="str">
        <f>IFERROR(IF(VLOOKUP(A1209,入力データ,8,FALSE)="","",VLOOKUP(A1209,入力データ,8,FALSE)+VALUE(VLOOKUP(A1209,入力データ,10,FALSE))),"")</f>
        <v/>
      </c>
      <c r="S1209" s="434" t="str">
        <f>IF(R1209="","",IF(VLOOKUP(A1209,入力データ,11,FALSE)="育児休業","ｲｸｷｭｳ",IF(VLOOKUP(A1209,入力データ,11,FALSE)="傷病休職","ﾑｷｭｳ",ROUNDDOWN(R1209*10/1000,0))))</f>
        <v/>
      </c>
      <c r="T1209" s="435"/>
      <c r="U1209" s="436"/>
      <c r="V1209" s="152"/>
      <c r="W1209" s="149"/>
      <c r="X1209" s="149"/>
      <c r="Y1209" s="149" t="str">
        <f>IFERROR(IF(VLOOKUP(A1209,入力データ,21,FALSE)="","",VLOOKUP(A1209,入力データ,21,FALSE)),"")</f>
        <v/>
      </c>
      <c r="Z1209" s="40"/>
      <c r="AA1209" s="67"/>
      <c r="AB1209" s="368" t="str">
        <f>IFERROR(IF(VLOOKUP(A1209,入力データ,28,FALSE)&amp;"　"&amp;VLOOKUP(A1209,入力データ,29,FALSE)="　","",VLOOKUP(A1209,入力データ,28,FALSE)&amp;"　"&amp;VLOOKUP(A1209,入力データ,29,FALSE)),"")</f>
        <v/>
      </c>
      <c r="AC1209" s="443">
        <v>1</v>
      </c>
      <c r="AD1209" s="444" t="str">
        <f>IFERROR(IF(VLOOKUP(A1209,入力データ,34,FALSE)="","",VLOOKUP(A1209,入力データ,34,FALSE)),"")</f>
        <v/>
      </c>
      <c r="AE1209" s="444" t="str">
        <f>IF(AD1209="","",IF(V1216&gt;43585,5,4))</f>
        <v/>
      </c>
      <c r="AF1209" s="445" t="str">
        <f>IF(AD1209="","",V1216)</f>
        <v/>
      </c>
      <c r="AG1209" s="447" t="str">
        <f>IF(AD1209="","",V1216)</f>
        <v/>
      </c>
      <c r="AH1209" s="449" t="str">
        <f>IF(AD1209="","",V1216)</f>
        <v/>
      </c>
      <c r="AI1209" s="444">
        <v>5</v>
      </c>
      <c r="AJ1209" s="451" t="str">
        <f>IFERROR(IF(OR(VLOOKUP(A1209,入力データ,34,FALSE)=1,VLOOKUP(A1209,入力データ,34,FALSE)=3,VLOOKUP(A1209,入力データ,34,FALSE)=4,VLOOKUP(A1209,入力データ,34,FALSE)=5),3,
IF(VLOOKUP(A1209,入力データ,35,FALSE)="","",3)),"")</f>
        <v/>
      </c>
      <c r="AK1209" s="371"/>
      <c r="AL1209" s="373"/>
    </row>
    <row r="1210" spans="1:38" ht="15" customHeight="1" x14ac:dyDescent="0.15">
      <c r="A1210" s="454"/>
      <c r="B1210" s="457"/>
      <c r="C1210" s="460"/>
      <c r="D1210" s="462"/>
      <c r="E1210" s="465"/>
      <c r="F1210" s="468"/>
      <c r="G1210" s="471"/>
      <c r="H1210" s="474"/>
      <c r="I1210" s="474"/>
      <c r="J1210" s="476"/>
      <c r="K1210" s="479"/>
      <c r="L1210" s="482"/>
      <c r="M1210" s="484"/>
      <c r="N1210" s="486"/>
      <c r="O1210" s="471"/>
      <c r="P1210" s="482"/>
      <c r="Q1210" s="437"/>
      <c r="R1210" s="488"/>
      <c r="S1210" s="437"/>
      <c r="T1210" s="438"/>
      <c r="U1210" s="439"/>
      <c r="V1210" s="41"/>
      <c r="W1210" s="150"/>
      <c r="X1210" s="150"/>
      <c r="Y1210" s="150" t="str">
        <f>IFERROR(IF(VLOOKUP(A1209,入力データ,22,FALSE)="","",VLOOKUP(A1209,入力データ,22,FALSE)),"")</f>
        <v/>
      </c>
      <c r="Z1210" s="150"/>
      <c r="AA1210" s="151"/>
      <c r="AB1210" s="369"/>
      <c r="AC1210" s="378"/>
      <c r="AD1210" s="380"/>
      <c r="AE1210" s="380"/>
      <c r="AF1210" s="446"/>
      <c r="AG1210" s="448"/>
      <c r="AH1210" s="450"/>
      <c r="AI1210" s="380"/>
      <c r="AJ1210" s="452"/>
      <c r="AK1210" s="372"/>
      <c r="AL1210" s="374"/>
    </row>
    <row r="1211" spans="1:38" ht="15" customHeight="1" x14ac:dyDescent="0.15">
      <c r="A1211" s="454"/>
      <c r="B1211" s="457"/>
      <c r="C1211" s="375" t="str">
        <f>IFERROR(IF(VLOOKUP(A1209,入力データ,12,FALSE)="","",VLOOKUP(A1209,入力データ,12,FALSE)),"")</f>
        <v/>
      </c>
      <c r="D1211" s="462"/>
      <c r="E1211" s="465"/>
      <c r="F1211" s="468"/>
      <c r="G1211" s="471"/>
      <c r="H1211" s="474"/>
      <c r="I1211" s="474"/>
      <c r="J1211" s="476"/>
      <c r="K1211" s="479"/>
      <c r="L1211" s="482"/>
      <c r="M1211" s="484"/>
      <c r="N1211" s="486"/>
      <c r="O1211" s="471"/>
      <c r="P1211" s="482"/>
      <c r="Q1211" s="437"/>
      <c r="R1211" s="488"/>
      <c r="S1211" s="437"/>
      <c r="T1211" s="438"/>
      <c r="U1211" s="439"/>
      <c r="V1211" s="41"/>
      <c r="W1211" s="150"/>
      <c r="X1211" s="150"/>
      <c r="Y1211" s="150" t="str">
        <f>IFERROR(IF(VLOOKUP(A1209,入力データ,23,FALSE)="","",VLOOKUP(A1209,入力データ,23,FALSE)),"")</f>
        <v/>
      </c>
      <c r="Z1211" s="150"/>
      <c r="AA1211" s="151"/>
      <c r="AB1211" s="369"/>
      <c r="AC1211" s="377">
        <v>2</v>
      </c>
      <c r="AD1211" s="379" t="str">
        <f>IFERROR(IF(VLOOKUP(A1209,入力データ,37,FALSE)="","",VLOOKUP(A1209,入力データ,37,FALSE)),"")</f>
        <v/>
      </c>
      <c r="AE1211" s="379" t="str">
        <f>IF(AD1211="","",IF(V1216&gt;43585,5,4))</f>
        <v/>
      </c>
      <c r="AF1211" s="381" t="str">
        <f>IF(AD1211="","",V1216)</f>
        <v/>
      </c>
      <c r="AG1211" s="383" t="str">
        <f>IF(AE1211="","",V1216)</f>
        <v/>
      </c>
      <c r="AH1211" s="385" t="str">
        <f>IF(AF1211="","",V1216)</f>
        <v/>
      </c>
      <c r="AI1211" s="387">
        <v>6</v>
      </c>
      <c r="AJ1211" s="389" t="str">
        <f>IFERROR(IF(VLOOKUP(A1209,入力データ,36,FALSE)="","",3),"")</f>
        <v/>
      </c>
      <c r="AK1211" s="372"/>
      <c r="AL1211" s="374"/>
    </row>
    <row r="1212" spans="1:38" ht="15" customHeight="1" x14ac:dyDescent="0.15">
      <c r="A1212" s="454"/>
      <c r="B1212" s="458"/>
      <c r="C1212" s="376"/>
      <c r="D1212" s="463"/>
      <c r="E1212" s="466"/>
      <c r="F1212" s="469"/>
      <c r="G1212" s="472"/>
      <c r="H1212" s="466"/>
      <c r="I1212" s="466"/>
      <c r="J1212" s="477"/>
      <c r="K1212" s="480"/>
      <c r="L1212" s="466"/>
      <c r="M1212" s="466"/>
      <c r="N1212" s="469"/>
      <c r="O1212" s="472"/>
      <c r="P1212" s="466"/>
      <c r="Q1212" s="477"/>
      <c r="R1212" s="489"/>
      <c r="S1212" s="440"/>
      <c r="T1212" s="441"/>
      <c r="U1212" s="442"/>
      <c r="V1212" s="38"/>
      <c r="W1212" s="36"/>
      <c r="X1212" s="36"/>
      <c r="Y1212" s="150" t="str">
        <f>IFERROR(IF(VLOOKUP(A1209,入力データ,24,FALSE)="","",VLOOKUP(A1209,入力データ,24,FALSE)),"")</f>
        <v/>
      </c>
      <c r="Z1212" s="63"/>
      <c r="AA1212" s="37"/>
      <c r="AB1212" s="369"/>
      <c r="AC1212" s="378"/>
      <c r="AD1212" s="380"/>
      <c r="AE1212" s="380"/>
      <c r="AF1212" s="382"/>
      <c r="AG1212" s="384"/>
      <c r="AH1212" s="386"/>
      <c r="AI1212" s="388"/>
      <c r="AJ1212" s="390"/>
      <c r="AK1212" s="372"/>
      <c r="AL1212" s="374"/>
    </row>
    <row r="1213" spans="1:38" ht="15" customHeight="1" x14ac:dyDescent="0.15">
      <c r="A1213" s="454"/>
      <c r="B1213" s="490" t="str">
        <f>IF(OR(C1209&lt;&gt;"",C1211&lt;&gt;""),"○","")</f>
        <v/>
      </c>
      <c r="C1213" s="391" t="str">
        <f>IFERROR(IF(VLOOKUP(A1209,入力データ,4,FALSE)="","",VLOOKUP(A1209,入力データ,4,FALSE)),"")</f>
        <v/>
      </c>
      <c r="D1213" s="392"/>
      <c r="E1213" s="395" t="str">
        <f>IFERROR(IF(VLOOKUP(A1209,入力データ,15,FALSE)="","",IF(VLOOKUP(A1209,入力データ,15,FALSE)&gt;43585,5,4)),"")</f>
        <v/>
      </c>
      <c r="F1213" s="398" t="str">
        <f>IFERROR(IF(VLOOKUP(A1209,入力データ,15,FALSE)="","",VLOOKUP(A1209,入力データ,15,FALSE)),"")</f>
        <v/>
      </c>
      <c r="G1213" s="401" t="str">
        <f>IFERROR(IF(VLOOKUP(A1209,入力データ,15,FALSE)="","",VLOOKUP(A1209,入力データ,15,FALSE)),"")</f>
        <v/>
      </c>
      <c r="H1213" s="404" t="str">
        <f>IFERROR(IF(VLOOKUP(A1209,入力データ,15,FALSE)&gt;0,1,""),"")</f>
        <v/>
      </c>
      <c r="I1213" s="404" t="str">
        <f>IFERROR(IF(VLOOKUP(A1209,入力データ,16,FALSE)="","",VLOOKUP(A1209,入力データ,16,FALSE)),"")</f>
        <v/>
      </c>
      <c r="J1213" s="405" t="str">
        <f>IFERROR(IF(VLOOKUP(A1209,入力データ,17,FALSE)="","",
IF(VLOOKUP(A1209,入力データ,17,FALSE)&gt;159,"G",
IF(VLOOKUP(A1209,入力データ,17,FALSE)&gt;149,"F",
IF(VLOOKUP(A1209,入力データ,17,FALSE)&gt;139,"E",
IF(VLOOKUP(A1209,入力データ,17,FALSE)&gt;129,"D",
IF(VLOOKUP(A1209,入力データ,17,FALSE)&gt;119,"C",
IF(VLOOKUP(A1209,入力データ,17,FALSE)&gt;109,"B",
IF(VLOOKUP(A1209,入力データ,17,FALSE)&gt;99,"A",
"")))))))),"")</f>
        <v/>
      </c>
      <c r="K1213" s="408" t="str">
        <f>IFERROR(IF(VLOOKUP(A1209,入力データ,17,FALSE)="","",
IF(VLOOKUP(A1209,入力データ,17,FALSE)&gt;99,MOD(VLOOKUP(A1209,入力データ,17,FALSE),10),VLOOKUP(A1209,入力データ,17,FALSE))),"")</f>
        <v/>
      </c>
      <c r="L1213" s="411" t="str">
        <f>IFERROR(IF(VLOOKUP(A1209,入力データ,18,FALSE)="","",VLOOKUP(A1209,入力データ,18,FALSE)),"")</f>
        <v/>
      </c>
      <c r="M1213" s="493" t="str">
        <f>IFERROR(IF(VLOOKUP(A1209,入力データ,19,FALSE)="","",IF(VLOOKUP(A1209,入力データ,19,FALSE)&gt;43585,5,4)),"")</f>
        <v/>
      </c>
      <c r="N1213" s="398" t="str">
        <f>IFERROR(IF(VLOOKUP(A1209,入力データ,19,FALSE)="","",VLOOKUP(A1209,入力データ,19,FALSE)),"")</f>
        <v/>
      </c>
      <c r="O1213" s="401" t="str">
        <f>IFERROR(IF(VLOOKUP(A1209,入力データ,19,FALSE)="","",VLOOKUP(A1209,入力データ,19,FALSE)),"")</f>
        <v/>
      </c>
      <c r="P1213" s="411" t="str">
        <f>IFERROR(IF(VLOOKUP(A1209,入力データ,20,FALSE)="","",VLOOKUP(A1209,入力データ,20,FALSE)),"")</f>
        <v/>
      </c>
      <c r="Q1213" s="500"/>
      <c r="R1213" s="503" t="str">
        <f>IFERROR(IF(OR(S1213="ｲｸｷｭｳ",S1213="ﾑｷｭｳ",AND(L1213="",P1213="")),"",VLOOKUP(A1209,入力データ,31,FALSE)),"")</f>
        <v/>
      </c>
      <c r="S1213" s="423" t="str">
        <f>IFERROR(
IF(VLOOKUP(A1209,入力データ,33,FALSE)=1,"ﾑｷｭｳ ",
IF(VLOOKUP(A1209,入力データ,33,FALSE)=3,"ｲｸｷｭｳ",
IF(VLOOKUP(A1209,入力データ,33,FALSE)=4,VLOOKUP(A1209,入力データ,32,FALSE),
IF(VLOOKUP(A1209,入力データ,33,FALSE)=5,VLOOKUP(A1209,入力データ,32,FALSE),
IF(AND(VLOOKUP(A1209,入力データ,38,FALSE)&gt;0,VLOOKUP(A1209,入力データ,38,FALSE)&lt;9),0,
IF(AND(L1213="",P1213=""),"",VLOOKUP(A1209,入力データ,32,FALSE))))))),"")</f>
        <v/>
      </c>
      <c r="T1213" s="424"/>
      <c r="U1213" s="425"/>
      <c r="V1213" s="36"/>
      <c r="W1213" s="36"/>
      <c r="X1213" s="36"/>
      <c r="Y1213" s="63" t="str">
        <f>IFERROR(IF(VLOOKUP(A1209,入力データ,25,FALSE)="","",VLOOKUP(A1209,入力データ,25,FALSE)),"")</f>
        <v/>
      </c>
      <c r="Z1213" s="63"/>
      <c r="AA1213" s="37"/>
      <c r="AB1213" s="369"/>
      <c r="AC1213" s="377">
        <v>3</v>
      </c>
      <c r="AD1213" s="379" t="str">
        <f>IFERROR(IF(VLOOKUP(A1209,入力データ,33,FALSE)="","",VLOOKUP(A1209,入力データ,33,FALSE)),"")</f>
        <v/>
      </c>
      <c r="AE1213" s="379" t="str">
        <f>IF(AD1213="","",IF(V1216&gt;43585,5,4))</f>
        <v/>
      </c>
      <c r="AF1213" s="381" t="str">
        <f>IF(AD1213="","",V1216)</f>
        <v/>
      </c>
      <c r="AG1213" s="383" t="str">
        <f>IF(AE1213="","",V1216)</f>
        <v/>
      </c>
      <c r="AH1213" s="385" t="str">
        <f>IF(AF1213="","",V1216)</f>
        <v/>
      </c>
      <c r="AI1213" s="379">
        <v>7</v>
      </c>
      <c r="AJ1213" s="430"/>
      <c r="AK1213" s="372"/>
      <c r="AL1213" s="374"/>
    </row>
    <row r="1214" spans="1:38" ht="15" customHeight="1" x14ac:dyDescent="0.15">
      <c r="A1214" s="454"/>
      <c r="B1214" s="491"/>
      <c r="C1214" s="393"/>
      <c r="D1214" s="394"/>
      <c r="E1214" s="396"/>
      <c r="F1214" s="399"/>
      <c r="G1214" s="402"/>
      <c r="H1214" s="396"/>
      <c r="I1214" s="396"/>
      <c r="J1214" s="406"/>
      <c r="K1214" s="409"/>
      <c r="L1214" s="396"/>
      <c r="M1214" s="494"/>
      <c r="N1214" s="496"/>
      <c r="O1214" s="498"/>
      <c r="P1214" s="494"/>
      <c r="Q1214" s="501"/>
      <c r="R1214" s="504"/>
      <c r="S1214" s="426"/>
      <c r="T1214" s="426"/>
      <c r="U1214" s="427"/>
      <c r="V1214" s="1"/>
      <c r="W1214" s="1"/>
      <c r="X1214" s="1"/>
      <c r="Y1214" s="63" t="str">
        <f>IFERROR(IF(VLOOKUP(A1209,入力データ,26,FALSE)="","",VLOOKUP(A1209,入力データ,26,FALSE)),"")</f>
        <v/>
      </c>
      <c r="Z1214" s="1"/>
      <c r="AA1214" s="1"/>
      <c r="AB1214" s="369"/>
      <c r="AC1214" s="378"/>
      <c r="AD1214" s="380"/>
      <c r="AE1214" s="380"/>
      <c r="AF1214" s="382"/>
      <c r="AG1214" s="384"/>
      <c r="AH1214" s="386"/>
      <c r="AI1214" s="380"/>
      <c r="AJ1214" s="431"/>
      <c r="AK1214" s="372"/>
      <c r="AL1214" s="374"/>
    </row>
    <row r="1215" spans="1:38" ht="15" customHeight="1" x14ac:dyDescent="0.15">
      <c r="A1215" s="454"/>
      <c r="B1215" s="491"/>
      <c r="C1215" s="432" t="str">
        <f>IFERROR(IF(VLOOKUP(A1209,入力データ,14,FALSE)="","",VLOOKUP(A1209,入力データ,14,FALSE)),"")</f>
        <v/>
      </c>
      <c r="D1215" s="409"/>
      <c r="E1215" s="396"/>
      <c r="F1215" s="399"/>
      <c r="G1215" s="402"/>
      <c r="H1215" s="396"/>
      <c r="I1215" s="396"/>
      <c r="J1215" s="406"/>
      <c r="K1215" s="409"/>
      <c r="L1215" s="396"/>
      <c r="M1215" s="494"/>
      <c r="N1215" s="496"/>
      <c r="O1215" s="498"/>
      <c r="P1215" s="494"/>
      <c r="Q1215" s="501"/>
      <c r="R1215" s="504"/>
      <c r="S1215" s="426"/>
      <c r="T1215" s="426"/>
      <c r="U1215" s="427"/>
      <c r="V1215" s="150"/>
      <c r="W1215" s="150"/>
      <c r="X1215" s="150"/>
      <c r="Y1215" s="1"/>
      <c r="Z1215" s="62"/>
      <c r="AA1215" s="151"/>
      <c r="AB1215" s="369"/>
      <c r="AC1215" s="377">
        <v>4</v>
      </c>
      <c r="AD1215" s="413" t="str">
        <f>IFERROR(IF(VLOOKUP(A1209,入力データ,38,FALSE)="","",VLOOKUP(A1209,入力データ,38,FALSE)),"")</f>
        <v/>
      </c>
      <c r="AE1215" s="379" t="str">
        <f>IF(AD1215="","",IF(V1216&gt;43585,5,4))</f>
        <v/>
      </c>
      <c r="AF1215" s="381" t="str">
        <f>IF(AE1215="","",V1216)</f>
        <v/>
      </c>
      <c r="AG1215" s="383" t="str">
        <f>IF(AE1215="","",V1216)</f>
        <v/>
      </c>
      <c r="AH1215" s="385" t="str">
        <f>IF(AE1215="","",V1216)</f>
        <v/>
      </c>
      <c r="AI1215" s="379"/>
      <c r="AJ1215" s="418"/>
      <c r="AK1215" s="58"/>
      <c r="AL1215" s="86"/>
    </row>
    <row r="1216" spans="1:38" ht="15" customHeight="1" x14ac:dyDescent="0.15">
      <c r="A1216" s="455"/>
      <c r="B1216" s="492"/>
      <c r="C1216" s="433"/>
      <c r="D1216" s="410"/>
      <c r="E1216" s="397"/>
      <c r="F1216" s="400"/>
      <c r="G1216" s="403"/>
      <c r="H1216" s="397"/>
      <c r="I1216" s="397"/>
      <c r="J1216" s="407"/>
      <c r="K1216" s="410"/>
      <c r="L1216" s="397"/>
      <c r="M1216" s="495"/>
      <c r="N1216" s="497"/>
      <c r="O1216" s="499"/>
      <c r="P1216" s="495"/>
      <c r="Q1216" s="502"/>
      <c r="R1216" s="505"/>
      <c r="S1216" s="428"/>
      <c r="T1216" s="428"/>
      <c r="U1216" s="429"/>
      <c r="V1216" s="420" t="str">
        <f>IFERROR(IF(VLOOKUP(A1209,入力データ,27,FALSE)="","",VLOOKUP(A1209,入力データ,27,FALSE)),"")</f>
        <v/>
      </c>
      <c r="W1216" s="421"/>
      <c r="X1216" s="421"/>
      <c r="Y1216" s="421"/>
      <c r="Z1216" s="421"/>
      <c r="AA1216" s="422"/>
      <c r="AB1216" s="370"/>
      <c r="AC1216" s="412"/>
      <c r="AD1216" s="414"/>
      <c r="AE1216" s="414"/>
      <c r="AF1216" s="415"/>
      <c r="AG1216" s="416"/>
      <c r="AH1216" s="417"/>
      <c r="AI1216" s="414"/>
      <c r="AJ1216" s="419"/>
      <c r="AK1216" s="60"/>
      <c r="AL1216" s="61"/>
    </row>
    <row r="1217" spans="1:39" ht="15" customHeight="1" x14ac:dyDescent="0.15">
      <c r="A1217" s="453">
        <v>151</v>
      </c>
      <c r="B1217" s="456"/>
      <c r="C1217" s="459" t="str">
        <f>IFERROR(IF(VLOOKUP(A1217,入力データ,2,FALSE)="","",VLOOKUP(A1217,入力データ,2,FALSE)),"")</f>
        <v/>
      </c>
      <c r="D1217" s="461" t="str">
        <f>IFERROR(
IF(OR(VLOOKUP(A1217,入力データ,34,FALSE)=1,
VLOOKUP(A1217,入力データ,34,FALSE)=3,
VLOOKUP(A1217,入力データ,34,FALSE)=4,
VLOOKUP(A1217,入力データ,34,FALSE)=5),
IF(VLOOKUP(A1217,入力データ,13,FALSE)="","",VLOOKUP(A1217,入力データ,13,FALSE)),
IF(VLOOKUP(A1217,入力データ,3,FALSE)="","",VLOOKUP(A1217,入力データ,3,FALSE))),"")</f>
        <v/>
      </c>
      <c r="E1217" s="464" t="str">
        <f>IFERROR(IF(VLOOKUP(A1217,入力データ,5,FALSE)="","",IF(VLOOKUP(A1217,入力データ,5,FALSE)&gt;43585,5,4)),"")</f>
        <v/>
      </c>
      <c r="F1217" s="467" t="str">
        <f>IFERROR(IF(VLOOKUP(A1217,入力データ,5,FALSE)="","",VLOOKUP(A1217,入力データ,5,FALSE)),"")</f>
        <v/>
      </c>
      <c r="G1217" s="470" t="str">
        <f>IFERROR(IF(VLOOKUP(A1217,入力データ,5,FALSE)="","",VLOOKUP(A1217,入力データ,5,FALSE)),"")</f>
        <v/>
      </c>
      <c r="H1217" s="473" t="str">
        <f>IFERROR(IF(VLOOKUP(A1217,入力データ,5,FALSE)&gt;0,1,""),"")</f>
        <v/>
      </c>
      <c r="I1217" s="473" t="str">
        <f>IFERROR(IF(VLOOKUP(A1217,入力データ,6,FALSE)="","",VLOOKUP(A1217,入力データ,6,FALSE)),"")</f>
        <v/>
      </c>
      <c r="J1217" s="475" t="str">
        <f>IFERROR(IF(VLOOKUP(A1217,入力データ,7,FALSE)="","",
IF(VLOOKUP(A1217,入力データ,7,FALSE)&gt;159,"G",
IF(VLOOKUP(A1217,入力データ,7,FALSE)&gt;149,"F",
IF(VLOOKUP(A1217,入力データ,7,FALSE)&gt;139,"E",
IF(VLOOKUP(A1217,入力データ,7,FALSE)&gt;129,"D",
IF(VLOOKUP(A1217,入力データ,7,FALSE)&gt;119,"C",
IF(VLOOKUP(A1217,入力データ,7,FALSE)&gt;109,"B",
IF(VLOOKUP(A1217,入力データ,7,FALSE)&gt;99,"A",
"")))))))),"")</f>
        <v/>
      </c>
      <c r="K1217" s="478" t="str">
        <f>IFERROR(IF(VLOOKUP(A1217,入力データ,7,FALSE)="","",
IF(VLOOKUP(A1217,入力データ,7,FALSE)&gt;99,MOD(VLOOKUP(A1217,入力データ,7,FALSE),10),VLOOKUP(A1217,入力データ,7,FALSE))),"")</f>
        <v/>
      </c>
      <c r="L1217" s="481" t="str">
        <f>IFERROR(IF(VLOOKUP(A1217,入力データ,8,FALSE)="","",VLOOKUP(A1217,入力データ,8,FALSE)),"")</f>
        <v/>
      </c>
      <c r="M1217" s="483" t="str">
        <f>IFERROR(IF(VLOOKUP(A1217,入力データ,9,FALSE)="","",IF(VLOOKUP(A1217,入力データ,9,FALSE)&gt;43585,5,4)),"")</f>
        <v/>
      </c>
      <c r="N1217" s="485" t="str">
        <f>IFERROR(IF(VLOOKUP(A1217,入力データ,9,FALSE)="","",VLOOKUP(A1217,入力データ,9,FALSE)),"")</f>
        <v/>
      </c>
      <c r="O1217" s="470" t="str">
        <f>IFERROR(IF(VLOOKUP(A1217,入力データ,9,FALSE)="","",VLOOKUP(A1217,入力データ,9,FALSE)),"")</f>
        <v/>
      </c>
      <c r="P1217" s="481" t="str">
        <f>IFERROR(IF(VLOOKUP(A1217,入力データ,10,FALSE)="","",VLOOKUP(A1217,入力データ,10,FALSE)),"")</f>
        <v/>
      </c>
      <c r="Q1217" s="434"/>
      <c r="R1217" s="487" t="str">
        <f>IFERROR(IF(VLOOKUP(A1217,入力データ,8,FALSE)="","",VLOOKUP(A1217,入力データ,8,FALSE)+VALUE(VLOOKUP(A1217,入力データ,10,FALSE))),"")</f>
        <v/>
      </c>
      <c r="S1217" s="434" t="str">
        <f>IF(R1217="","",IF(VLOOKUP(A1217,入力データ,11,FALSE)="育児休業","ｲｸｷｭｳ",IF(VLOOKUP(A1217,入力データ,11,FALSE)="傷病休職","ﾑｷｭｳ",ROUNDDOWN(R1217*10/1000,0))))</f>
        <v/>
      </c>
      <c r="T1217" s="435"/>
      <c r="U1217" s="436"/>
      <c r="V1217" s="152"/>
      <c r="W1217" s="149"/>
      <c r="X1217" s="149"/>
      <c r="Y1217" s="149" t="str">
        <f>IFERROR(IF(VLOOKUP(A1217,入力データ,21,FALSE)="","",VLOOKUP(A1217,入力データ,21,FALSE)),"")</f>
        <v/>
      </c>
      <c r="Z1217" s="40"/>
      <c r="AA1217" s="67"/>
      <c r="AB1217" s="368" t="str">
        <f>IFERROR(IF(VLOOKUP(A1217,入力データ,28,FALSE)&amp;"　"&amp;VLOOKUP(A1217,入力データ,29,FALSE)="　","",VLOOKUP(A1217,入力データ,28,FALSE)&amp;"　"&amp;VLOOKUP(A1217,入力データ,29,FALSE)),"")</f>
        <v/>
      </c>
      <c r="AC1217" s="443">
        <v>1</v>
      </c>
      <c r="AD1217" s="444" t="str">
        <f>IFERROR(IF(VLOOKUP(A1217,入力データ,34,FALSE)="","",VLOOKUP(A1217,入力データ,34,FALSE)),"")</f>
        <v/>
      </c>
      <c r="AE1217" s="444" t="str">
        <f>IF(AD1217="","",IF(V1224&gt;43585,5,4))</f>
        <v/>
      </c>
      <c r="AF1217" s="445" t="str">
        <f>IF(AD1217="","",V1224)</f>
        <v/>
      </c>
      <c r="AG1217" s="447" t="str">
        <f>IF(AD1217="","",V1224)</f>
        <v/>
      </c>
      <c r="AH1217" s="449" t="str">
        <f>IF(AD1217="","",V1224)</f>
        <v/>
      </c>
      <c r="AI1217" s="444">
        <v>5</v>
      </c>
      <c r="AJ1217" s="451" t="str">
        <f>IFERROR(IF(OR(VLOOKUP(A1217,入力データ,34,FALSE)=1,VLOOKUP(A1217,入力データ,34,FALSE)=3,VLOOKUP(A1217,入力データ,34,FALSE)=4,VLOOKUP(A1217,入力データ,34,FALSE)=5),3,
IF(VLOOKUP(A1217,入力データ,35,FALSE)="","",3)),"")</f>
        <v/>
      </c>
      <c r="AK1217" s="371"/>
      <c r="AL1217" s="373"/>
      <c r="AM1217" s="28"/>
    </row>
    <row r="1218" spans="1:39" ht="15" customHeight="1" x14ac:dyDescent="0.15">
      <c r="A1218" s="454"/>
      <c r="B1218" s="457"/>
      <c r="C1218" s="460"/>
      <c r="D1218" s="462"/>
      <c r="E1218" s="465"/>
      <c r="F1218" s="468"/>
      <c r="G1218" s="471"/>
      <c r="H1218" s="474"/>
      <c r="I1218" s="474"/>
      <c r="J1218" s="476"/>
      <c r="K1218" s="479"/>
      <c r="L1218" s="482"/>
      <c r="M1218" s="484"/>
      <c r="N1218" s="486"/>
      <c r="O1218" s="471"/>
      <c r="P1218" s="482"/>
      <c r="Q1218" s="437"/>
      <c r="R1218" s="488"/>
      <c r="S1218" s="437"/>
      <c r="T1218" s="438"/>
      <c r="U1218" s="439"/>
      <c r="V1218" s="41"/>
      <c r="W1218" s="150"/>
      <c r="X1218" s="150"/>
      <c r="Y1218" s="150" t="str">
        <f>IFERROR(IF(VLOOKUP(A1217,入力データ,22,FALSE)="","",VLOOKUP(A1217,入力データ,22,FALSE)),"")</f>
        <v/>
      </c>
      <c r="Z1218" s="150"/>
      <c r="AA1218" s="151"/>
      <c r="AB1218" s="369"/>
      <c r="AC1218" s="378"/>
      <c r="AD1218" s="380"/>
      <c r="AE1218" s="380"/>
      <c r="AF1218" s="446"/>
      <c r="AG1218" s="448"/>
      <c r="AH1218" s="450"/>
      <c r="AI1218" s="380"/>
      <c r="AJ1218" s="452"/>
      <c r="AK1218" s="372"/>
      <c r="AL1218" s="374"/>
      <c r="AM1218" s="28"/>
    </row>
    <row r="1219" spans="1:39" ht="15" customHeight="1" x14ac:dyDescent="0.15">
      <c r="A1219" s="454"/>
      <c r="B1219" s="457"/>
      <c r="C1219" s="375" t="str">
        <f>IFERROR(IF(VLOOKUP(A1217,入力データ,12,FALSE)="","",VLOOKUP(A1217,入力データ,12,FALSE)),"")</f>
        <v/>
      </c>
      <c r="D1219" s="462"/>
      <c r="E1219" s="465"/>
      <c r="F1219" s="468"/>
      <c r="G1219" s="471"/>
      <c r="H1219" s="474"/>
      <c r="I1219" s="474"/>
      <c r="J1219" s="476"/>
      <c r="K1219" s="479"/>
      <c r="L1219" s="482"/>
      <c r="M1219" s="484"/>
      <c r="N1219" s="486"/>
      <c r="O1219" s="471"/>
      <c r="P1219" s="482"/>
      <c r="Q1219" s="437"/>
      <c r="R1219" s="488"/>
      <c r="S1219" s="437"/>
      <c r="T1219" s="438"/>
      <c r="U1219" s="439"/>
      <c r="V1219" s="41"/>
      <c r="W1219" s="150"/>
      <c r="X1219" s="150"/>
      <c r="Y1219" s="150" t="str">
        <f>IFERROR(IF(VLOOKUP(A1217,入力データ,23,FALSE)="","",VLOOKUP(A1217,入力データ,23,FALSE)),"")</f>
        <v/>
      </c>
      <c r="Z1219" s="150"/>
      <c r="AA1219" s="151"/>
      <c r="AB1219" s="369"/>
      <c r="AC1219" s="377">
        <v>2</v>
      </c>
      <c r="AD1219" s="379" t="str">
        <f>IFERROR(IF(VLOOKUP(A1217,入力データ,37,FALSE)="","",VLOOKUP(A1217,入力データ,37,FALSE)),"")</f>
        <v/>
      </c>
      <c r="AE1219" s="379" t="str">
        <f>IF(AD1219="","",IF(V1224&gt;43585,5,4))</f>
        <v/>
      </c>
      <c r="AF1219" s="381" t="str">
        <f>IF(AD1219="","",V1224)</f>
        <v/>
      </c>
      <c r="AG1219" s="383" t="str">
        <f>IF(AE1219="","",V1224)</f>
        <v/>
      </c>
      <c r="AH1219" s="385" t="str">
        <f>IF(AF1219="","",V1224)</f>
        <v/>
      </c>
      <c r="AI1219" s="387">
        <v>6</v>
      </c>
      <c r="AJ1219" s="389" t="str">
        <f>IFERROR(IF(VLOOKUP(A1217,入力データ,36,FALSE)="","",3),"")</f>
        <v/>
      </c>
      <c r="AK1219" s="372"/>
      <c r="AL1219" s="374"/>
      <c r="AM1219" s="28"/>
    </row>
    <row r="1220" spans="1:39" ht="15" customHeight="1" x14ac:dyDescent="0.15">
      <c r="A1220" s="454"/>
      <c r="B1220" s="458"/>
      <c r="C1220" s="376"/>
      <c r="D1220" s="463"/>
      <c r="E1220" s="466"/>
      <c r="F1220" s="469"/>
      <c r="G1220" s="472"/>
      <c r="H1220" s="466"/>
      <c r="I1220" s="466"/>
      <c r="J1220" s="477"/>
      <c r="K1220" s="480"/>
      <c r="L1220" s="466"/>
      <c r="M1220" s="466"/>
      <c r="N1220" s="469"/>
      <c r="O1220" s="472"/>
      <c r="P1220" s="466"/>
      <c r="Q1220" s="477"/>
      <c r="R1220" s="489"/>
      <c r="S1220" s="440"/>
      <c r="T1220" s="441"/>
      <c r="U1220" s="442"/>
      <c r="V1220" s="38"/>
      <c r="W1220" s="36"/>
      <c r="X1220" s="36"/>
      <c r="Y1220" s="150" t="str">
        <f>IFERROR(IF(VLOOKUP(A1217,入力データ,24,FALSE)="","",VLOOKUP(A1217,入力データ,24,FALSE)),"")</f>
        <v/>
      </c>
      <c r="Z1220" s="63"/>
      <c r="AA1220" s="37"/>
      <c r="AB1220" s="369"/>
      <c r="AC1220" s="378"/>
      <c r="AD1220" s="380"/>
      <c r="AE1220" s="380"/>
      <c r="AF1220" s="382"/>
      <c r="AG1220" s="384"/>
      <c r="AH1220" s="386"/>
      <c r="AI1220" s="388"/>
      <c r="AJ1220" s="390"/>
      <c r="AK1220" s="372"/>
      <c r="AL1220" s="374"/>
      <c r="AM1220" s="28"/>
    </row>
    <row r="1221" spans="1:39" ht="15" customHeight="1" x14ac:dyDescent="0.15">
      <c r="A1221" s="454"/>
      <c r="B1221" s="490" t="str">
        <f>IF(OR(C1217&lt;&gt;"",C1219&lt;&gt;""),"○","")</f>
        <v/>
      </c>
      <c r="C1221" s="391" t="str">
        <f>IFERROR(IF(VLOOKUP(A1217,入力データ,4,FALSE)="","",VLOOKUP(A1217,入力データ,4,FALSE)),"")</f>
        <v/>
      </c>
      <c r="D1221" s="392"/>
      <c r="E1221" s="395" t="str">
        <f>IFERROR(IF(VLOOKUP(A1217,入力データ,15,FALSE)="","",IF(VLOOKUP(A1217,入力データ,15,FALSE)&gt;43585,5,4)),"")</f>
        <v/>
      </c>
      <c r="F1221" s="398" t="str">
        <f>IFERROR(IF(VLOOKUP(A1217,入力データ,15,FALSE)="","",VLOOKUP(A1217,入力データ,15,FALSE)),"")</f>
        <v/>
      </c>
      <c r="G1221" s="401" t="str">
        <f>IFERROR(IF(VLOOKUP(A1217,入力データ,15,FALSE)="","",VLOOKUP(A1217,入力データ,15,FALSE)),"")</f>
        <v/>
      </c>
      <c r="H1221" s="404" t="str">
        <f>IFERROR(IF(VLOOKUP(A1217,入力データ,15,FALSE)&gt;0,1,""),"")</f>
        <v/>
      </c>
      <c r="I1221" s="404" t="str">
        <f>IFERROR(IF(VLOOKUP(A1217,入力データ,16,FALSE)="","",VLOOKUP(A1217,入力データ,16,FALSE)),"")</f>
        <v/>
      </c>
      <c r="J1221" s="405" t="str">
        <f>IFERROR(IF(VLOOKUP(A1217,入力データ,17,FALSE)="","",
IF(VLOOKUP(A1217,入力データ,17,FALSE)&gt;159,"G",
IF(VLOOKUP(A1217,入力データ,17,FALSE)&gt;149,"F",
IF(VLOOKUP(A1217,入力データ,17,FALSE)&gt;139,"E",
IF(VLOOKUP(A1217,入力データ,17,FALSE)&gt;129,"D",
IF(VLOOKUP(A1217,入力データ,17,FALSE)&gt;119,"C",
IF(VLOOKUP(A1217,入力データ,17,FALSE)&gt;109,"B",
IF(VLOOKUP(A1217,入力データ,17,FALSE)&gt;99,"A",
"")))))))),"")</f>
        <v/>
      </c>
      <c r="K1221" s="408" t="str">
        <f>IFERROR(IF(VLOOKUP(A1217,入力データ,17,FALSE)="","",
IF(VLOOKUP(A1217,入力データ,17,FALSE)&gt;99,MOD(VLOOKUP(A1217,入力データ,17,FALSE),10),VLOOKUP(A1217,入力データ,17,FALSE))),"")</f>
        <v/>
      </c>
      <c r="L1221" s="411" t="str">
        <f>IFERROR(IF(VLOOKUP(A1217,入力データ,18,FALSE)="","",VLOOKUP(A1217,入力データ,18,FALSE)),"")</f>
        <v/>
      </c>
      <c r="M1221" s="493" t="str">
        <f>IFERROR(IF(VLOOKUP(A1217,入力データ,19,FALSE)="","",IF(VLOOKUP(A1217,入力データ,19,FALSE)&gt;43585,5,4)),"")</f>
        <v/>
      </c>
      <c r="N1221" s="398" t="str">
        <f>IFERROR(IF(VLOOKUP(A1217,入力データ,19,FALSE)="","",VLOOKUP(A1217,入力データ,19,FALSE)),"")</f>
        <v/>
      </c>
      <c r="O1221" s="401" t="str">
        <f>IFERROR(IF(VLOOKUP(A1217,入力データ,19,FALSE)="","",VLOOKUP(A1217,入力データ,19,FALSE)),"")</f>
        <v/>
      </c>
      <c r="P1221" s="411" t="str">
        <f>IFERROR(IF(VLOOKUP(A1217,入力データ,20,FALSE)="","",VLOOKUP(A1217,入力データ,20,FALSE)),"")</f>
        <v/>
      </c>
      <c r="Q1221" s="500"/>
      <c r="R1221" s="503" t="str">
        <f>IFERROR(IF(OR(S1221="ｲｸｷｭｳ",S1221="ﾑｷｭｳ",AND(L1221="",P1221="")),"",VLOOKUP(A1217,入力データ,31,FALSE)),"")</f>
        <v/>
      </c>
      <c r="S1221" s="423" t="str">
        <f>IFERROR(
IF(VLOOKUP(A1217,入力データ,33,FALSE)=1,"ﾑｷｭｳ ",
IF(VLOOKUP(A1217,入力データ,33,FALSE)=3,"ｲｸｷｭｳ",
IF(VLOOKUP(A1217,入力データ,33,FALSE)=4,VLOOKUP(A1217,入力データ,32,FALSE),
IF(VLOOKUP(A1217,入力データ,33,FALSE)=5,VLOOKUP(A1217,入力データ,32,FALSE),
IF(AND(VLOOKUP(A1217,入力データ,38,FALSE)&gt;0,VLOOKUP(A1217,入力データ,38,FALSE)&lt;9),0,
IF(AND(L1221="",P1221=""),"",VLOOKUP(A1217,入力データ,32,FALSE))))))),"")</f>
        <v/>
      </c>
      <c r="T1221" s="424"/>
      <c r="U1221" s="425"/>
      <c r="V1221" s="36"/>
      <c r="W1221" s="36"/>
      <c r="X1221" s="36"/>
      <c r="Y1221" s="63" t="str">
        <f>IFERROR(IF(VLOOKUP(A1217,入力データ,25,FALSE)="","",VLOOKUP(A1217,入力データ,25,FALSE)),"")</f>
        <v/>
      </c>
      <c r="Z1221" s="63"/>
      <c r="AA1221" s="37"/>
      <c r="AB1221" s="369"/>
      <c r="AC1221" s="377">
        <v>3</v>
      </c>
      <c r="AD1221" s="379" t="str">
        <f>IFERROR(IF(VLOOKUP(A1217,入力データ,33,FALSE)="","",VLOOKUP(A1217,入力データ,33,FALSE)),"")</f>
        <v/>
      </c>
      <c r="AE1221" s="379" t="str">
        <f>IF(AD1221="","",IF(V1224&gt;43585,5,4))</f>
        <v/>
      </c>
      <c r="AF1221" s="381" t="str">
        <f>IF(AD1221="","",V1224)</f>
        <v/>
      </c>
      <c r="AG1221" s="383" t="str">
        <f>IF(AE1221="","",V1224)</f>
        <v/>
      </c>
      <c r="AH1221" s="385" t="str">
        <f>IF(AF1221="","",V1224)</f>
        <v/>
      </c>
      <c r="AI1221" s="379">
        <v>7</v>
      </c>
      <c r="AJ1221" s="430"/>
      <c r="AK1221" s="372"/>
      <c r="AL1221" s="374"/>
      <c r="AM1221" s="28"/>
    </row>
    <row r="1222" spans="1:39" ht="15" customHeight="1" x14ac:dyDescent="0.15">
      <c r="A1222" s="454"/>
      <c r="B1222" s="491"/>
      <c r="C1222" s="393"/>
      <c r="D1222" s="394"/>
      <c r="E1222" s="396"/>
      <c r="F1222" s="399"/>
      <c r="G1222" s="402"/>
      <c r="H1222" s="396"/>
      <c r="I1222" s="396"/>
      <c r="J1222" s="406"/>
      <c r="K1222" s="409"/>
      <c r="L1222" s="396"/>
      <c r="M1222" s="494"/>
      <c r="N1222" s="496"/>
      <c r="O1222" s="498"/>
      <c r="P1222" s="494"/>
      <c r="Q1222" s="501"/>
      <c r="R1222" s="504"/>
      <c r="S1222" s="426"/>
      <c r="T1222" s="426"/>
      <c r="U1222" s="427"/>
      <c r="V1222" s="1"/>
      <c r="W1222" s="1"/>
      <c r="X1222" s="1"/>
      <c r="Y1222" s="63" t="str">
        <f>IFERROR(IF(VLOOKUP(A1217,入力データ,26,FALSE)="","",VLOOKUP(A1217,入力データ,26,FALSE)),"")</f>
        <v/>
      </c>
      <c r="Z1222" s="1"/>
      <c r="AA1222" s="1"/>
      <c r="AB1222" s="369"/>
      <c r="AC1222" s="378"/>
      <c r="AD1222" s="380"/>
      <c r="AE1222" s="380"/>
      <c r="AF1222" s="382"/>
      <c r="AG1222" s="384"/>
      <c r="AH1222" s="386"/>
      <c r="AI1222" s="380"/>
      <c r="AJ1222" s="431"/>
      <c r="AK1222" s="372"/>
      <c r="AL1222" s="374"/>
      <c r="AM1222" s="28"/>
    </row>
    <row r="1223" spans="1:39" ht="15" customHeight="1" x14ac:dyDescent="0.15">
      <c r="A1223" s="454"/>
      <c r="B1223" s="491"/>
      <c r="C1223" s="432" t="str">
        <f>IFERROR(IF(VLOOKUP(A1217,入力データ,14,FALSE)="","",VLOOKUP(A1217,入力データ,14,FALSE)),"")</f>
        <v/>
      </c>
      <c r="D1223" s="409"/>
      <c r="E1223" s="396"/>
      <c r="F1223" s="399"/>
      <c r="G1223" s="402"/>
      <c r="H1223" s="396"/>
      <c r="I1223" s="396"/>
      <c r="J1223" s="406"/>
      <c r="K1223" s="409"/>
      <c r="L1223" s="396"/>
      <c r="M1223" s="494"/>
      <c r="N1223" s="496"/>
      <c r="O1223" s="498"/>
      <c r="P1223" s="494"/>
      <c r="Q1223" s="501"/>
      <c r="R1223" s="504"/>
      <c r="S1223" s="426"/>
      <c r="T1223" s="426"/>
      <c r="U1223" s="427"/>
      <c r="V1223" s="150"/>
      <c r="W1223" s="150"/>
      <c r="X1223" s="150"/>
      <c r="Y1223" s="1"/>
      <c r="Z1223" s="62"/>
      <c r="AA1223" s="151"/>
      <c r="AB1223" s="369"/>
      <c r="AC1223" s="377">
        <v>4</v>
      </c>
      <c r="AD1223" s="413" t="str">
        <f>IFERROR(IF(VLOOKUP(A1217,入力データ,38,FALSE)="","",VLOOKUP(A1217,入力データ,38,FALSE)),"")</f>
        <v/>
      </c>
      <c r="AE1223" s="379" t="str">
        <f>IF(AD1223="","",IF(V1224&gt;43585,5,4))</f>
        <v/>
      </c>
      <c r="AF1223" s="381" t="str">
        <f>IF(AE1223="","",V1224)</f>
        <v/>
      </c>
      <c r="AG1223" s="383" t="str">
        <f>IF(AE1223="","",V1224)</f>
        <v/>
      </c>
      <c r="AH1223" s="385" t="str">
        <f>IF(AE1223="","",V1224)</f>
        <v/>
      </c>
      <c r="AI1223" s="379"/>
      <c r="AJ1223" s="418"/>
      <c r="AK1223" s="58"/>
      <c r="AL1223" s="86"/>
      <c r="AM1223" s="28"/>
    </row>
    <row r="1224" spans="1:39" ht="15" customHeight="1" x14ac:dyDescent="0.15">
      <c r="A1224" s="455"/>
      <c r="B1224" s="492"/>
      <c r="C1224" s="433"/>
      <c r="D1224" s="410"/>
      <c r="E1224" s="397"/>
      <c r="F1224" s="400"/>
      <c r="G1224" s="403"/>
      <c r="H1224" s="397"/>
      <c r="I1224" s="397"/>
      <c r="J1224" s="407"/>
      <c r="K1224" s="410"/>
      <c r="L1224" s="397"/>
      <c r="M1224" s="495"/>
      <c r="N1224" s="497"/>
      <c r="O1224" s="499"/>
      <c r="P1224" s="495"/>
      <c r="Q1224" s="502"/>
      <c r="R1224" s="505"/>
      <c r="S1224" s="428"/>
      <c r="T1224" s="428"/>
      <c r="U1224" s="429"/>
      <c r="V1224" s="420" t="str">
        <f>IFERROR(IF(VLOOKUP(A1217,入力データ,27,FALSE)="","",VLOOKUP(A1217,入力データ,27,FALSE)),"")</f>
        <v/>
      </c>
      <c r="W1224" s="421"/>
      <c r="X1224" s="421"/>
      <c r="Y1224" s="421"/>
      <c r="Z1224" s="421"/>
      <c r="AA1224" s="422"/>
      <c r="AB1224" s="370"/>
      <c r="AC1224" s="412"/>
      <c r="AD1224" s="414"/>
      <c r="AE1224" s="414"/>
      <c r="AF1224" s="415"/>
      <c r="AG1224" s="416"/>
      <c r="AH1224" s="417"/>
      <c r="AI1224" s="414"/>
      <c r="AJ1224" s="419"/>
      <c r="AK1224" s="60"/>
      <c r="AL1224" s="61"/>
      <c r="AM1224" s="28"/>
    </row>
    <row r="1225" spans="1:39" s="1" customFormat="1" ht="15" customHeight="1" x14ac:dyDescent="0.15">
      <c r="A1225" s="453">
        <v>152</v>
      </c>
      <c r="B1225" s="456"/>
      <c r="C1225" s="459" t="str">
        <f>IFERROR(IF(VLOOKUP(A1225,入力データ,2,FALSE)="","",VLOOKUP(A1225,入力データ,2,FALSE)),"")</f>
        <v/>
      </c>
      <c r="D1225" s="461" t="str">
        <f>IFERROR(
IF(OR(VLOOKUP(A1225,入力データ,34,FALSE)=1,
VLOOKUP(A1225,入力データ,34,FALSE)=3,
VLOOKUP(A1225,入力データ,34,FALSE)=4,
VLOOKUP(A1225,入力データ,34,FALSE)=5),
IF(VLOOKUP(A1225,入力データ,13,FALSE)="","",VLOOKUP(A1225,入力データ,13,FALSE)),
IF(VLOOKUP(A1225,入力データ,3,FALSE)="","",VLOOKUP(A1225,入力データ,3,FALSE))),"")</f>
        <v/>
      </c>
      <c r="E1225" s="464" t="str">
        <f>IFERROR(IF(VLOOKUP(A1225,入力データ,5,FALSE)="","",IF(VLOOKUP(A1225,入力データ,5,FALSE)&gt;43585,5,4)),"")</f>
        <v/>
      </c>
      <c r="F1225" s="467" t="str">
        <f>IFERROR(IF(VLOOKUP(A1225,入力データ,5,FALSE)="","",VLOOKUP(A1225,入力データ,5,FALSE)),"")</f>
        <v/>
      </c>
      <c r="G1225" s="470" t="str">
        <f>IFERROR(IF(VLOOKUP(A1225,入力データ,5,FALSE)="","",VLOOKUP(A1225,入力データ,5,FALSE)),"")</f>
        <v/>
      </c>
      <c r="H1225" s="473" t="str">
        <f>IFERROR(IF(VLOOKUP(A1225,入力データ,5,FALSE)&gt;0,1,""),"")</f>
        <v/>
      </c>
      <c r="I1225" s="473" t="str">
        <f>IFERROR(IF(VLOOKUP(A1225,入力データ,6,FALSE)="","",VLOOKUP(A1225,入力データ,6,FALSE)),"")</f>
        <v/>
      </c>
      <c r="J1225" s="475" t="str">
        <f>IFERROR(IF(VLOOKUP(A1225,入力データ,7,FALSE)="","",
IF(VLOOKUP(A1225,入力データ,7,FALSE)&gt;159,"G",
IF(VLOOKUP(A1225,入力データ,7,FALSE)&gt;149,"F",
IF(VLOOKUP(A1225,入力データ,7,FALSE)&gt;139,"E",
IF(VLOOKUP(A1225,入力データ,7,FALSE)&gt;129,"D",
IF(VLOOKUP(A1225,入力データ,7,FALSE)&gt;119,"C",
IF(VLOOKUP(A1225,入力データ,7,FALSE)&gt;109,"B",
IF(VLOOKUP(A1225,入力データ,7,FALSE)&gt;99,"A",
"")))))))),"")</f>
        <v/>
      </c>
      <c r="K1225" s="478" t="str">
        <f>IFERROR(IF(VLOOKUP(A1225,入力データ,7,FALSE)="","",
IF(VLOOKUP(A1225,入力データ,7,FALSE)&gt;99,MOD(VLOOKUP(A1225,入力データ,7,FALSE),10),VLOOKUP(A1225,入力データ,7,FALSE))),"")</f>
        <v/>
      </c>
      <c r="L1225" s="481" t="str">
        <f>IFERROR(IF(VLOOKUP(A1225,入力データ,8,FALSE)="","",VLOOKUP(A1225,入力データ,8,FALSE)),"")</f>
        <v/>
      </c>
      <c r="M1225" s="483" t="str">
        <f>IFERROR(IF(VLOOKUP(A1225,入力データ,9,FALSE)="","",IF(VLOOKUP(A1225,入力データ,9,FALSE)&gt;43585,5,4)),"")</f>
        <v/>
      </c>
      <c r="N1225" s="485" t="str">
        <f>IFERROR(IF(VLOOKUP(A1225,入力データ,9,FALSE)="","",VLOOKUP(A1225,入力データ,9,FALSE)),"")</f>
        <v/>
      </c>
      <c r="O1225" s="470" t="str">
        <f>IFERROR(IF(VLOOKUP(A1225,入力データ,9,FALSE)="","",VLOOKUP(A1225,入力データ,9,FALSE)),"")</f>
        <v/>
      </c>
      <c r="P1225" s="481" t="str">
        <f>IFERROR(IF(VLOOKUP(A1225,入力データ,10,FALSE)="","",VLOOKUP(A1225,入力データ,10,FALSE)),"")</f>
        <v/>
      </c>
      <c r="Q1225" s="434"/>
      <c r="R1225" s="487" t="str">
        <f>IFERROR(IF(VLOOKUP(A1225,入力データ,8,FALSE)="","",VLOOKUP(A1225,入力データ,8,FALSE)+VALUE(VLOOKUP(A1225,入力データ,10,FALSE))),"")</f>
        <v/>
      </c>
      <c r="S1225" s="434" t="str">
        <f>IF(R1225="","",IF(VLOOKUP(A1225,入力データ,11,FALSE)="育児休業","ｲｸｷｭｳ",IF(VLOOKUP(A1225,入力データ,11,FALSE)="傷病休職","ﾑｷｭｳ",ROUNDDOWN(R1225*10/1000,0))))</f>
        <v/>
      </c>
      <c r="T1225" s="435"/>
      <c r="U1225" s="436"/>
      <c r="V1225" s="152"/>
      <c r="W1225" s="149"/>
      <c r="X1225" s="149"/>
      <c r="Y1225" s="149" t="str">
        <f>IFERROR(IF(VLOOKUP(A1225,入力データ,21,FALSE)="","",VLOOKUP(A1225,入力データ,21,FALSE)),"")</f>
        <v/>
      </c>
      <c r="Z1225" s="40"/>
      <c r="AA1225" s="67"/>
      <c r="AB1225" s="368" t="str">
        <f>IFERROR(IF(VLOOKUP(A1225,入力データ,28,FALSE)&amp;"　"&amp;VLOOKUP(A1225,入力データ,29,FALSE)="　","",VLOOKUP(A1225,入力データ,28,FALSE)&amp;"　"&amp;VLOOKUP(A1225,入力データ,29,FALSE)),"")</f>
        <v/>
      </c>
      <c r="AC1225" s="443">
        <v>1</v>
      </c>
      <c r="AD1225" s="444" t="str">
        <f>IFERROR(IF(VLOOKUP(A1225,入力データ,34,FALSE)="","",VLOOKUP(A1225,入力データ,34,FALSE)),"")</f>
        <v/>
      </c>
      <c r="AE1225" s="444" t="str">
        <f>IF(AD1225="","",IF(V1232&gt;43585,5,4))</f>
        <v/>
      </c>
      <c r="AF1225" s="445" t="str">
        <f>IF(AD1225="","",V1232)</f>
        <v/>
      </c>
      <c r="AG1225" s="447" t="str">
        <f>IF(AD1225="","",V1232)</f>
        <v/>
      </c>
      <c r="AH1225" s="449" t="str">
        <f>IF(AD1225="","",V1232)</f>
        <v/>
      </c>
      <c r="AI1225" s="444">
        <v>5</v>
      </c>
      <c r="AJ1225" s="451" t="str">
        <f>IFERROR(IF(OR(VLOOKUP(A1225,入力データ,34,FALSE)=1,VLOOKUP(A1225,入力データ,34,FALSE)=3,VLOOKUP(A1225,入力データ,34,FALSE)=4,VLOOKUP(A1225,入力データ,34,FALSE)=5),3,
IF(VLOOKUP(A1225,入力データ,35,FALSE)="","",3)),"")</f>
        <v/>
      </c>
      <c r="AK1225" s="371"/>
      <c r="AL1225" s="373"/>
      <c r="AM1225" s="66"/>
    </row>
    <row r="1226" spans="1:39" s="1" customFormat="1" ht="15" customHeight="1" x14ac:dyDescent="0.15">
      <c r="A1226" s="454"/>
      <c r="B1226" s="457"/>
      <c r="C1226" s="460"/>
      <c r="D1226" s="462"/>
      <c r="E1226" s="465"/>
      <c r="F1226" s="468"/>
      <c r="G1226" s="471"/>
      <c r="H1226" s="474"/>
      <c r="I1226" s="474"/>
      <c r="J1226" s="476"/>
      <c r="K1226" s="479"/>
      <c r="L1226" s="482"/>
      <c r="M1226" s="484"/>
      <c r="N1226" s="486"/>
      <c r="O1226" s="471"/>
      <c r="P1226" s="482"/>
      <c r="Q1226" s="437"/>
      <c r="R1226" s="488"/>
      <c r="S1226" s="437"/>
      <c r="T1226" s="438"/>
      <c r="U1226" s="439"/>
      <c r="V1226" s="41"/>
      <c r="W1226" s="150"/>
      <c r="X1226" s="150"/>
      <c r="Y1226" s="150" t="str">
        <f>IFERROR(IF(VLOOKUP(A1225,入力データ,22,FALSE)="","",VLOOKUP(A1225,入力データ,22,FALSE)),"")</f>
        <v/>
      </c>
      <c r="Z1226" s="150"/>
      <c r="AA1226" s="151"/>
      <c r="AB1226" s="369"/>
      <c r="AC1226" s="378"/>
      <c r="AD1226" s="380"/>
      <c r="AE1226" s="380"/>
      <c r="AF1226" s="446"/>
      <c r="AG1226" s="448"/>
      <c r="AH1226" s="450"/>
      <c r="AI1226" s="380"/>
      <c r="AJ1226" s="452"/>
      <c r="AK1226" s="372"/>
      <c r="AL1226" s="374"/>
      <c r="AM1226" s="66"/>
    </row>
    <row r="1227" spans="1:39" ht="15" customHeight="1" x14ac:dyDescent="0.15">
      <c r="A1227" s="454"/>
      <c r="B1227" s="457"/>
      <c r="C1227" s="375" t="str">
        <f>IFERROR(IF(VLOOKUP(A1225,入力データ,12,FALSE)="","",VLOOKUP(A1225,入力データ,12,FALSE)),"")</f>
        <v/>
      </c>
      <c r="D1227" s="462"/>
      <c r="E1227" s="465"/>
      <c r="F1227" s="468"/>
      <c r="G1227" s="471"/>
      <c r="H1227" s="474"/>
      <c r="I1227" s="474"/>
      <c r="J1227" s="476"/>
      <c r="K1227" s="479"/>
      <c r="L1227" s="482"/>
      <c r="M1227" s="484"/>
      <c r="N1227" s="486"/>
      <c r="O1227" s="471"/>
      <c r="P1227" s="482"/>
      <c r="Q1227" s="437"/>
      <c r="R1227" s="488"/>
      <c r="S1227" s="437"/>
      <c r="T1227" s="438"/>
      <c r="U1227" s="439"/>
      <c r="V1227" s="41"/>
      <c r="W1227" s="150"/>
      <c r="X1227" s="150"/>
      <c r="Y1227" s="150" t="str">
        <f>IFERROR(IF(VLOOKUP(A1225,入力データ,23,FALSE)="","",VLOOKUP(A1225,入力データ,23,FALSE)),"")</f>
        <v/>
      </c>
      <c r="Z1227" s="150"/>
      <c r="AA1227" s="151"/>
      <c r="AB1227" s="369"/>
      <c r="AC1227" s="377">
        <v>2</v>
      </c>
      <c r="AD1227" s="379" t="str">
        <f>IFERROR(IF(VLOOKUP(A1225,入力データ,37,FALSE)="","",VLOOKUP(A1225,入力データ,37,FALSE)),"")</f>
        <v/>
      </c>
      <c r="AE1227" s="379" t="str">
        <f>IF(AD1227="","",IF(V1232&gt;43585,5,4))</f>
        <v/>
      </c>
      <c r="AF1227" s="381" t="str">
        <f>IF(AD1227="","",V1232)</f>
        <v/>
      </c>
      <c r="AG1227" s="383" t="str">
        <f>IF(AE1227="","",V1232)</f>
        <v/>
      </c>
      <c r="AH1227" s="385" t="str">
        <f>IF(AF1227="","",V1232)</f>
        <v/>
      </c>
      <c r="AI1227" s="387">
        <v>6</v>
      </c>
      <c r="AJ1227" s="389" t="str">
        <f>IFERROR(IF(VLOOKUP(A1225,入力データ,36,FALSE)="","",3),"")</f>
        <v/>
      </c>
      <c r="AK1227" s="372"/>
      <c r="AL1227" s="374"/>
      <c r="AM1227" s="66"/>
    </row>
    <row r="1228" spans="1:39" ht="15" customHeight="1" x14ac:dyDescent="0.15">
      <c r="A1228" s="454"/>
      <c r="B1228" s="458"/>
      <c r="C1228" s="376"/>
      <c r="D1228" s="463"/>
      <c r="E1228" s="466"/>
      <c r="F1228" s="469"/>
      <c r="G1228" s="472"/>
      <c r="H1228" s="466"/>
      <c r="I1228" s="466"/>
      <c r="J1228" s="477"/>
      <c r="K1228" s="480"/>
      <c r="L1228" s="466"/>
      <c r="M1228" s="466"/>
      <c r="N1228" s="469"/>
      <c r="O1228" s="472"/>
      <c r="P1228" s="466"/>
      <c r="Q1228" s="477"/>
      <c r="R1228" s="489"/>
      <c r="S1228" s="440"/>
      <c r="T1228" s="441"/>
      <c r="U1228" s="442"/>
      <c r="V1228" s="38"/>
      <c r="W1228" s="36"/>
      <c r="X1228" s="36"/>
      <c r="Y1228" s="150" t="str">
        <f>IFERROR(IF(VLOOKUP(A1225,入力データ,24,FALSE)="","",VLOOKUP(A1225,入力データ,24,FALSE)),"")</f>
        <v/>
      </c>
      <c r="Z1228" s="63"/>
      <c r="AA1228" s="37"/>
      <c r="AB1228" s="369"/>
      <c r="AC1228" s="378"/>
      <c r="AD1228" s="380"/>
      <c r="AE1228" s="380"/>
      <c r="AF1228" s="382"/>
      <c r="AG1228" s="384"/>
      <c r="AH1228" s="386"/>
      <c r="AI1228" s="388"/>
      <c r="AJ1228" s="390"/>
      <c r="AK1228" s="372"/>
      <c r="AL1228" s="374"/>
      <c r="AM1228" s="66"/>
    </row>
    <row r="1229" spans="1:39" ht="15" customHeight="1" x14ac:dyDescent="0.15">
      <c r="A1229" s="454"/>
      <c r="B1229" s="490" t="str">
        <f>IF(OR(C1225&lt;&gt;"",C1227&lt;&gt;""),"○","")</f>
        <v/>
      </c>
      <c r="C1229" s="391" t="str">
        <f>IFERROR(IF(VLOOKUP(A1225,入力データ,4,FALSE)="","",VLOOKUP(A1225,入力データ,4,FALSE)),"")</f>
        <v/>
      </c>
      <c r="D1229" s="392"/>
      <c r="E1229" s="395" t="str">
        <f>IFERROR(IF(VLOOKUP(A1225,入力データ,15,FALSE)="","",IF(VLOOKUP(A1225,入力データ,15,FALSE)&gt;43585,5,4)),"")</f>
        <v/>
      </c>
      <c r="F1229" s="398" t="str">
        <f>IFERROR(IF(VLOOKUP(A1225,入力データ,15,FALSE)="","",VLOOKUP(A1225,入力データ,15,FALSE)),"")</f>
        <v/>
      </c>
      <c r="G1229" s="401" t="str">
        <f>IFERROR(IF(VLOOKUP(A1225,入力データ,15,FALSE)="","",VLOOKUP(A1225,入力データ,15,FALSE)),"")</f>
        <v/>
      </c>
      <c r="H1229" s="404" t="str">
        <f>IFERROR(IF(VLOOKUP(A1225,入力データ,15,FALSE)&gt;0,1,""),"")</f>
        <v/>
      </c>
      <c r="I1229" s="404" t="str">
        <f>IFERROR(IF(VLOOKUP(A1225,入力データ,16,FALSE)="","",VLOOKUP(A1225,入力データ,16,FALSE)),"")</f>
        <v/>
      </c>
      <c r="J1229" s="405" t="str">
        <f>IFERROR(IF(VLOOKUP(A1225,入力データ,17,FALSE)="","",
IF(VLOOKUP(A1225,入力データ,17,FALSE)&gt;159,"G",
IF(VLOOKUP(A1225,入力データ,17,FALSE)&gt;149,"F",
IF(VLOOKUP(A1225,入力データ,17,FALSE)&gt;139,"E",
IF(VLOOKUP(A1225,入力データ,17,FALSE)&gt;129,"D",
IF(VLOOKUP(A1225,入力データ,17,FALSE)&gt;119,"C",
IF(VLOOKUP(A1225,入力データ,17,FALSE)&gt;109,"B",
IF(VLOOKUP(A1225,入力データ,17,FALSE)&gt;99,"A",
"")))))))),"")</f>
        <v/>
      </c>
      <c r="K1229" s="408" t="str">
        <f>IFERROR(IF(VLOOKUP(A1225,入力データ,17,FALSE)="","",
IF(VLOOKUP(A1225,入力データ,17,FALSE)&gt;99,MOD(VLOOKUP(A1225,入力データ,17,FALSE),10),VLOOKUP(A1225,入力データ,17,FALSE))),"")</f>
        <v/>
      </c>
      <c r="L1229" s="411" t="str">
        <f>IFERROR(IF(VLOOKUP(A1225,入力データ,18,FALSE)="","",VLOOKUP(A1225,入力データ,18,FALSE)),"")</f>
        <v/>
      </c>
      <c r="M1229" s="493" t="str">
        <f>IFERROR(IF(VLOOKUP(A1225,入力データ,19,FALSE)="","",IF(VLOOKUP(A1225,入力データ,19,FALSE)&gt;43585,5,4)),"")</f>
        <v/>
      </c>
      <c r="N1229" s="398" t="str">
        <f>IFERROR(IF(VLOOKUP(A1225,入力データ,19,FALSE)="","",VLOOKUP(A1225,入力データ,19,FALSE)),"")</f>
        <v/>
      </c>
      <c r="O1229" s="401" t="str">
        <f>IFERROR(IF(VLOOKUP(A1225,入力データ,19,FALSE)="","",VLOOKUP(A1225,入力データ,19,FALSE)),"")</f>
        <v/>
      </c>
      <c r="P1229" s="411" t="str">
        <f>IFERROR(IF(VLOOKUP(A1225,入力データ,20,FALSE)="","",VLOOKUP(A1225,入力データ,20,FALSE)),"")</f>
        <v/>
      </c>
      <c r="Q1229" s="500"/>
      <c r="R1229" s="503" t="str">
        <f>IFERROR(IF(OR(S1229="ｲｸｷｭｳ",S1229="ﾑｷｭｳ",AND(L1229="",P1229="")),"",VLOOKUP(A1225,入力データ,31,FALSE)),"")</f>
        <v/>
      </c>
      <c r="S1229" s="423" t="str">
        <f>IFERROR(
IF(VLOOKUP(A1225,入力データ,33,FALSE)=1,"ﾑｷｭｳ ",
IF(VLOOKUP(A1225,入力データ,33,FALSE)=3,"ｲｸｷｭｳ",
IF(VLOOKUP(A1225,入力データ,33,FALSE)=4,VLOOKUP(A1225,入力データ,32,FALSE),
IF(VLOOKUP(A1225,入力データ,33,FALSE)=5,VLOOKUP(A1225,入力データ,32,FALSE),
IF(AND(VLOOKUP(A1225,入力データ,38,FALSE)&gt;0,VLOOKUP(A1225,入力データ,38,FALSE)&lt;9),0,
IF(AND(L1229="",P1229=""),"",VLOOKUP(A1225,入力データ,32,FALSE))))))),"")</f>
        <v/>
      </c>
      <c r="T1229" s="424"/>
      <c r="U1229" s="425"/>
      <c r="V1229" s="36"/>
      <c r="W1229" s="36"/>
      <c r="X1229" s="36"/>
      <c r="Y1229" s="63" t="str">
        <f>IFERROR(IF(VLOOKUP(A1225,入力データ,25,FALSE)="","",VLOOKUP(A1225,入力データ,25,FALSE)),"")</f>
        <v/>
      </c>
      <c r="Z1229" s="63"/>
      <c r="AA1229" s="37"/>
      <c r="AB1229" s="369"/>
      <c r="AC1229" s="377">
        <v>3</v>
      </c>
      <c r="AD1229" s="379" t="str">
        <f>IFERROR(IF(VLOOKUP(A1225,入力データ,33,FALSE)="","",VLOOKUP(A1225,入力データ,33,FALSE)),"")</f>
        <v/>
      </c>
      <c r="AE1229" s="379" t="str">
        <f>IF(AD1229="","",IF(V1232&gt;43585,5,4))</f>
        <v/>
      </c>
      <c r="AF1229" s="381" t="str">
        <f>IF(AD1229="","",V1232)</f>
        <v/>
      </c>
      <c r="AG1229" s="383" t="str">
        <f>IF(AE1229="","",V1232)</f>
        <v/>
      </c>
      <c r="AH1229" s="385" t="str">
        <f>IF(AF1229="","",V1232)</f>
        <v/>
      </c>
      <c r="AI1229" s="379">
        <v>7</v>
      </c>
      <c r="AJ1229" s="430"/>
      <c r="AK1229" s="372"/>
      <c r="AL1229" s="374"/>
      <c r="AM1229" s="66"/>
    </row>
    <row r="1230" spans="1:39" ht="15" customHeight="1" x14ac:dyDescent="0.15">
      <c r="A1230" s="454"/>
      <c r="B1230" s="491"/>
      <c r="C1230" s="393"/>
      <c r="D1230" s="394"/>
      <c r="E1230" s="396"/>
      <c r="F1230" s="399"/>
      <c r="G1230" s="402"/>
      <c r="H1230" s="396"/>
      <c r="I1230" s="396"/>
      <c r="J1230" s="406"/>
      <c r="K1230" s="409"/>
      <c r="L1230" s="396"/>
      <c r="M1230" s="494"/>
      <c r="N1230" s="496"/>
      <c r="O1230" s="498"/>
      <c r="P1230" s="494"/>
      <c r="Q1230" s="501"/>
      <c r="R1230" s="504"/>
      <c r="S1230" s="426"/>
      <c r="T1230" s="426"/>
      <c r="U1230" s="427"/>
      <c r="V1230" s="1"/>
      <c r="W1230" s="1"/>
      <c r="X1230" s="1"/>
      <c r="Y1230" s="63" t="str">
        <f>IFERROR(IF(VLOOKUP(A1225,入力データ,26,FALSE)="","",VLOOKUP(A1225,入力データ,26,FALSE)),"")</f>
        <v/>
      </c>
      <c r="Z1230" s="1"/>
      <c r="AA1230" s="1"/>
      <c r="AB1230" s="369"/>
      <c r="AC1230" s="378"/>
      <c r="AD1230" s="380"/>
      <c r="AE1230" s="380"/>
      <c r="AF1230" s="382"/>
      <c r="AG1230" s="384"/>
      <c r="AH1230" s="386"/>
      <c r="AI1230" s="380"/>
      <c r="AJ1230" s="431"/>
      <c r="AK1230" s="372"/>
      <c r="AL1230" s="374"/>
      <c r="AM1230" s="66"/>
    </row>
    <row r="1231" spans="1:39" ht="15" customHeight="1" x14ac:dyDescent="0.15">
      <c r="A1231" s="454"/>
      <c r="B1231" s="491"/>
      <c r="C1231" s="432" t="str">
        <f>IFERROR(IF(VLOOKUP(A1225,入力データ,14,FALSE)="","",VLOOKUP(A1225,入力データ,14,FALSE)),"")</f>
        <v/>
      </c>
      <c r="D1231" s="409"/>
      <c r="E1231" s="396"/>
      <c r="F1231" s="399"/>
      <c r="G1231" s="402"/>
      <c r="H1231" s="396"/>
      <c r="I1231" s="396"/>
      <c r="J1231" s="406"/>
      <c r="K1231" s="409"/>
      <c r="L1231" s="396"/>
      <c r="M1231" s="494"/>
      <c r="N1231" s="496"/>
      <c r="O1231" s="498"/>
      <c r="P1231" s="494"/>
      <c r="Q1231" s="501"/>
      <c r="R1231" s="504"/>
      <c r="S1231" s="426"/>
      <c r="T1231" s="426"/>
      <c r="U1231" s="427"/>
      <c r="V1231" s="150"/>
      <c r="W1231" s="150"/>
      <c r="X1231" s="150"/>
      <c r="Y1231" s="1"/>
      <c r="Z1231" s="62"/>
      <c r="AA1231" s="151"/>
      <c r="AB1231" s="369"/>
      <c r="AC1231" s="377">
        <v>4</v>
      </c>
      <c r="AD1231" s="413" t="str">
        <f>IFERROR(IF(VLOOKUP(A1225,入力データ,38,FALSE)="","",VLOOKUP(A1225,入力データ,38,FALSE)),"")</f>
        <v/>
      </c>
      <c r="AE1231" s="379" t="str">
        <f>IF(AD1231="","",IF(V1232&gt;43585,5,4))</f>
        <v/>
      </c>
      <c r="AF1231" s="381" t="str">
        <f>IF(AE1231="","",V1232)</f>
        <v/>
      </c>
      <c r="AG1231" s="383" t="str">
        <f>IF(AE1231="","",V1232)</f>
        <v/>
      </c>
      <c r="AH1231" s="385" t="str">
        <f>IF(AE1231="","",V1232)</f>
        <v/>
      </c>
      <c r="AI1231" s="379"/>
      <c r="AJ1231" s="418"/>
      <c r="AK1231" s="58"/>
      <c r="AL1231" s="86"/>
      <c r="AM1231" s="66"/>
    </row>
    <row r="1232" spans="1:39" ht="15" customHeight="1" x14ac:dyDescent="0.15">
      <c r="A1232" s="455"/>
      <c r="B1232" s="492"/>
      <c r="C1232" s="433"/>
      <c r="D1232" s="410"/>
      <c r="E1232" s="397"/>
      <c r="F1232" s="400"/>
      <c r="G1232" s="403"/>
      <c r="H1232" s="397"/>
      <c r="I1232" s="397"/>
      <c r="J1232" s="407"/>
      <c r="K1232" s="410"/>
      <c r="L1232" s="397"/>
      <c r="M1232" s="495"/>
      <c r="N1232" s="497"/>
      <c r="O1232" s="499"/>
      <c r="P1232" s="495"/>
      <c r="Q1232" s="502"/>
      <c r="R1232" s="505"/>
      <c r="S1232" s="428"/>
      <c r="T1232" s="428"/>
      <c r="U1232" s="429"/>
      <c r="V1232" s="420" t="str">
        <f>IFERROR(IF(VLOOKUP(A1225,入力データ,27,FALSE)="","",VLOOKUP(A1225,入力データ,27,FALSE)),"")</f>
        <v/>
      </c>
      <c r="W1232" s="421"/>
      <c r="X1232" s="421"/>
      <c r="Y1232" s="421"/>
      <c r="Z1232" s="421"/>
      <c r="AA1232" s="422"/>
      <c r="AB1232" s="370"/>
      <c r="AC1232" s="412"/>
      <c r="AD1232" s="414"/>
      <c r="AE1232" s="414"/>
      <c r="AF1232" s="415"/>
      <c r="AG1232" s="416"/>
      <c r="AH1232" s="417"/>
      <c r="AI1232" s="414"/>
      <c r="AJ1232" s="419"/>
      <c r="AK1232" s="60"/>
      <c r="AL1232" s="61"/>
      <c r="AM1232" s="66"/>
    </row>
    <row r="1233" spans="1:38" ht="15" customHeight="1" x14ac:dyDescent="0.15">
      <c r="A1233" s="453">
        <v>153</v>
      </c>
      <c r="B1233" s="456"/>
      <c r="C1233" s="459" t="str">
        <f>IFERROR(IF(VLOOKUP(A1233,入力データ,2,FALSE)="","",VLOOKUP(A1233,入力データ,2,FALSE)),"")</f>
        <v/>
      </c>
      <c r="D1233" s="461" t="str">
        <f>IFERROR(
IF(OR(VLOOKUP(A1233,入力データ,34,FALSE)=1,
VLOOKUP(A1233,入力データ,34,FALSE)=3,
VLOOKUP(A1233,入力データ,34,FALSE)=4,
VLOOKUP(A1233,入力データ,34,FALSE)=5),
IF(VLOOKUP(A1233,入力データ,13,FALSE)="","",VLOOKUP(A1233,入力データ,13,FALSE)),
IF(VLOOKUP(A1233,入力データ,3,FALSE)="","",VLOOKUP(A1233,入力データ,3,FALSE))),"")</f>
        <v/>
      </c>
      <c r="E1233" s="464" t="str">
        <f>IFERROR(IF(VLOOKUP(A1233,入力データ,5,FALSE)="","",IF(VLOOKUP(A1233,入力データ,5,FALSE)&gt;43585,5,4)),"")</f>
        <v/>
      </c>
      <c r="F1233" s="467" t="str">
        <f>IFERROR(IF(VLOOKUP(A1233,入力データ,5,FALSE)="","",VLOOKUP(A1233,入力データ,5,FALSE)),"")</f>
        <v/>
      </c>
      <c r="G1233" s="470" t="str">
        <f>IFERROR(IF(VLOOKUP(A1233,入力データ,5,FALSE)="","",VLOOKUP(A1233,入力データ,5,FALSE)),"")</f>
        <v/>
      </c>
      <c r="H1233" s="473" t="str">
        <f>IFERROR(IF(VLOOKUP(A1233,入力データ,5,FALSE)&gt;0,1,""),"")</f>
        <v/>
      </c>
      <c r="I1233" s="473" t="str">
        <f>IFERROR(IF(VLOOKUP(A1233,入力データ,6,FALSE)="","",VLOOKUP(A1233,入力データ,6,FALSE)),"")</f>
        <v/>
      </c>
      <c r="J1233" s="475" t="str">
        <f>IFERROR(IF(VLOOKUP(A1233,入力データ,7,FALSE)="","",
IF(VLOOKUP(A1233,入力データ,7,FALSE)&gt;159,"G",
IF(VLOOKUP(A1233,入力データ,7,FALSE)&gt;149,"F",
IF(VLOOKUP(A1233,入力データ,7,FALSE)&gt;139,"E",
IF(VLOOKUP(A1233,入力データ,7,FALSE)&gt;129,"D",
IF(VLOOKUP(A1233,入力データ,7,FALSE)&gt;119,"C",
IF(VLOOKUP(A1233,入力データ,7,FALSE)&gt;109,"B",
IF(VLOOKUP(A1233,入力データ,7,FALSE)&gt;99,"A",
"")))))))),"")</f>
        <v/>
      </c>
      <c r="K1233" s="478" t="str">
        <f>IFERROR(IF(VLOOKUP(A1233,入力データ,7,FALSE)="","",
IF(VLOOKUP(A1233,入力データ,7,FALSE)&gt;99,MOD(VLOOKUP(A1233,入力データ,7,FALSE),10),VLOOKUP(A1233,入力データ,7,FALSE))),"")</f>
        <v/>
      </c>
      <c r="L1233" s="481" t="str">
        <f>IFERROR(IF(VLOOKUP(A1233,入力データ,8,FALSE)="","",VLOOKUP(A1233,入力データ,8,FALSE)),"")</f>
        <v/>
      </c>
      <c r="M1233" s="483" t="str">
        <f>IFERROR(IF(VLOOKUP(A1233,入力データ,9,FALSE)="","",IF(VLOOKUP(A1233,入力データ,9,FALSE)&gt;43585,5,4)),"")</f>
        <v/>
      </c>
      <c r="N1233" s="485" t="str">
        <f>IFERROR(IF(VLOOKUP(A1233,入力データ,9,FALSE)="","",VLOOKUP(A1233,入力データ,9,FALSE)),"")</f>
        <v/>
      </c>
      <c r="O1233" s="470" t="str">
        <f>IFERROR(IF(VLOOKUP(A1233,入力データ,9,FALSE)="","",VLOOKUP(A1233,入力データ,9,FALSE)),"")</f>
        <v/>
      </c>
      <c r="P1233" s="481" t="str">
        <f>IFERROR(IF(VLOOKUP(A1233,入力データ,10,FALSE)="","",VLOOKUP(A1233,入力データ,10,FALSE)),"")</f>
        <v/>
      </c>
      <c r="Q1233" s="434"/>
      <c r="R1233" s="487" t="str">
        <f>IFERROR(IF(VLOOKUP(A1233,入力データ,8,FALSE)="","",VLOOKUP(A1233,入力データ,8,FALSE)+VALUE(VLOOKUP(A1233,入力データ,10,FALSE))),"")</f>
        <v/>
      </c>
      <c r="S1233" s="434" t="str">
        <f>IF(R1233="","",IF(VLOOKUP(A1233,入力データ,11,FALSE)="育児休業","ｲｸｷｭｳ",IF(VLOOKUP(A1233,入力データ,11,FALSE)="傷病休職","ﾑｷｭｳ",ROUNDDOWN(R1233*10/1000,0))))</f>
        <v/>
      </c>
      <c r="T1233" s="435"/>
      <c r="U1233" s="436"/>
      <c r="V1233" s="152"/>
      <c r="W1233" s="149"/>
      <c r="X1233" s="149"/>
      <c r="Y1233" s="149" t="str">
        <f>IFERROR(IF(VLOOKUP(A1233,入力データ,21,FALSE)="","",VLOOKUP(A1233,入力データ,21,FALSE)),"")</f>
        <v/>
      </c>
      <c r="Z1233" s="40"/>
      <c r="AA1233" s="67"/>
      <c r="AB1233" s="368" t="str">
        <f>IFERROR(IF(VLOOKUP(A1233,入力データ,28,FALSE)&amp;"　"&amp;VLOOKUP(A1233,入力データ,29,FALSE)="　","",VLOOKUP(A1233,入力データ,28,FALSE)&amp;"　"&amp;VLOOKUP(A1233,入力データ,29,FALSE)),"")</f>
        <v/>
      </c>
      <c r="AC1233" s="443">
        <v>1</v>
      </c>
      <c r="AD1233" s="444" t="str">
        <f>IFERROR(IF(VLOOKUP(A1233,入力データ,34,FALSE)="","",VLOOKUP(A1233,入力データ,34,FALSE)),"")</f>
        <v/>
      </c>
      <c r="AE1233" s="444" t="str">
        <f>IF(AD1233="","",IF(V1240&gt;43585,5,4))</f>
        <v/>
      </c>
      <c r="AF1233" s="445" t="str">
        <f>IF(AD1233="","",V1240)</f>
        <v/>
      </c>
      <c r="AG1233" s="447" t="str">
        <f>IF(AD1233="","",V1240)</f>
        <v/>
      </c>
      <c r="AH1233" s="449" t="str">
        <f>IF(AD1233="","",V1240)</f>
        <v/>
      </c>
      <c r="AI1233" s="444">
        <v>5</v>
      </c>
      <c r="AJ1233" s="451" t="str">
        <f>IFERROR(IF(OR(VLOOKUP(A1233,入力データ,34,FALSE)=1,VLOOKUP(A1233,入力データ,34,FALSE)=3,VLOOKUP(A1233,入力データ,34,FALSE)=4,VLOOKUP(A1233,入力データ,34,FALSE)=5),3,
IF(VLOOKUP(A1233,入力データ,35,FALSE)="","",3)),"")</f>
        <v/>
      </c>
      <c r="AK1233" s="371"/>
      <c r="AL1233" s="373"/>
    </row>
    <row r="1234" spans="1:38" ht="15" customHeight="1" x14ac:dyDescent="0.15">
      <c r="A1234" s="454"/>
      <c r="B1234" s="457"/>
      <c r="C1234" s="460"/>
      <c r="D1234" s="462"/>
      <c r="E1234" s="465"/>
      <c r="F1234" s="468"/>
      <c r="G1234" s="471"/>
      <c r="H1234" s="474"/>
      <c r="I1234" s="474"/>
      <c r="J1234" s="476"/>
      <c r="K1234" s="479"/>
      <c r="L1234" s="482"/>
      <c r="M1234" s="484"/>
      <c r="N1234" s="486"/>
      <c r="O1234" s="471"/>
      <c r="P1234" s="482"/>
      <c r="Q1234" s="437"/>
      <c r="R1234" s="488"/>
      <c r="S1234" s="437"/>
      <c r="T1234" s="438"/>
      <c r="U1234" s="439"/>
      <c r="V1234" s="41"/>
      <c r="W1234" s="150"/>
      <c r="X1234" s="150"/>
      <c r="Y1234" s="150" t="str">
        <f>IFERROR(IF(VLOOKUP(A1233,入力データ,22,FALSE)="","",VLOOKUP(A1233,入力データ,22,FALSE)),"")</f>
        <v/>
      </c>
      <c r="Z1234" s="150"/>
      <c r="AA1234" s="151"/>
      <c r="AB1234" s="369"/>
      <c r="AC1234" s="378"/>
      <c r="AD1234" s="380"/>
      <c r="AE1234" s="380"/>
      <c r="AF1234" s="446"/>
      <c r="AG1234" s="448"/>
      <c r="AH1234" s="450"/>
      <c r="AI1234" s="380"/>
      <c r="AJ1234" s="452"/>
      <c r="AK1234" s="372"/>
      <c r="AL1234" s="374"/>
    </row>
    <row r="1235" spans="1:38" ht="15" customHeight="1" x14ac:dyDescent="0.15">
      <c r="A1235" s="454"/>
      <c r="B1235" s="457"/>
      <c r="C1235" s="375" t="str">
        <f>IFERROR(IF(VLOOKUP(A1233,入力データ,12,FALSE)="","",VLOOKUP(A1233,入力データ,12,FALSE)),"")</f>
        <v/>
      </c>
      <c r="D1235" s="462"/>
      <c r="E1235" s="465"/>
      <c r="F1235" s="468"/>
      <c r="G1235" s="471"/>
      <c r="H1235" s="474"/>
      <c r="I1235" s="474"/>
      <c r="J1235" s="476"/>
      <c r="K1235" s="479"/>
      <c r="L1235" s="482"/>
      <c r="M1235" s="484"/>
      <c r="N1235" s="486"/>
      <c r="O1235" s="471"/>
      <c r="P1235" s="482"/>
      <c r="Q1235" s="437"/>
      <c r="R1235" s="488"/>
      <c r="S1235" s="437"/>
      <c r="T1235" s="438"/>
      <c r="U1235" s="439"/>
      <c r="V1235" s="41"/>
      <c r="W1235" s="150"/>
      <c r="X1235" s="150"/>
      <c r="Y1235" s="150" t="str">
        <f>IFERROR(IF(VLOOKUP(A1233,入力データ,23,FALSE)="","",VLOOKUP(A1233,入力データ,23,FALSE)),"")</f>
        <v/>
      </c>
      <c r="Z1235" s="150"/>
      <c r="AA1235" s="151"/>
      <c r="AB1235" s="369"/>
      <c r="AC1235" s="377">
        <v>2</v>
      </c>
      <c r="AD1235" s="379" t="str">
        <f>IFERROR(IF(VLOOKUP(A1233,入力データ,37,FALSE)="","",VLOOKUP(A1233,入力データ,37,FALSE)),"")</f>
        <v/>
      </c>
      <c r="AE1235" s="379" t="str">
        <f>IF(AD1235="","",IF(V1240&gt;43585,5,4))</f>
        <v/>
      </c>
      <c r="AF1235" s="381" t="str">
        <f>IF(AD1235="","",V1240)</f>
        <v/>
      </c>
      <c r="AG1235" s="383" t="str">
        <f>IF(AE1235="","",V1240)</f>
        <v/>
      </c>
      <c r="AH1235" s="385" t="str">
        <f>IF(AF1235="","",V1240)</f>
        <v/>
      </c>
      <c r="AI1235" s="387">
        <v>6</v>
      </c>
      <c r="AJ1235" s="389" t="str">
        <f>IFERROR(IF(VLOOKUP(A1233,入力データ,36,FALSE)="","",3),"")</f>
        <v/>
      </c>
      <c r="AK1235" s="372"/>
      <c r="AL1235" s="374"/>
    </row>
    <row r="1236" spans="1:38" ht="15" customHeight="1" x14ac:dyDescent="0.15">
      <c r="A1236" s="454"/>
      <c r="B1236" s="458"/>
      <c r="C1236" s="376"/>
      <c r="D1236" s="463"/>
      <c r="E1236" s="466"/>
      <c r="F1236" s="469"/>
      <c r="G1236" s="472"/>
      <c r="H1236" s="466"/>
      <c r="I1236" s="466"/>
      <c r="J1236" s="477"/>
      <c r="K1236" s="480"/>
      <c r="L1236" s="466"/>
      <c r="M1236" s="466"/>
      <c r="N1236" s="469"/>
      <c r="O1236" s="472"/>
      <c r="P1236" s="466"/>
      <c r="Q1236" s="477"/>
      <c r="R1236" s="489"/>
      <c r="S1236" s="440"/>
      <c r="T1236" s="441"/>
      <c r="U1236" s="442"/>
      <c r="V1236" s="38"/>
      <c r="W1236" s="36"/>
      <c r="X1236" s="36"/>
      <c r="Y1236" s="150" t="str">
        <f>IFERROR(IF(VLOOKUP(A1233,入力データ,24,FALSE)="","",VLOOKUP(A1233,入力データ,24,FALSE)),"")</f>
        <v/>
      </c>
      <c r="Z1236" s="63"/>
      <c r="AA1236" s="37"/>
      <c r="AB1236" s="369"/>
      <c r="AC1236" s="378"/>
      <c r="AD1236" s="380"/>
      <c r="AE1236" s="380"/>
      <c r="AF1236" s="382"/>
      <c r="AG1236" s="384"/>
      <c r="AH1236" s="386"/>
      <c r="AI1236" s="388"/>
      <c r="AJ1236" s="390"/>
      <c r="AK1236" s="372"/>
      <c r="AL1236" s="374"/>
    </row>
    <row r="1237" spans="1:38" ht="15" customHeight="1" x14ac:dyDescent="0.15">
      <c r="A1237" s="454"/>
      <c r="B1237" s="490" t="str">
        <f>IF(OR(C1233&lt;&gt;"",C1235&lt;&gt;""),"○","")</f>
        <v/>
      </c>
      <c r="C1237" s="391" t="str">
        <f>IFERROR(IF(VLOOKUP(A1233,入力データ,4,FALSE)="","",VLOOKUP(A1233,入力データ,4,FALSE)),"")</f>
        <v/>
      </c>
      <c r="D1237" s="392"/>
      <c r="E1237" s="395" t="str">
        <f>IFERROR(IF(VLOOKUP(A1233,入力データ,15,FALSE)="","",IF(VLOOKUP(A1233,入力データ,15,FALSE)&gt;43585,5,4)),"")</f>
        <v/>
      </c>
      <c r="F1237" s="398" t="str">
        <f>IFERROR(IF(VLOOKUP(A1233,入力データ,15,FALSE)="","",VLOOKUP(A1233,入力データ,15,FALSE)),"")</f>
        <v/>
      </c>
      <c r="G1237" s="401" t="str">
        <f>IFERROR(IF(VLOOKUP(A1233,入力データ,15,FALSE)="","",VLOOKUP(A1233,入力データ,15,FALSE)),"")</f>
        <v/>
      </c>
      <c r="H1237" s="404" t="str">
        <f>IFERROR(IF(VLOOKUP(A1233,入力データ,15,FALSE)&gt;0,1,""),"")</f>
        <v/>
      </c>
      <c r="I1237" s="404" t="str">
        <f>IFERROR(IF(VLOOKUP(A1233,入力データ,16,FALSE)="","",VLOOKUP(A1233,入力データ,16,FALSE)),"")</f>
        <v/>
      </c>
      <c r="J1237" s="405" t="str">
        <f>IFERROR(IF(VLOOKUP(A1233,入力データ,17,FALSE)="","",
IF(VLOOKUP(A1233,入力データ,17,FALSE)&gt;159,"G",
IF(VLOOKUP(A1233,入力データ,17,FALSE)&gt;149,"F",
IF(VLOOKUP(A1233,入力データ,17,FALSE)&gt;139,"E",
IF(VLOOKUP(A1233,入力データ,17,FALSE)&gt;129,"D",
IF(VLOOKUP(A1233,入力データ,17,FALSE)&gt;119,"C",
IF(VLOOKUP(A1233,入力データ,17,FALSE)&gt;109,"B",
IF(VLOOKUP(A1233,入力データ,17,FALSE)&gt;99,"A",
"")))))))),"")</f>
        <v/>
      </c>
      <c r="K1237" s="408" t="str">
        <f>IFERROR(IF(VLOOKUP(A1233,入力データ,17,FALSE)="","",
IF(VLOOKUP(A1233,入力データ,17,FALSE)&gt;99,MOD(VLOOKUP(A1233,入力データ,17,FALSE),10),VLOOKUP(A1233,入力データ,17,FALSE))),"")</f>
        <v/>
      </c>
      <c r="L1237" s="411" t="str">
        <f>IFERROR(IF(VLOOKUP(A1233,入力データ,18,FALSE)="","",VLOOKUP(A1233,入力データ,18,FALSE)),"")</f>
        <v/>
      </c>
      <c r="M1237" s="493" t="str">
        <f>IFERROR(IF(VLOOKUP(A1233,入力データ,19,FALSE)="","",IF(VLOOKUP(A1233,入力データ,19,FALSE)&gt;43585,5,4)),"")</f>
        <v/>
      </c>
      <c r="N1237" s="398" t="str">
        <f>IFERROR(IF(VLOOKUP(A1233,入力データ,19,FALSE)="","",VLOOKUP(A1233,入力データ,19,FALSE)),"")</f>
        <v/>
      </c>
      <c r="O1237" s="401" t="str">
        <f>IFERROR(IF(VLOOKUP(A1233,入力データ,19,FALSE)="","",VLOOKUP(A1233,入力データ,19,FALSE)),"")</f>
        <v/>
      </c>
      <c r="P1237" s="411" t="str">
        <f>IFERROR(IF(VLOOKUP(A1233,入力データ,20,FALSE)="","",VLOOKUP(A1233,入力データ,20,FALSE)),"")</f>
        <v/>
      </c>
      <c r="Q1237" s="500"/>
      <c r="R1237" s="503" t="str">
        <f>IFERROR(IF(OR(S1237="ｲｸｷｭｳ",S1237="ﾑｷｭｳ",AND(L1237="",P1237="")),"",VLOOKUP(A1233,入力データ,31,FALSE)),"")</f>
        <v/>
      </c>
      <c r="S1237" s="423" t="str">
        <f>IFERROR(
IF(VLOOKUP(A1233,入力データ,33,FALSE)=1,"ﾑｷｭｳ ",
IF(VLOOKUP(A1233,入力データ,33,FALSE)=3,"ｲｸｷｭｳ",
IF(VLOOKUP(A1233,入力データ,33,FALSE)=4,VLOOKUP(A1233,入力データ,32,FALSE),
IF(VLOOKUP(A1233,入力データ,33,FALSE)=5,VLOOKUP(A1233,入力データ,32,FALSE),
IF(AND(VLOOKUP(A1233,入力データ,38,FALSE)&gt;0,VLOOKUP(A1233,入力データ,38,FALSE)&lt;9),0,
IF(AND(L1237="",P1237=""),"",VLOOKUP(A1233,入力データ,32,FALSE))))))),"")</f>
        <v/>
      </c>
      <c r="T1237" s="424"/>
      <c r="U1237" s="425"/>
      <c r="V1237" s="36"/>
      <c r="W1237" s="36"/>
      <c r="X1237" s="36"/>
      <c r="Y1237" s="63" t="str">
        <f>IFERROR(IF(VLOOKUP(A1233,入力データ,25,FALSE)="","",VLOOKUP(A1233,入力データ,25,FALSE)),"")</f>
        <v/>
      </c>
      <c r="Z1237" s="63"/>
      <c r="AA1237" s="37"/>
      <c r="AB1237" s="369"/>
      <c r="AC1237" s="377">
        <v>3</v>
      </c>
      <c r="AD1237" s="379" t="str">
        <f>IFERROR(IF(VLOOKUP(A1233,入力データ,33,FALSE)="","",VLOOKUP(A1233,入力データ,33,FALSE)),"")</f>
        <v/>
      </c>
      <c r="AE1237" s="379" t="str">
        <f>IF(AD1237="","",IF(V1240&gt;43585,5,4))</f>
        <v/>
      </c>
      <c r="AF1237" s="381" t="str">
        <f>IF(AD1237="","",V1240)</f>
        <v/>
      </c>
      <c r="AG1237" s="383" t="str">
        <f>IF(AE1237="","",V1240)</f>
        <v/>
      </c>
      <c r="AH1237" s="385" t="str">
        <f>IF(AF1237="","",V1240)</f>
        <v/>
      </c>
      <c r="AI1237" s="379">
        <v>7</v>
      </c>
      <c r="AJ1237" s="430"/>
      <c r="AK1237" s="372"/>
      <c r="AL1237" s="374"/>
    </row>
    <row r="1238" spans="1:38" ht="15" customHeight="1" x14ac:dyDescent="0.15">
      <c r="A1238" s="454"/>
      <c r="B1238" s="491"/>
      <c r="C1238" s="393"/>
      <c r="D1238" s="394"/>
      <c r="E1238" s="396"/>
      <c r="F1238" s="399"/>
      <c r="G1238" s="402"/>
      <c r="H1238" s="396"/>
      <c r="I1238" s="396"/>
      <c r="J1238" s="406"/>
      <c r="K1238" s="409"/>
      <c r="L1238" s="396"/>
      <c r="M1238" s="494"/>
      <c r="N1238" s="496"/>
      <c r="O1238" s="498"/>
      <c r="P1238" s="494"/>
      <c r="Q1238" s="501"/>
      <c r="R1238" s="504"/>
      <c r="S1238" s="426"/>
      <c r="T1238" s="426"/>
      <c r="U1238" s="427"/>
      <c r="V1238" s="1"/>
      <c r="W1238" s="1"/>
      <c r="X1238" s="1"/>
      <c r="Y1238" s="63" t="str">
        <f>IFERROR(IF(VLOOKUP(A1233,入力データ,26,FALSE)="","",VLOOKUP(A1233,入力データ,26,FALSE)),"")</f>
        <v/>
      </c>
      <c r="Z1238" s="1"/>
      <c r="AA1238" s="1"/>
      <c r="AB1238" s="369"/>
      <c r="AC1238" s="378"/>
      <c r="AD1238" s="380"/>
      <c r="AE1238" s="380"/>
      <c r="AF1238" s="382"/>
      <c r="AG1238" s="384"/>
      <c r="AH1238" s="386"/>
      <c r="AI1238" s="380"/>
      <c r="AJ1238" s="431"/>
      <c r="AK1238" s="372"/>
      <c r="AL1238" s="374"/>
    </row>
    <row r="1239" spans="1:38" ht="15" customHeight="1" x14ac:dyDescent="0.15">
      <c r="A1239" s="454"/>
      <c r="B1239" s="491"/>
      <c r="C1239" s="432" t="str">
        <f>IFERROR(IF(VLOOKUP(A1233,入力データ,14,FALSE)="","",VLOOKUP(A1233,入力データ,14,FALSE)),"")</f>
        <v/>
      </c>
      <c r="D1239" s="409"/>
      <c r="E1239" s="396"/>
      <c r="F1239" s="399"/>
      <c r="G1239" s="402"/>
      <c r="H1239" s="396"/>
      <c r="I1239" s="396"/>
      <c r="J1239" s="406"/>
      <c r="K1239" s="409"/>
      <c r="L1239" s="396"/>
      <c r="M1239" s="494"/>
      <c r="N1239" s="496"/>
      <c r="O1239" s="498"/>
      <c r="P1239" s="494"/>
      <c r="Q1239" s="501"/>
      <c r="R1239" s="504"/>
      <c r="S1239" s="426"/>
      <c r="T1239" s="426"/>
      <c r="U1239" s="427"/>
      <c r="V1239" s="150"/>
      <c r="W1239" s="150"/>
      <c r="X1239" s="150"/>
      <c r="Y1239" s="1"/>
      <c r="Z1239" s="62"/>
      <c r="AA1239" s="151"/>
      <c r="AB1239" s="369"/>
      <c r="AC1239" s="377">
        <v>4</v>
      </c>
      <c r="AD1239" s="413" t="str">
        <f>IFERROR(IF(VLOOKUP(A1233,入力データ,38,FALSE)="","",VLOOKUP(A1233,入力データ,38,FALSE)),"")</f>
        <v/>
      </c>
      <c r="AE1239" s="379" t="str">
        <f>IF(AD1239="","",IF(V1240&gt;43585,5,4))</f>
        <v/>
      </c>
      <c r="AF1239" s="381" t="str">
        <f>IF(AE1239="","",V1240)</f>
        <v/>
      </c>
      <c r="AG1239" s="383" t="str">
        <f>IF(AE1239="","",V1240)</f>
        <v/>
      </c>
      <c r="AH1239" s="385" t="str">
        <f>IF(AE1239="","",V1240)</f>
        <v/>
      </c>
      <c r="AI1239" s="379"/>
      <c r="AJ1239" s="418"/>
      <c r="AK1239" s="58"/>
      <c r="AL1239" s="86"/>
    </row>
    <row r="1240" spans="1:38" ht="15" customHeight="1" x14ac:dyDescent="0.15">
      <c r="A1240" s="455"/>
      <c r="B1240" s="492"/>
      <c r="C1240" s="433"/>
      <c r="D1240" s="410"/>
      <c r="E1240" s="397"/>
      <c r="F1240" s="400"/>
      <c r="G1240" s="403"/>
      <c r="H1240" s="397"/>
      <c r="I1240" s="397"/>
      <c r="J1240" s="407"/>
      <c r="K1240" s="410"/>
      <c r="L1240" s="397"/>
      <c r="M1240" s="495"/>
      <c r="N1240" s="497"/>
      <c r="O1240" s="499"/>
      <c r="P1240" s="495"/>
      <c r="Q1240" s="502"/>
      <c r="R1240" s="505"/>
      <c r="S1240" s="428"/>
      <c r="T1240" s="428"/>
      <c r="U1240" s="429"/>
      <c r="V1240" s="420" t="str">
        <f>IFERROR(IF(VLOOKUP(A1233,入力データ,27,FALSE)="","",VLOOKUP(A1233,入力データ,27,FALSE)),"")</f>
        <v/>
      </c>
      <c r="W1240" s="421"/>
      <c r="X1240" s="421"/>
      <c r="Y1240" s="421"/>
      <c r="Z1240" s="421"/>
      <c r="AA1240" s="422"/>
      <c r="AB1240" s="370"/>
      <c r="AC1240" s="412"/>
      <c r="AD1240" s="414"/>
      <c r="AE1240" s="414"/>
      <c r="AF1240" s="415"/>
      <c r="AG1240" s="416"/>
      <c r="AH1240" s="417"/>
      <c r="AI1240" s="414"/>
      <c r="AJ1240" s="419"/>
      <c r="AK1240" s="60"/>
      <c r="AL1240" s="61"/>
    </row>
    <row r="1241" spans="1:38" ht="15" customHeight="1" x14ac:dyDescent="0.15">
      <c r="A1241" s="453">
        <v>154</v>
      </c>
      <c r="B1241" s="456"/>
      <c r="C1241" s="459" t="str">
        <f>IFERROR(IF(VLOOKUP(A1241,入力データ,2,FALSE)="","",VLOOKUP(A1241,入力データ,2,FALSE)),"")</f>
        <v/>
      </c>
      <c r="D1241" s="461" t="str">
        <f>IFERROR(
IF(OR(VLOOKUP(A1241,入力データ,34,FALSE)=1,
VLOOKUP(A1241,入力データ,34,FALSE)=3,
VLOOKUP(A1241,入力データ,34,FALSE)=4,
VLOOKUP(A1241,入力データ,34,FALSE)=5),
IF(VLOOKUP(A1241,入力データ,13,FALSE)="","",VLOOKUP(A1241,入力データ,13,FALSE)),
IF(VLOOKUP(A1241,入力データ,3,FALSE)="","",VLOOKUP(A1241,入力データ,3,FALSE))),"")</f>
        <v/>
      </c>
      <c r="E1241" s="464" t="str">
        <f>IFERROR(IF(VLOOKUP(A1241,入力データ,5,FALSE)="","",IF(VLOOKUP(A1241,入力データ,5,FALSE)&gt;43585,5,4)),"")</f>
        <v/>
      </c>
      <c r="F1241" s="467" t="str">
        <f>IFERROR(IF(VLOOKUP(A1241,入力データ,5,FALSE)="","",VLOOKUP(A1241,入力データ,5,FALSE)),"")</f>
        <v/>
      </c>
      <c r="G1241" s="470" t="str">
        <f>IFERROR(IF(VLOOKUP(A1241,入力データ,5,FALSE)="","",VLOOKUP(A1241,入力データ,5,FALSE)),"")</f>
        <v/>
      </c>
      <c r="H1241" s="473" t="str">
        <f>IFERROR(IF(VLOOKUP(A1241,入力データ,5,FALSE)&gt;0,1,""),"")</f>
        <v/>
      </c>
      <c r="I1241" s="473" t="str">
        <f>IFERROR(IF(VLOOKUP(A1241,入力データ,6,FALSE)="","",VLOOKUP(A1241,入力データ,6,FALSE)),"")</f>
        <v/>
      </c>
      <c r="J1241" s="475" t="str">
        <f>IFERROR(IF(VLOOKUP(A1241,入力データ,7,FALSE)="","",
IF(VLOOKUP(A1241,入力データ,7,FALSE)&gt;159,"G",
IF(VLOOKUP(A1241,入力データ,7,FALSE)&gt;149,"F",
IF(VLOOKUP(A1241,入力データ,7,FALSE)&gt;139,"E",
IF(VLOOKUP(A1241,入力データ,7,FALSE)&gt;129,"D",
IF(VLOOKUP(A1241,入力データ,7,FALSE)&gt;119,"C",
IF(VLOOKUP(A1241,入力データ,7,FALSE)&gt;109,"B",
IF(VLOOKUP(A1241,入力データ,7,FALSE)&gt;99,"A",
"")))))))),"")</f>
        <v/>
      </c>
      <c r="K1241" s="478" t="str">
        <f>IFERROR(IF(VLOOKUP(A1241,入力データ,7,FALSE)="","",
IF(VLOOKUP(A1241,入力データ,7,FALSE)&gt;99,MOD(VLOOKUP(A1241,入力データ,7,FALSE),10),VLOOKUP(A1241,入力データ,7,FALSE))),"")</f>
        <v/>
      </c>
      <c r="L1241" s="481" t="str">
        <f>IFERROR(IF(VLOOKUP(A1241,入力データ,8,FALSE)="","",VLOOKUP(A1241,入力データ,8,FALSE)),"")</f>
        <v/>
      </c>
      <c r="M1241" s="483" t="str">
        <f>IFERROR(IF(VLOOKUP(A1241,入力データ,9,FALSE)="","",IF(VLOOKUP(A1241,入力データ,9,FALSE)&gt;43585,5,4)),"")</f>
        <v/>
      </c>
      <c r="N1241" s="485" t="str">
        <f>IFERROR(IF(VLOOKUP(A1241,入力データ,9,FALSE)="","",VLOOKUP(A1241,入力データ,9,FALSE)),"")</f>
        <v/>
      </c>
      <c r="O1241" s="470" t="str">
        <f>IFERROR(IF(VLOOKUP(A1241,入力データ,9,FALSE)="","",VLOOKUP(A1241,入力データ,9,FALSE)),"")</f>
        <v/>
      </c>
      <c r="P1241" s="481" t="str">
        <f>IFERROR(IF(VLOOKUP(A1241,入力データ,10,FALSE)="","",VLOOKUP(A1241,入力データ,10,FALSE)),"")</f>
        <v/>
      </c>
      <c r="Q1241" s="434"/>
      <c r="R1241" s="487" t="str">
        <f>IFERROR(IF(VLOOKUP(A1241,入力データ,8,FALSE)="","",VLOOKUP(A1241,入力データ,8,FALSE)+VALUE(VLOOKUP(A1241,入力データ,10,FALSE))),"")</f>
        <v/>
      </c>
      <c r="S1241" s="434" t="str">
        <f>IF(R1241="","",IF(VLOOKUP(A1241,入力データ,11,FALSE)="育児休業","ｲｸｷｭｳ",IF(VLOOKUP(A1241,入力データ,11,FALSE)="傷病休職","ﾑｷｭｳ",ROUNDDOWN(R1241*10/1000,0))))</f>
        <v/>
      </c>
      <c r="T1241" s="435"/>
      <c r="U1241" s="436"/>
      <c r="V1241" s="152"/>
      <c r="W1241" s="149"/>
      <c r="X1241" s="149"/>
      <c r="Y1241" s="149" t="str">
        <f>IFERROR(IF(VLOOKUP(A1241,入力データ,21,FALSE)="","",VLOOKUP(A1241,入力データ,21,FALSE)),"")</f>
        <v/>
      </c>
      <c r="Z1241" s="40"/>
      <c r="AA1241" s="67"/>
      <c r="AB1241" s="368" t="str">
        <f>IFERROR(IF(VLOOKUP(A1241,入力データ,28,FALSE)&amp;"　"&amp;VLOOKUP(A1241,入力データ,29,FALSE)="　","",VLOOKUP(A1241,入力データ,28,FALSE)&amp;"　"&amp;VLOOKUP(A1241,入力データ,29,FALSE)),"")</f>
        <v/>
      </c>
      <c r="AC1241" s="443">
        <v>1</v>
      </c>
      <c r="AD1241" s="444" t="str">
        <f>IFERROR(IF(VLOOKUP(A1241,入力データ,34,FALSE)="","",VLOOKUP(A1241,入力データ,34,FALSE)),"")</f>
        <v/>
      </c>
      <c r="AE1241" s="444" t="str">
        <f>IF(AD1241="","",IF(V1248&gt;43585,5,4))</f>
        <v/>
      </c>
      <c r="AF1241" s="445" t="str">
        <f>IF(AD1241="","",V1248)</f>
        <v/>
      </c>
      <c r="AG1241" s="447" t="str">
        <f>IF(AD1241="","",V1248)</f>
        <v/>
      </c>
      <c r="AH1241" s="449" t="str">
        <f>IF(AD1241="","",V1248)</f>
        <v/>
      </c>
      <c r="AI1241" s="444">
        <v>5</v>
      </c>
      <c r="AJ1241" s="451" t="str">
        <f>IFERROR(IF(OR(VLOOKUP(A1241,入力データ,34,FALSE)=1,VLOOKUP(A1241,入力データ,34,FALSE)=3,VLOOKUP(A1241,入力データ,34,FALSE)=4,VLOOKUP(A1241,入力データ,34,FALSE)=5),3,
IF(VLOOKUP(A1241,入力データ,35,FALSE)="","",3)),"")</f>
        <v/>
      </c>
      <c r="AK1241" s="371"/>
      <c r="AL1241" s="373"/>
    </row>
    <row r="1242" spans="1:38" ht="15" customHeight="1" x14ac:dyDescent="0.15">
      <c r="A1242" s="454"/>
      <c r="B1242" s="457"/>
      <c r="C1242" s="460"/>
      <c r="D1242" s="462"/>
      <c r="E1242" s="465"/>
      <c r="F1242" s="468"/>
      <c r="G1242" s="471"/>
      <c r="H1242" s="474"/>
      <c r="I1242" s="474"/>
      <c r="J1242" s="476"/>
      <c r="K1242" s="479"/>
      <c r="L1242" s="482"/>
      <c r="M1242" s="484"/>
      <c r="N1242" s="486"/>
      <c r="O1242" s="471"/>
      <c r="P1242" s="482"/>
      <c r="Q1242" s="437"/>
      <c r="R1242" s="488"/>
      <c r="S1242" s="437"/>
      <c r="T1242" s="438"/>
      <c r="U1242" s="439"/>
      <c r="V1242" s="41"/>
      <c r="W1242" s="150"/>
      <c r="X1242" s="150"/>
      <c r="Y1242" s="150" t="str">
        <f>IFERROR(IF(VLOOKUP(A1241,入力データ,22,FALSE)="","",VLOOKUP(A1241,入力データ,22,FALSE)),"")</f>
        <v/>
      </c>
      <c r="Z1242" s="150"/>
      <c r="AA1242" s="151"/>
      <c r="AB1242" s="369"/>
      <c r="AC1242" s="378"/>
      <c r="AD1242" s="380"/>
      <c r="AE1242" s="380"/>
      <c r="AF1242" s="446"/>
      <c r="AG1242" s="448"/>
      <c r="AH1242" s="450"/>
      <c r="AI1242" s="380"/>
      <c r="AJ1242" s="452"/>
      <c r="AK1242" s="372"/>
      <c r="AL1242" s="374"/>
    </row>
    <row r="1243" spans="1:38" ht="15" customHeight="1" x14ac:dyDescent="0.15">
      <c r="A1243" s="454"/>
      <c r="B1243" s="457"/>
      <c r="C1243" s="375" t="str">
        <f>IFERROR(IF(VLOOKUP(A1241,入力データ,12,FALSE)="","",VLOOKUP(A1241,入力データ,12,FALSE)),"")</f>
        <v/>
      </c>
      <c r="D1243" s="462"/>
      <c r="E1243" s="465"/>
      <c r="F1243" s="468"/>
      <c r="G1243" s="471"/>
      <c r="H1243" s="474"/>
      <c r="I1243" s="474"/>
      <c r="J1243" s="476"/>
      <c r="K1243" s="479"/>
      <c r="L1243" s="482"/>
      <c r="M1243" s="484"/>
      <c r="N1243" s="486"/>
      <c r="O1243" s="471"/>
      <c r="P1243" s="482"/>
      <c r="Q1243" s="437"/>
      <c r="R1243" s="488"/>
      <c r="S1243" s="437"/>
      <c r="T1243" s="438"/>
      <c r="U1243" s="439"/>
      <c r="V1243" s="41"/>
      <c r="W1243" s="150"/>
      <c r="X1243" s="150"/>
      <c r="Y1243" s="150" t="str">
        <f>IFERROR(IF(VLOOKUP(A1241,入力データ,23,FALSE)="","",VLOOKUP(A1241,入力データ,23,FALSE)),"")</f>
        <v/>
      </c>
      <c r="Z1243" s="150"/>
      <c r="AA1243" s="151"/>
      <c r="AB1243" s="369"/>
      <c r="AC1243" s="377">
        <v>2</v>
      </c>
      <c r="AD1243" s="379" t="str">
        <f>IFERROR(IF(VLOOKUP(A1241,入力データ,37,FALSE)="","",VLOOKUP(A1241,入力データ,37,FALSE)),"")</f>
        <v/>
      </c>
      <c r="AE1243" s="379" t="str">
        <f>IF(AD1243="","",IF(V1248&gt;43585,5,4))</f>
        <v/>
      </c>
      <c r="AF1243" s="381" t="str">
        <f>IF(AD1243="","",V1248)</f>
        <v/>
      </c>
      <c r="AG1243" s="383" t="str">
        <f>IF(AE1243="","",V1248)</f>
        <v/>
      </c>
      <c r="AH1243" s="385" t="str">
        <f>IF(AF1243="","",V1248)</f>
        <v/>
      </c>
      <c r="AI1243" s="387">
        <v>6</v>
      </c>
      <c r="AJ1243" s="389" t="str">
        <f>IFERROR(IF(VLOOKUP(A1241,入力データ,36,FALSE)="","",3),"")</f>
        <v/>
      </c>
      <c r="AK1243" s="372"/>
      <c r="AL1243" s="374"/>
    </row>
    <row r="1244" spans="1:38" ht="15" customHeight="1" x14ac:dyDescent="0.15">
      <c r="A1244" s="454"/>
      <c r="B1244" s="458"/>
      <c r="C1244" s="376"/>
      <c r="D1244" s="463"/>
      <c r="E1244" s="466"/>
      <c r="F1244" s="469"/>
      <c r="G1244" s="472"/>
      <c r="H1244" s="466"/>
      <c r="I1244" s="466"/>
      <c r="J1244" s="477"/>
      <c r="K1244" s="480"/>
      <c r="L1244" s="466"/>
      <c r="M1244" s="466"/>
      <c r="N1244" s="469"/>
      <c r="O1244" s="472"/>
      <c r="P1244" s="466"/>
      <c r="Q1244" s="477"/>
      <c r="R1244" s="489"/>
      <c r="S1244" s="440"/>
      <c r="T1244" s="441"/>
      <c r="U1244" s="442"/>
      <c r="V1244" s="38"/>
      <c r="W1244" s="36"/>
      <c r="X1244" s="36"/>
      <c r="Y1244" s="150" t="str">
        <f>IFERROR(IF(VLOOKUP(A1241,入力データ,24,FALSE)="","",VLOOKUP(A1241,入力データ,24,FALSE)),"")</f>
        <v/>
      </c>
      <c r="Z1244" s="63"/>
      <c r="AA1244" s="37"/>
      <c r="AB1244" s="369"/>
      <c r="AC1244" s="378"/>
      <c r="AD1244" s="380"/>
      <c r="AE1244" s="380"/>
      <c r="AF1244" s="382"/>
      <c r="AG1244" s="384"/>
      <c r="AH1244" s="386"/>
      <c r="AI1244" s="388"/>
      <c r="AJ1244" s="390"/>
      <c r="AK1244" s="372"/>
      <c r="AL1244" s="374"/>
    </row>
    <row r="1245" spans="1:38" ht="15" customHeight="1" x14ac:dyDescent="0.15">
      <c r="A1245" s="454"/>
      <c r="B1245" s="490" t="str">
        <f>IF(OR(C1241&lt;&gt;"",C1243&lt;&gt;""),"○","")</f>
        <v/>
      </c>
      <c r="C1245" s="391" t="str">
        <f>IFERROR(IF(VLOOKUP(A1241,入力データ,4,FALSE)="","",VLOOKUP(A1241,入力データ,4,FALSE)),"")</f>
        <v/>
      </c>
      <c r="D1245" s="392"/>
      <c r="E1245" s="395" t="str">
        <f>IFERROR(IF(VLOOKUP(A1241,入力データ,15,FALSE)="","",IF(VLOOKUP(A1241,入力データ,15,FALSE)&gt;43585,5,4)),"")</f>
        <v/>
      </c>
      <c r="F1245" s="398" t="str">
        <f>IFERROR(IF(VLOOKUP(A1241,入力データ,15,FALSE)="","",VLOOKUP(A1241,入力データ,15,FALSE)),"")</f>
        <v/>
      </c>
      <c r="G1245" s="401" t="str">
        <f>IFERROR(IF(VLOOKUP(A1241,入力データ,15,FALSE)="","",VLOOKUP(A1241,入力データ,15,FALSE)),"")</f>
        <v/>
      </c>
      <c r="H1245" s="404" t="str">
        <f>IFERROR(IF(VLOOKUP(A1241,入力データ,15,FALSE)&gt;0,1,""),"")</f>
        <v/>
      </c>
      <c r="I1245" s="404" t="str">
        <f>IFERROR(IF(VLOOKUP(A1241,入力データ,16,FALSE)="","",VLOOKUP(A1241,入力データ,16,FALSE)),"")</f>
        <v/>
      </c>
      <c r="J1245" s="405" t="str">
        <f>IFERROR(IF(VLOOKUP(A1241,入力データ,17,FALSE)="","",
IF(VLOOKUP(A1241,入力データ,17,FALSE)&gt;159,"G",
IF(VLOOKUP(A1241,入力データ,17,FALSE)&gt;149,"F",
IF(VLOOKUP(A1241,入力データ,17,FALSE)&gt;139,"E",
IF(VLOOKUP(A1241,入力データ,17,FALSE)&gt;129,"D",
IF(VLOOKUP(A1241,入力データ,17,FALSE)&gt;119,"C",
IF(VLOOKUP(A1241,入力データ,17,FALSE)&gt;109,"B",
IF(VLOOKUP(A1241,入力データ,17,FALSE)&gt;99,"A",
"")))))))),"")</f>
        <v/>
      </c>
      <c r="K1245" s="408" t="str">
        <f>IFERROR(IF(VLOOKUP(A1241,入力データ,17,FALSE)="","",
IF(VLOOKUP(A1241,入力データ,17,FALSE)&gt;99,MOD(VLOOKUP(A1241,入力データ,17,FALSE),10),VLOOKUP(A1241,入力データ,17,FALSE))),"")</f>
        <v/>
      </c>
      <c r="L1245" s="411" t="str">
        <f>IFERROR(IF(VLOOKUP(A1241,入力データ,18,FALSE)="","",VLOOKUP(A1241,入力データ,18,FALSE)),"")</f>
        <v/>
      </c>
      <c r="M1245" s="493" t="str">
        <f>IFERROR(IF(VLOOKUP(A1241,入力データ,19,FALSE)="","",IF(VLOOKUP(A1241,入力データ,19,FALSE)&gt;43585,5,4)),"")</f>
        <v/>
      </c>
      <c r="N1245" s="398" t="str">
        <f>IFERROR(IF(VLOOKUP(A1241,入力データ,19,FALSE)="","",VLOOKUP(A1241,入力データ,19,FALSE)),"")</f>
        <v/>
      </c>
      <c r="O1245" s="401" t="str">
        <f>IFERROR(IF(VLOOKUP(A1241,入力データ,19,FALSE)="","",VLOOKUP(A1241,入力データ,19,FALSE)),"")</f>
        <v/>
      </c>
      <c r="P1245" s="411" t="str">
        <f>IFERROR(IF(VLOOKUP(A1241,入力データ,20,FALSE)="","",VLOOKUP(A1241,入力データ,20,FALSE)),"")</f>
        <v/>
      </c>
      <c r="Q1245" s="500"/>
      <c r="R1245" s="503" t="str">
        <f>IFERROR(IF(OR(S1245="ｲｸｷｭｳ",S1245="ﾑｷｭｳ",AND(L1245="",P1245="")),"",VLOOKUP(A1241,入力データ,31,FALSE)),"")</f>
        <v/>
      </c>
      <c r="S1245" s="423" t="str">
        <f>IFERROR(
IF(VLOOKUP(A1241,入力データ,33,FALSE)=1,"ﾑｷｭｳ ",
IF(VLOOKUP(A1241,入力データ,33,FALSE)=3,"ｲｸｷｭｳ",
IF(VLOOKUP(A1241,入力データ,33,FALSE)=4,VLOOKUP(A1241,入力データ,32,FALSE),
IF(VLOOKUP(A1241,入力データ,33,FALSE)=5,VLOOKUP(A1241,入力データ,32,FALSE),
IF(AND(VLOOKUP(A1241,入力データ,38,FALSE)&gt;0,VLOOKUP(A1241,入力データ,38,FALSE)&lt;9),0,
IF(AND(L1245="",P1245=""),"",VLOOKUP(A1241,入力データ,32,FALSE))))))),"")</f>
        <v/>
      </c>
      <c r="T1245" s="424"/>
      <c r="U1245" s="425"/>
      <c r="V1245" s="36"/>
      <c r="W1245" s="36"/>
      <c r="X1245" s="36"/>
      <c r="Y1245" s="63" t="str">
        <f>IFERROR(IF(VLOOKUP(A1241,入力データ,25,FALSE)="","",VLOOKUP(A1241,入力データ,25,FALSE)),"")</f>
        <v/>
      </c>
      <c r="Z1245" s="63"/>
      <c r="AA1245" s="37"/>
      <c r="AB1245" s="369"/>
      <c r="AC1245" s="377">
        <v>3</v>
      </c>
      <c r="AD1245" s="379" t="str">
        <f>IFERROR(IF(VLOOKUP(A1241,入力データ,33,FALSE)="","",VLOOKUP(A1241,入力データ,33,FALSE)),"")</f>
        <v/>
      </c>
      <c r="AE1245" s="379" t="str">
        <f>IF(AD1245="","",IF(V1248&gt;43585,5,4))</f>
        <v/>
      </c>
      <c r="AF1245" s="381" t="str">
        <f>IF(AD1245="","",V1248)</f>
        <v/>
      </c>
      <c r="AG1245" s="383" t="str">
        <f>IF(AE1245="","",V1248)</f>
        <v/>
      </c>
      <c r="AH1245" s="385" t="str">
        <f>IF(AF1245="","",V1248)</f>
        <v/>
      </c>
      <c r="AI1245" s="379">
        <v>7</v>
      </c>
      <c r="AJ1245" s="430"/>
      <c r="AK1245" s="372"/>
      <c r="AL1245" s="374"/>
    </row>
    <row r="1246" spans="1:38" ht="15" customHeight="1" x14ac:dyDescent="0.15">
      <c r="A1246" s="454"/>
      <c r="B1246" s="491"/>
      <c r="C1246" s="393"/>
      <c r="D1246" s="394"/>
      <c r="E1246" s="396"/>
      <c r="F1246" s="399"/>
      <c r="G1246" s="402"/>
      <c r="H1246" s="396"/>
      <c r="I1246" s="396"/>
      <c r="J1246" s="406"/>
      <c r="K1246" s="409"/>
      <c r="L1246" s="396"/>
      <c r="M1246" s="494"/>
      <c r="N1246" s="496"/>
      <c r="O1246" s="498"/>
      <c r="P1246" s="494"/>
      <c r="Q1246" s="501"/>
      <c r="R1246" s="504"/>
      <c r="S1246" s="426"/>
      <c r="T1246" s="426"/>
      <c r="U1246" s="427"/>
      <c r="V1246" s="1"/>
      <c r="W1246" s="1"/>
      <c r="X1246" s="1"/>
      <c r="Y1246" s="63" t="str">
        <f>IFERROR(IF(VLOOKUP(A1241,入力データ,26,FALSE)="","",VLOOKUP(A1241,入力データ,26,FALSE)),"")</f>
        <v/>
      </c>
      <c r="Z1246" s="1"/>
      <c r="AA1246" s="1"/>
      <c r="AB1246" s="369"/>
      <c r="AC1246" s="378"/>
      <c r="AD1246" s="380"/>
      <c r="AE1246" s="380"/>
      <c r="AF1246" s="382"/>
      <c r="AG1246" s="384"/>
      <c r="AH1246" s="386"/>
      <c r="AI1246" s="380"/>
      <c r="AJ1246" s="431"/>
      <c r="AK1246" s="372"/>
      <c r="AL1246" s="374"/>
    </row>
    <row r="1247" spans="1:38" ht="15" customHeight="1" x14ac:dyDescent="0.15">
      <c r="A1247" s="454"/>
      <c r="B1247" s="491"/>
      <c r="C1247" s="432" t="str">
        <f>IFERROR(IF(VLOOKUP(A1241,入力データ,14,FALSE)="","",VLOOKUP(A1241,入力データ,14,FALSE)),"")</f>
        <v/>
      </c>
      <c r="D1247" s="409"/>
      <c r="E1247" s="396"/>
      <c r="F1247" s="399"/>
      <c r="G1247" s="402"/>
      <c r="H1247" s="396"/>
      <c r="I1247" s="396"/>
      <c r="J1247" s="406"/>
      <c r="K1247" s="409"/>
      <c r="L1247" s="396"/>
      <c r="M1247" s="494"/>
      <c r="N1247" s="496"/>
      <c r="O1247" s="498"/>
      <c r="P1247" s="494"/>
      <c r="Q1247" s="501"/>
      <c r="R1247" s="504"/>
      <c r="S1247" s="426"/>
      <c r="T1247" s="426"/>
      <c r="U1247" s="427"/>
      <c r="V1247" s="150"/>
      <c r="W1247" s="150"/>
      <c r="X1247" s="150"/>
      <c r="Y1247" s="1"/>
      <c r="Z1247" s="62"/>
      <c r="AA1247" s="151"/>
      <c r="AB1247" s="369"/>
      <c r="AC1247" s="377">
        <v>4</v>
      </c>
      <c r="AD1247" s="413" t="str">
        <f>IFERROR(IF(VLOOKUP(A1241,入力データ,38,FALSE)="","",VLOOKUP(A1241,入力データ,38,FALSE)),"")</f>
        <v/>
      </c>
      <c r="AE1247" s="379" t="str">
        <f>IF(AD1247="","",IF(V1248&gt;43585,5,4))</f>
        <v/>
      </c>
      <c r="AF1247" s="381" t="str">
        <f>IF(AE1247="","",V1248)</f>
        <v/>
      </c>
      <c r="AG1247" s="383" t="str">
        <f>IF(AE1247="","",V1248)</f>
        <v/>
      </c>
      <c r="AH1247" s="385" t="str">
        <f>IF(AE1247="","",V1248)</f>
        <v/>
      </c>
      <c r="AI1247" s="379"/>
      <c r="AJ1247" s="418"/>
      <c r="AK1247" s="58"/>
      <c r="AL1247" s="86"/>
    </row>
    <row r="1248" spans="1:38" ht="15" customHeight="1" x14ac:dyDescent="0.15">
      <c r="A1248" s="455"/>
      <c r="B1248" s="492"/>
      <c r="C1248" s="433"/>
      <c r="D1248" s="410"/>
      <c r="E1248" s="397"/>
      <c r="F1248" s="400"/>
      <c r="G1248" s="403"/>
      <c r="H1248" s="397"/>
      <c r="I1248" s="397"/>
      <c r="J1248" s="407"/>
      <c r="K1248" s="410"/>
      <c r="L1248" s="397"/>
      <c r="M1248" s="495"/>
      <c r="N1248" s="497"/>
      <c r="O1248" s="499"/>
      <c r="P1248" s="495"/>
      <c r="Q1248" s="502"/>
      <c r="R1248" s="505"/>
      <c r="S1248" s="428"/>
      <c r="T1248" s="428"/>
      <c r="U1248" s="429"/>
      <c r="V1248" s="420" t="str">
        <f>IFERROR(IF(VLOOKUP(A1241,入力データ,27,FALSE)="","",VLOOKUP(A1241,入力データ,27,FALSE)),"")</f>
        <v/>
      </c>
      <c r="W1248" s="421"/>
      <c r="X1248" s="421"/>
      <c r="Y1248" s="421"/>
      <c r="Z1248" s="421"/>
      <c r="AA1248" s="422"/>
      <c r="AB1248" s="370"/>
      <c r="AC1248" s="412"/>
      <c r="AD1248" s="414"/>
      <c r="AE1248" s="414"/>
      <c r="AF1248" s="415"/>
      <c r="AG1248" s="416"/>
      <c r="AH1248" s="417"/>
      <c r="AI1248" s="414"/>
      <c r="AJ1248" s="419"/>
      <c r="AK1248" s="60"/>
      <c r="AL1248" s="61"/>
    </row>
    <row r="1249" spans="1:38" ht="15" customHeight="1" x14ac:dyDescent="0.15">
      <c r="A1249" s="453">
        <v>155</v>
      </c>
      <c r="B1249" s="456"/>
      <c r="C1249" s="459" t="str">
        <f>IFERROR(IF(VLOOKUP(A1249,入力データ,2,FALSE)="","",VLOOKUP(A1249,入力データ,2,FALSE)),"")</f>
        <v/>
      </c>
      <c r="D1249" s="461" t="str">
        <f>IFERROR(
IF(OR(VLOOKUP(A1249,入力データ,34,FALSE)=1,
VLOOKUP(A1249,入力データ,34,FALSE)=3,
VLOOKUP(A1249,入力データ,34,FALSE)=4,
VLOOKUP(A1249,入力データ,34,FALSE)=5),
IF(VLOOKUP(A1249,入力データ,13,FALSE)="","",VLOOKUP(A1249,入力データ,13,FALSE)),
IF(VLOOKUP(A1249,入力データ,3,FALSE)="","",VLOOKUP(A1249,入力データ,3,FALSE))),"")</f>
        <v/>
      </c>
      <c r="E1249" s="464" t="str">
        <f>IFERROR(IF(VLOOKUP(A1249,入力データ,5,FALSE)="","",IF(VLOOKUP(A1249,入力データ,5,FALSE)&gt;43585,5,4)),"")</f>
        <v/>
      </c>
      <c r="F1249" s="467" t="str">
        <f>IFERROR(IF(VLOOKUP(A1249,入力データ,5,FALSE)="","",VLOOKUP(A1249,入力データ,5,FALSE)),"")</f>
        <v/>
      </c>
      <c r="G1249" s="470" t="str">
        <f>IFERROR(IF(VLOOKUP(A1249,入力データ,5,FALSE)="","",VLOOKUP(A1249,入力データ,5,FALSE)),"")</f>
        <v/>
      </c>
      <c r="H1249" s="473" t="str">
        <f>IFERROR(IF(VLOOKUP(A1249,入力データ,5,FALSE)&gt;0,1,""),"")</f>
        <v/>
      </c>
      <c r="I1249" s="473" t="str">
        <f>IFERROR(IF(VLOOKUP(A1249,入力データ,6,FALSE)="","",VLOOKUP(A1249,入力データ,6,FALSE)),"")</f>
        <v/>
      </c>
      <c r="J1249" s="475" t="str">
        <f>IFERROR(IF(VLOOKUP(A1249,入力データ,7,FALSE)="","",
IF(VLOOKUP(A1249,入力データ,7,FALSE)&gt;159,"G",
IF(VLOOKUP(A1249,入力データ,7,FALSE)&gt;149,"F",
IF(VLOOKUP(A1249,入力データ,7,FALSE)&gt;139,"E",
IF(VLOOKUP(A1249,入力データ,7,FALSE)&gt;129,"D",
IF(VLOOKUP(A1249,入力データ,7,FALSE)&gt;119,"C",
IF(VLOOKUP(A1249,入力データ,7,FALSE)&gt;109,"B",
IF(VLOOKUP(A1249,入力データ,7,FALSE)&gt;99,"A",
"")))))))),"")</f>
        <v/>
      </c>
      <c r="K1249" s="478" t="str">
        <f>IFERROR(IF(VLOOKUP(A1249,入力データ,7,FALSE)="","",
IF(VLOOKUP(A1249,入力データ,7,FALSE)&gt;99,MOD(VLOOKUP(A1249,入力データ,7,FALSE),10),VLOOKUP(A1249,入力データ,7,FALSE))),"")</f>
        <v/>
      </c>
      <c r="L1249" s="481" t="str">
        <f>IFERROR(IF(VLOOKUP(A1249,入力データ,8,FALSE)="","",VLOOKUP(A1249,入力データ,8,FALSE)),"")</f>
        <v/>
      </c>
      <c r="M1249" s="483" t="str">
        <f>IFERROR(IF(VLOOKUP(A1249,入力データ,9,FALSE)="","",IF(VLOOKUP(A1249,入力データ,9,FALSE)&gt;43585,5,4)),"")</f>
        <v/>
      </c>
      <c r="N1249" s="485" t="str">
        <f>IFERROR(IF(VLOOKUP(A1249,入力データ,9,FALSE)="","",VLOOKUP(A1249,入力データ,9,FALSE)),"")</f>
        <v/>
      </c>
      <c r="O1249" s="470" t="str">
        <f>IFERROR(IF(VLOOKUP(A1249,入力データ,9,FALSE)="","",VLOOKUP(A1249,入力データ,9,FALSE)),"")</f>
        <v/>
      </c>
      <c r="P1249" s="481" t="str">
        <f>IFERROR(IF(VLOOKUP(A1249,入力データ,10,FALSE)="","",VLOOKUP(A1249,入力データ,10,FALSE)),"")</f>
        <v/>
      </c>
      <c r="Q1249" s="434"/>
      <c r="R1249" s="487" t="str">
        <f>IFERROR(IF(VLOOKUP(A1249,入力データ,8,FALSE)="","",VLOOKUP(A1249,入力データ,8,FALSE)+VALUE(VLOOKUP(A1249,入力データ,10,FALSE))),"")</f>
        <v/>
      </c>
      <c r="S1249" s="434" t="str">
        <f>IF(R1249="","",IF(VLOOKUP(A1249,入力データ,11,FALSE)="育児休業","ｲｸｷｭｳ",IF(VLOOKUP(A1249,入力データ,11,FALSE)="傷病休職","ﾑｷｭｳ",ROUNDDOWN(R1249*10/1000,0))))</f>
        <v/>
      </c>
      <c r="T1249" s="435"/>
      <c r="U1249" s="436"/>
      <c r="V1249" s="152"/>
      <c r="W1249" s="149"/>
      <c r="X1249" s="149"/>
      <c r="Y1249" s="149" t="str">
        <f>IFERROR(IF(VLOOKUP(A1249,入力データ,21,FALSE)="","",VLOOKUP(A1249,入力データ,21,FALSE)),"")</f>
        <v/>
      </c>
      <c r="Z1249" s="40"/>
      <c r="AA1249" s="67"/>
      <c r="AB1249" s="368" t="str">
        <f>IFERROR(IF(VLOOKUP(A1249,入力データ,28,FALSE)&amp;"　"&amp;VLOOKUP(A1249,入力データ,29,FALSE)="　","",VLOOKUP(A1249,入力データ,28,FALSE)&amp;"　"&amp;VLOOKUP(A1249,入力データ,29,FALSE)),"")</f>
        <v/>
      </c>
      <c r="AC1249" s="443">
        <v>1</v>
      </c>
      <c r="AD1249" s="444" t="str">
        <f>IFERROR(IF(VLOOKUP(A1249,入力データ,34,FALSE)="","",VLOOKUP(A1249,入力データ,34,FALSE)),"")</f>
        <v/>
      </c>
      <c r="AE1249" s="444" t="str">
        <f>IF(AD1249="","",IF(V1256&gt;43585,5,4))</f>
        <v/>
      </c>
      <c r="AF1249" s="445" t="str">
        <f>IF(AD1249="","",V1256)</f>
        <v/>
      </c>
      <c r="AG1249" s="447" t="str">
        <f>IF(AD1249="","",V1256)</f>
        <v/>
      </c>
      <c r="AH1249" s="449" t="str">
        <f>IF(AD1249="","",V1256)</f>
        <v/>
      </c>
      <c r="AI1249" s="444">
        <v>5</v>
      </c>
      <c r="AJ1249" s="451" t="str">
        <f>IFERROR(IF(OR(VLOOKUP(A1249,入力データ,34,FALSE)=1,VLOOKUP(A1249,入力データ,34,FALSE)=3,VLOOKUP(A1249,入力データ,34,FALSE)=4,VLOOKUP(A1249,入力データ,34,FALSE)=5),3,
IF(VLOOKUP(A1249,入力データ,35,FALSE)="","",3)),"")</f>
        <v/>
      </c>
      <c r="AK1249" s="371"/>
      <c r="AL1249" s="373"/>
    </row>
    <row r="1250" spans="1:38" ht="15" customHeight="1" x14ac:dyDescent="0.15">
      <c r="A1250" s="454"/>
      <c r="B1250" s="457"/>
      <c r="C1250" s="460"/>
      <c r="D1250" s="462"/>
      <c r="E1250" s="465"/>
      <c r="F1250" s="468"/>
      <c r="G1250" s="471"/>
      <c r="H1250" s="474"/>
      <c r="I1250" s="474"/>
      <c r="J1250" s="476"/>
      <c r="K1250" s="479"/>
      <c r="L1250" s="482"/>
      <c r="M1250" s="484"/>
      <c r="N1250" s="486"/>
      <c r="O1250" s="471"/>
      <c r="P1250" s="482"/>
      <c r="Q1250" s="437"/>
      <c r="R1250" s="488"/>
      <c r="S1250" s="437"/>
      <c r="T1250" s="438"/>
      <c r="U1250" s="439"/>
      <c r="V1250" s="41"/>
      <c r="W1250" s="150"/>
      <c r="X1250" s="150"/>
      <c r="Y1250" s="150" t="str">
        <f>IFERROR(IF(VLOOKUP(A1249,入力データ,22,FALSE)="","",VLOOKUP(A1249,入力データ,22,FALSE)),"")</f>
        <v/>
      </c>
      <c r="Z1250" s="150"/>
      <c r="AA1250" s="151"/>
      <c r="AB1250" s="369"/>
      <c r="AC1250" s="378"/>
      <c r="AD1250" s="380"/>
      <c r="AE1250" s="380"/>
      <c r="AF1250" s="446"/>
      <c r="AG1250" s="448"/>
      <c r="AH1250" s="450"/>
      <c r="AI1250" s="380"/>
      <c r="AJ1250" s="452"/>
      <c r="AK1250" s="372"/>
      <c r="AL1250" s="374"/>
    </row>
    <row r="1251" spans="1:38" ht="15" customHeight="1" x14ac:dyDescent="0.15">
      <c r="A1251" s="454"/>
      <c r="B1251" s="457"/>
      <c r="C1251" s="375" t="str">
        <f>IFERROR(IF(VLOOKUP(A1249,入力データ,12,FALSE)="","",VLOOKUP(A1249,入力データ,12,FALSE)),"")</f>
        <v/>
      </c>
      <c r="D1251" s="462"/>
      <c r="E1251" s="465"/>
      <c r="F1251" s="468"/>
      <c r="G1251" s="471"/>
      <c r="H1251" s="474"/>
      <c r="I1251" s="474"/>
      <c r="J1251" s="476"/>
      <c r="K1251" s="479"/>
      <c r="L1251" s="482"/>
      <c r="M1251" s="484"/>
      <c r="N1251" s="486"/>
      <c r="O1251" s="471"/>
      <c r="P1251" s="482"/>
      <c r="Q1251" s="437"/>
      <c r="R1251" s="488"/>
      <c r="S1251" s="437"/>
      <c r="T1251" s="438"/>
      <c r="U1251" s="439"/>
      <c r="V1251" s="41"/>
      <c r="W1251" s="150"/>
      <c r="X1251" s="150"/>
      <c r="Y1251" s="150" t="str">
        <f>IFERROR(IF(VLOOKUP(A1249,入力データ,23,FALSE)="","",VLOOKUP(A1249,入力データ,23,FALSE)),"")</f>
        <v/>
      </c>
      <c r="Z1251" s="150"/>
      <c r="AA1251" s="151"/>
      <c r="AB1251" s="369"/>
      <c r="AC1251" s="377">
        <v>2</v>
      </c>
      <c r="AD1251" s="379" t="str">
        <f>IFERROR(IF(VLOOKUP(A1249,入力データ,37,FALSE)="","",VLOOKUP(A1249,入力データ,37,FALSE)),"")</f>
        <v/>
      </c>
      <c r="AE1251" s="379" t="str">
        <f>IF(AD1251="","",IF(V1256&gt;43585,5,4))</f>
        <v/>
      </c>
      <c r="AF1251" s="381" t="str">
        <f>IF(AD1251="","",V1256)</f>
        <v/>
      </c>
      <c r="AG1251" s="383" t="str">
        <f>IF(AE1251="","",V1256)</f>
        <v/>
      </c>
      <c r="AH1251" s="385" t="str">
        <f>IF(AF1251="","",V1256)</f>
        <v/>
      </c>
      <c r="AI1251" s="387">
        <v>6</v>
      </c>
      <c r="AJ1251" s="389" t="str">
        <f>IFERROR(IF(VLOOKUP(A1249,入力データ,36,FALSE)="","",3),"")</f>
        <v/>
      </c>
      <c r="AK1251" s="372"/>
      <c r="AL1251" s="374"/>
    </row>
    <row r="1252" spans="1:38" ht="15" customHeight="1" x14ac:dyDescent="0.15">
      <c r="A1252" s="454"/>
      <c r="B1252" s="458"/>
      <c r="C1252" s="376"/>
      <c r="D1252" s="463"/>
      <c r="E1252" s="466"/>
      <c r="F1252" s="469"/>
      <c r="G1252" s="472"/>
      <c r="H1252" s="466"/>
      <c r="I1252" s="466"/>
      <c r="J1252" s="477"/>
      <c r="K1252" s="480"/>
      <c r="L1252" s="466"/>
      <c r="M1252" s="466"/>
      <c r="N1252" s="469"/>
      <c r="O1252" s="472"/>
      <c r="P1252" s="466"/>
      <c r="Q1252" s="477"/>
      <c r="R1252" s="489"/>
      <c r="S1252" s="440"/>
      <c r="T1252" s="441"/>
      <c r="U1252" s="442"/>
      <c r="V1252" s="38"/>
      <c r="W1252" s="36"/>
      <c r="X1252" s="36"/>
      <c r="Y1252" s="150" t="str">
        <f>IFERROR(IF(VLOOKUP(A1249,入力データ,24,FALSE)="","",VLOOKUP(A1249,入力データ,24,FALSE)),"")</f>
        <v/>
      </c>
      <c r="Z1252" s="63"/>
      <c r="AA1252" s="37"/>
      <c r="AB1252" s="369"/>
      <c r="AC1252" s="378"/>
      <c r="AD1252" s="380"/>
      <c r="AE1252" s="380"/>
      <c r="AF1252" s="382"/>
      <c r="AG1252" s="384"/>
      <c r="AH1252" s="386"/>
      <c r="AI1252" s="388"/>
      <c r="AJ1252" s="390"/>
      <c r="AK1252" s="372"/>
      <c r="AL1252" s="374"/>
    </row>
    <row r="1253" spans="1:38" ht="15" customHeight="1" x14ac:dyDescent="0.15">
      <c r="A1253" s="454"/>
      <c r="B1253" s="490" t="str">
        <f>IF(OR(C1249&lt;&gt;"",C1251&lt;&gt;""),"○","")</f>
        <v/>
      </c>
      <c r="C1253" s="391" t="str">
        <f>IFERROR(IF(VLOOKUP(A1249,入力データ,4,FALSE)="","",VLOOKUP(A1249,入力データ,4,FALSE)),"")</f>
        <v/>
      </c>
      <c r="D1253" s="392"/>
      <c r="E1253" s="395" t="str">
        <f>IFERROR(IF(VLOOKUP(A1249,入力データ,15,FALSE)="","",IF(VLOOKUP(A1249,入力データ,15,FALSE)&gt;43585,5,4)),"")</f>
        <v/>
      </c>
      <c r="F1253" s="398" t="str">
        <f>IFERROR(IF(VLOOKUP(A1249,入力データ,15,FALSE)="","",VLOOKUP(A1249,入力データ,15,FALSE)),"")</f>
        <v/>
      </c>
      <c r="G1253" s="401" t="str">
        <f>IFERROR(IF(VLOOKUP(A1249,入力データ,15,FALSE)="","",VLOOKUP(A1249,入力データ,15,FALSE)),"")</f>
        <v/>
      </c>
      <c r="H1253" s="404" t="str">
        <f>IFERROR(IF(VLOOKUP(A1249,入力データ,15,FALSE)&gt;0,1,""),"")</f>
        <v/>
      </c>
      <c r="I1253" s="404" t="str">
        <f>IFERROR(IF(VLOOKUP(A1249,入力データ,16,FALSE)="","",VLOOKUP(A1249,入力データ,16,FALSE)),"")</f>
        <v/>
      </c>
      <c r="J1253" s="405" t="str">
        <f>IFERROR(IF(VLOOKUP(A1249,入力データ,17,FALSE)="","",
IF(VLOOKUP(A1249,入力データ,17,FALSE)&gt;159,"G",
IF(VLOOKUP(A1249,入力データ,17,FALSE)&gt;149,"F",
IF(VLOOKUP(A1249,入力データ,17,FALSE)&gt;139,"E",
IF(VLOOKUP(A1249,入力データ,17,FALSE)&gt;129,"D",
IF(VLOOKUP(A1249,入力データ,17,FALSE)&gt;119,"C",
IF(VLOOKUP(A1249,入力データ,17,FALSE)&gt;109,"B",
IF(VLOOKUP(A1249,入力データ,17,FALSE)&gt;99,"A",
"")))))))),"")</f>
        <v/>
      </c>
      <c r="K1253" s="408" t="str">
        <f>IFERROR(IF(VLOOKUP(A1249,入力データ,17,FALSE)="","",
IF(VLOOKUP(A1249,入力データ,17,FALSE)&gt;99,MOD(VLOOKUP(A1249,入力データ,17,FALSE),10),VLOOKUP(A1249,入力データ,17,FALSE))),"")</f>
        <v/>
      </c>
      <c r="L1253" s="411" t="str">
        <f>IFERROR(IF(VLOOKUP(A1249,入力データ,18,FALSE)="","",VLOOKUP(A1249,入力データ,18,FALSE)),"")</f>
        <v/>
      </c>
      <c r="M1253" s="493" t="str">
        <f>IFERROR(IF(VLOOKUP(A1249,入力データ,19,FALSE)="","",IF(VLOOKUP(A1249,入力データ,19,FALSE)&gt;43585,5,4)),"")</f>
        <v/>
      </c>
      <c r="N1253" s="398" t="str">
        <f>IFERROR(IF(VLOOKUP(A1249,入力データ,19,FALSE)="","",VLOOKUP(A1249,入力データ,19,FALSE)),"")</f>
        <v/>
      </c>
      <c r="O1253" s="401" t="str">
        <f>IFERROR(IF(VLOOKUP(A1249,入力データ,19,FALSE)="","",VLOOKUP(A1249,入力データ,19,FALSE)),"")</f>
        <v/>
      </c>
      <c r="P1253" s="411" t="str">
        <f>IFERROR(IF(VLOOKUP(A1249,入力データ,20,FALSE)="","",VLOOKUP(A1249,入力データ,20,FALSE)),"")</f>
        <v/>
      </c>
      <c r="Q1253" s="500"/>
      <c r="R1253" s="503" t="str">
        <f>IFERROR(IF(OR(S1253="ｲｸｷｭｳ",S1253="ﾑｷｭｳ",AND(L1253="",P1253="")),"",VLOOKUP(A1249,入力データ,31,FALSE)),"")</f>
        <v/>
      </c>
      <c r="S1253" s="423" t="str">
        <f>IFERROR(
IF(VLOOKUP(A1249,入力データ,33,FALSE)=1,"ﾑｷｭｳ ",
IF(VLOOKUP(A1249,入力データ,33,FALSE)=3,"ｲｸｷｭｳ",
IF(VLOOKUP(A1249,入力データ,33,FALSE)=4,VLOOKUP(A1249,入力データ,32,FALSE),
IF(VLOOKUP(A1249,入力データ,33,FALSE)=5,VLOOKUP(A1249,入力データ,32,FALSE),
IF(AND(VLOOKUP(A1249,入力データ,38,FALSE)&gt;0,VLOOKUP(A1249,入力データ,38,FALSE)&lt;9),0,
IF(AND(L1253="",P1253=""),"",VLOOKUP(A1249,入力データ,32,FALSE))))))),"")</f>
        <v/>
      </c>
      <c r="T1253" s="424"/>
      <c r="U1253" s="425"/>
      <c r="V1253" s="36"/>
      <c r="W1253" s="36"/>
      <c r="X1253" s="36"/>
      <c r="Y1253" s="63" t="str">
        <f>IFERROR(IF(VLOOKUP(A1249,入力データ,25,FALSE)="","",VLOOKUP(A1249,入力データ,25,FALSE)),"")</f>
        <v/>
      </c>
      <c r="Z1253" s="63"/>
      <c r="AA1253" s="37"/>
      <c r="AB1253" s="369"/>
      <c r="AC1253" s="377">
        <v>3</v>
      </c>
      <c r="AD1253" s="379" t="str">
        <f>IFERROR(IF(VLOOKUP(A1249,入力データ,33,FALSE)="","",VLOOKUP(A1249,入力データ,33,FALSE)),"")</f>
        <v/>
      </c>
      <c r="AE1253" s="379" t="str">
        <f>IF(AD1253="","",IF(V1256&gt;43585,5,4))</f>
        <v/>
      </c>
      <c r="AF1253" s="381" t="str">
        <f>IF(AD1253="","",V1256)</f>
        <v/>
      </c>
      <c r="AG1253" s="383" t="str">
        <f>IF(AE1253="","",V1256)</f>
        <v/>
      </c>
      <c r="AH1253" s="385" t="str">
        <f>IF(AF1253="","",V1256)</f>
        <v/>
      </c>
      <c r="AI1253" s="379">
        <v>7</v>
      </c>
      <c r="AJ1253" s="430"/>
      <c r="AK1253" s="372"/>
      <c r="AL1253" s="374"/>
    </row>
    <row r="1254" spans="1:38" ht="15" customHeight="1" x14ac:dyDescent="0.15">
      <c r="A1254" s="454"/>
      <c r="B1254" s="491"/>
      <c r="C1254" s="393"/>
      <c r="D1254" s="394"/>
      <c r="E1254" s="396"/>
      <c r="F1254" s="399"/>
      <c r="G1254" s="402"/>
      <c r="H1254" s="396"/>
      <c r="I1254" s="396"/>
      <c r="J1254" s="406"/>
      <c r="K1254" s="409"/>
      <c r="L1254" s="396"/>
      <c r="M1254" s="494"/>
      <c r="N1254" s="496"/>
      <c r="O1254" s="498"/>
      <c r="P1254" s="494"/>
      <c r="Q1254" s="501"/>
      <c r="R1254" s="504"/>
      <c r="S1254" s="426"/>
      <c r="T1254" s="426"/>
      <c r="U1254" s="427"/>
      <c r="V1254" s="1"/>
      <c r="W1254" s="1"/>
      <c r="X1254" s="1"/>
      <c r="Y1254" s="63" t="str">
        <f>IFERROR(IF(VLOOKUP(A1249,入力データ,26,FALSE)="","",VLOOKUP(A1249,入力データ,26,FALSE)),"")</f>
        <v/>
      </c>
      <c r="Z1254" s="1"/>
      <c r="AA1254" s="1"/>
      <c r="AB1254" s="369"/>
      <c r="AC1254" s="378"/>
      <c r="AD1254" s="380"/>
      <c r="AE1254" s="380"/>
      <c r="AF1254" s="382"/>
      <c r="AG1254" s="384"/>
      <c r="AH1254" s="386"/>
      <c r="AI1254" s="380"/>
      <c r="AJ1254" s="431"/>
      <c r="AK1254" s="372"/>
      <c r="AL1254" s="374"/>
    </row>
    <row r="1255" spans="1:38" ht="15" customHeight="1" x14ac:dyDescent="0.15">
      <c r="A1255" s="454"/>
      <c r="B1255" s="491"/>
      <c r="C1255" s="432" t="str">
        <f>IFERROR(IF(VLOOKUP(A1249,入力データ,14,FALSE)="","",VLOOKUP(A1249,入力データ,14,FALSE)),"")</f>
        <v/>
      </c>
      <c r="D1255" s="409"/>
      <c r="E1255" s="396"/>
      <c r="F1255" s="399"/>
      <c r="G1255" s="402"/>
      <c r="H1255" s="396"/>
      <c r="I1255" s="396"/>
      <c r="J1255" s="406"/>
      <c r="K1255" s="409"/>
      <c r="L1255" s="396"/>
      <c r="M1255" s="494"/>
      <c r="N1255" s="496"/>
      <c r="O1255" s="498"/>
      <c r="P1255" s="494"/>
      <c r="Q1255" s="501"/>
      <c r="R1255" s="504"/>
      <c r="S1255" s="426"/>
      <c r="T1255" s="426"/>
      <c r="U1255" s="427"/>
      <c r="V1255" s="150"/>
      <c r="W1255" s="150"/>
      <c r="X1255" s="150"/>
      <c r="Y1255" s="1"/>
      <c r="Z1255" s="62"/>
      <c r="AA1255" s="151"/>
      <c r="AB1255" s="369"/>
      <c r="AC1255" s="377">
        <v>4</v>
      </c>
      <c r="AD1255" s="413" t="str">
        <f>IFERROR(IF(VLOOKUP(A1249,入力データ,38,FALSE)="","",VLOOKUP(A1249,入力データ,38,FALSE)),"")</f>
        <v/>
      </c>
      <c r="AE1255" s="379" t="str">
        <f>IF(AD1255="","",IF(V1256&gt;43585,5,4))</f>
        <v/>
      </c>
      <c r="AF1255" s="381" t="str">
        <f>IF(AE1255="","",V1256)</f>
        <v/>
      </c>
      <c r="AG1255" s="383" t="str">
        <f>IF(AE1255="","",V1256)</f>
        <v/>
      </c>
      <c r="AH1255" s="385" t="str">
        <f>IF(AE1255="","",V1256)</f>
        <v/>
      </c>
      <c r="AI1255" s="379"/>
      <c r="AJ1255" s="418"/>
      <c r="AK1255" s="58"/>
      <c r="AL1255" s="86"/>
    </row>
    <row r="1256" spans="1:38" ht="15" customHeight="1" x14ac:dyDescent="0.15">
      <c r="A1256" s="455"/>
      <c r="B1256" s="492"/>
      <c r="C1256" s="433"/>
      <c r="D1256" s="410"/>
      <c r="E1256" s="397"/>
      <c r="F1256" s="400"/>
      <c r="G1256" s="403"/>
      <c r="H1256" s="397"/>
      <c r="I1256" s="397"/>
      <c r="J1256" s="407"/>
      <c r="K1256" s="410"/>
      <c r="L1256" s="397"/>
      <c r="M1256" s="495"/>
      <c r="N1256" s="497"/>
      <c r="O1256" s="499"/>
      <c r="P1256" s="495"/>
      <c r="Q1256" s="502"/>
      <c r="R1256" s="505"/>
      <c r="S1256" s="428"/>
      <c r="T1256" s="428"/>
      <c r="U1256" s="429"/>
      <c r="V1256" s="420" t="str">
        <f>IFERROR(IF(VLOOKUP(A1249,入力データ,27,FALSE)="","",VLOOKUP(A1249,入力データ,27,FALSE)),"")</f>
        <v/>
      </c>
      <c r="W1256" s="421"/>
      <c r="X1256" s="421"/>
      <c r="Y1256" s="421"/>
      <c r="Z1256" s="421"/>
      <c r="AA1256" s="422"/>
      <c r="AB1256" s="370"/>
      <c r="AC1256" s="412"/>
      <c r="AD1256" s="414"/>
      <c r="AE1256" s="414"/>
      <c r="AF1256" s="415"/>
      <c r="AG1256" s="416"/>
      <c r="AH1256" s="417"/>
      <c r="AI1256" s="414"/>
      <c r="AJ1256" s="419"/>
      <c r="AK1256" s="60"/>
      <c r="AL1256" s="61"/>
    </row>
    <row r="1257" spans="1:38" ht="15" customHeight="1" x14ac:dyDescent="0.15">
      <c r="A1257" s="453">
        <v>156</v>
      </c>
      <c r="B1257" s="456"/>
      <c r="C1257" s="459" t="str">
        <f>IFERROR(IF(VLOOKUP(A1257,入力データ,2,FALSE)="","",VLOOKUP(A1257,入力データ,2,FALSE)),"")</f>
        <v/>
      </c>
      <c r="D1257" s="461" t="str">
        <f>IFERROR(
IF(OR(VLOOKUP(A1257,入力データ,34,FALSE)=1,
VLOOKUP(A1257,入力データ,34,FALSE)=3,
VLOOKUP(A1257,入力データ,34,FALSE)=4,
VLOOKUP(A1257,入力データ,34,FALSE)=5),
IF(VLOOKUP(A1257,入力データ,13,FALSE)="","",VLOOKUP(A1257,入力データ,13,FALSE)),
IF(VLOOKUP(A1257,入力データ,3,FALSE)="","",VLOOKUP(A1257,入力データ,3,FALSE))),"")</f>
        <v/>
      </c>
      <c r="E1257" s="464" t="str">
        <f>IFERROR(IF(VLOOKUP(A1257,入力データ,5,FALSE)="","",IF(VLOOKUP(A1257,入力データ,5,FALSE)&gt;43585,5,4)),"")</f>
        <v/>
      </c>
      <c r="F1257" s="467" t="str">
        <f>IFERROR(IF(VLOOKUP(A1257,入力データ,5,FALSE)="","",VLOOKUP(A1257,入力データ,5,FALSE)),"")</f>
        <v/>
      </c>
      <c r="G1257" s="470" t="str">
        <f>IFERROR(IF(VLOOKUP(A1257,入力データ,5,FALSE)="","",VLOOKUP(A1257,入力データ,5,FALSE)),"")</f>
        <v/>
      </c>
      <c r="H1257" s="473" t="str">
        <f>IFERROR(IF(VLOOKUP(A1257,入力データ,5,FALSE)&gt;0,1,""),"")</f>
        <v/>
      </c>
      <c r="I1257" s="473" t="str">
        <f>IFERROR(IF(VLOOKUP(A1257,入力データ,6,FALSE)="","",VLOOKUP(A1257,入力データ,6,FALSE)),"")</f>
        <v/>
      </c>
      <c r="J1257" s="475" t="str">
        <f>IFERROR(IF(VLOOKUP(A1257,入力データ,7,FALSE)="","",
IF(VLOOKUP(A1257,入力データ,7,FALSE)&gt;159,"G",
IF(VLOOKUP(A1257,入力データ,7,FALSE)&gt;149,"F",
IF(VLOOKUP(A1257,入力データ,7,FALSE)&gt;139,"E",
IF(VLOOKUP(A1257,入力データ,7,FALSE)&gt;129,"D",
IF(VLOOKUP(A1257,入力データ,7,FALSE)&gt;119,"C",
IF(VLOOKUP(A1257,入力データ,7,FALSE)&gt;109,"B",
IF(VLOOKUP(A1257,入力データ,7,FALSE)&gt;99,"A",
"")))))))),"")</f>
        <v/>
      </c>
      <c r="K1257" s="478" t="str">
        <f>IFERROR(IF(VLOOKUP(A1257,入力データ,7,FALSE)="","",
IF(VLOOKUP(A1257,入力データ,7,FALSE)&gt;99,MOD(VLOOKUP(A1257,入力データ,7,FALSE),10),VLOOKUP(A1257,入力データ,7,FALSE))),"")</f>
        <v/>
      </c>
      <c r="L1257" s="481" t="str">
        <f>IFERROR(IF(VLOOKUP(A1257,入力データ,8,FALSE)="","",VLOOKUP(A1257,入力データ,8,FALSE)),"")</f>
        <v/>
      </c>
      <c r="M1257" s="483" t="str">
        <f>IFERROR(IF(VLOOKUP(A1257,入力データ,9,FALSE)="","",IF(VLOOKUP(A1257,入力データ,9,FALSE)&gt;43585,5,4)),"")</f>
        <v/>
      </c>
      <c r="N1257" s="485" t="str">
        <f>IFERROR(IF(VLOOKUP(A1257,入力データ,9,FALSE)="","",VLOOKUP(A1257,入力データ,9,FALSE)),"")</f>
        <v/>
      </c>
      <c r="O1257" s="470" t="str">
        <f>IFERROR(IF(VLOOKUP(A1257,入力データ,9,FALSE)="","",VLOOKUP(A1257,入力データ,9,FALSE)),"")</f>
        <v/>
      </c>
      <c r="P1257" s="481" t="str">
        <f>IFERROR(IF(VLOOKUP(A1257,入力データ,10,FALSE)="","",VLOOKUP(A1257,入力データ,10,FALSE)),"")</f>
        <v/>
      </c>
      <c r="Q1257" s="434"/>
      <c r="R1257" s="487" t="str">
        <f>IFERROR(IF(VLOOKUP(A1257,入力データ,8,FALSE)="","",VLOOKUP(A1257,入力データ,8,FALSE)+VALUE(VLOOKUP(A1257,入力データ,10,FALSE))),"")</f>
        <v/>
      </c>
      <c r="S1257" s="434" t="str">
        <f>IF(R1257="","",IF(VLOOKUP(A1257,入力データ,11,FALSE)="育児休業","ｲｸｷｭｳ",IF(VLOOKUP(A1257,入力データ,11,FALSE)="傷病休職","ﾑｷｭｳ",ROUNDDOWN(R1257*10/1000,0))))</f>
        <v/>
      </c>
      <c r="T1257" s="435"/>
      <c r="U1257" s="436"/>
      <c r="V1257" s="152"/>
      <c r="W1257" s="149"/>
      <c r="X1257" s="149"/>
      <c r="Y1257" s="149" t="str">
        <f>IFERROR(IF(VLOOKUP(A1257,入力データ,21,FALSE)="","",VLOOKUP(A1257,入力データ,21,FALSE)),"")</f>
        <v/>
      </c>
      <c r="Z1257" s="40"/>
      <c r="AA1257" s="67"/>
      <c r="AB1257" s="368" t="str">
        <f>IFERROR(IF(VLOOKUP(A1257,入力データ,28,FALSE)&amp;"　"&amp;VLOOKUP(A1257,入力データ,29,FALSE)="　","",VLOOKUP(A1257,入力データ,28,FALSE)&amp;"　"&amp;VLOOKUP(A1257,入力データ,29,FALSE)),"")</f>
        <v/>
      </c>
      <c r="AC1257" s="443">
        <v>1</v>
      </c>
      <c r="AD1257" s="444" t="str">
        <f>IFERROR(IF(VLOOKUP(A1257,入力データ,34,FALSE)="","",VLOOKUP(A1257,入力データ,34,FALSE)),"")</f>
        <v/>
      </c>
      <c r="AE1257" s="444" t="str">
        <f>IF(AD1257="","",IF(V1264&gt;43585,5,4))</f>
        <v/>
      </c>
      <c r="AF1257" s="445" t="str">
        <f>IF(AD1257="","",V1264)</f>
        <v/>
      </c>
      <c r="AG1257" s="447" t="str">
        <f>IF(AD1257="","",V1264)</f>
        <v/>
      </c>
      <c r="AH1257" s="449" t="str">
        <f>IF(AD1257="","",V1264)</f>
        <v/>
      </c>
      <c r="AI1257" s="444">
        <v>5</v>
      </c>
      <c r="AJ1257" s="451" t="str">
        <f>IFERROR(IF(OR(VLOOKUP(A1257,入力データ,34,FALSE)=1,VLOOKUP(A1257,入力データ,34,FALSE)=3,VLOOKUP(A1257,入力データ,34,FALSE)=4,VLOOKUP(A1257,入力データ,34,FALSE)=5),3,
IF(VLOOKUP(A1257,入力データ,35,FALSE)="","",3)),"")</f>
        <v/>
      </c>
      <c r="AK1257" s="371"/>
      <c r="AL1257" s="373"/>
    </row>
    <row r="1258" spans="1:38" ht="15" customHeight="1" x14ac:dyDescent="0.15">
      <c r="A1258" s="454"/>
      <c r="B1258" s="457"/>
      <c r="C1258" s="460"/>
      <c r="D1258" s="462"/>
      <c r="E1258" s="465"/>
      <c r="F1258" s="468"/>
      <c r="G1258" s="471"/>
      <c r="H1258" s="474"/>
      <c r="I1258" s="474"/>
      <c r="J1258" s="476"/>
      <c r="K1258" s="479"/>
      <c r="L1258" s="482"/>
      <c r="M1258" s="484"/>
      <c r="N1258" s="486"/>
      <c r="O1258" s="471"/>
      <c r="P1258" s="482"/>
      <c r="Q1258" s="437"/>
      <c r="R1258" s="488"/>
      <c r="S1258" s="437"/>
      <c r="T1258" s="438"/>
      <c r="U1258" s="439"/>
      <c r="V1258" s="41"/>
      <c r="W1258" s="150"/>
      <c r="X1258" s="150"/>
      <c r="Y1258" s="150" t="str">
        <f>IFERROR(IF(VLOOKUP(A1257,入力データ,22,FALSE)="","",VLOOKUP(A1257,入力データ,22,FALSE)),"")</f>
        <v/>
      </c>
      <c r="Z1258" s="150"/>
      <c r="AA1258" s="151"/>
      <c r="AB1258" s="369"/>
      <c r="AC1258" s="378"/>
      <c r="AD1258" s="380"/>
      <c r="AE1258" s="380"/>
      <c r="AF1258" s="446"/>
      <c r="AG1258" s="448"/>
      <c r="AH1258" s="450"/>
      <c r="AI1258" s="380"/>
      <c r="AJ1258" s="452"/>
      <c r="AK1258" s="372"/>
      <c r="AL1258" s="374"/>
    </row>
    <row r="1259" spans="1:38" ht="15" customHeight="1" x14ac:dyDescent="0.15">
      <c r="A1259" s="454"/>
      <c r="B1259" s="457"/>
      <c r="C1259" s="375" t="str">
        <f>IFERROR(IF(VLOOKUP(A1257,入力データ,12,FALSE)="","",VLOOKUP(A1257,入力データ,12,FALSE)),"")</f>
        <v/>
      </c>
      <c r="D1259" s="462"/>
      <c r="E1259" s="465"/>
      <c r="F1259" s="468"/>
      <c r="G1259" s="471"/>
      <c r="H1259" s="474"/>
      <c r="I1259" s="474"/>
      <c r="J1259" s="476"/>
      <c r="K1259" s="479"/>
      <c r="L1259" s="482"/>
      <c r="M1259" s="484"/>
      <c r="N1259" s="486"/>
      <c r="O1259" s="471"/>
      <c r="P1259" s="482"/>
      <c r="Q1259" s="437"/>
      <c r="R1259" s="488"/>
      <c r="S1259" s="437"/>
      <c r="T1259" s="438"/>
      <c r="U1259" s="439"/>
      <c r="V1259" s="41"/>
      <c r="W1259" s="150"/>
      <c r="X1259" s="150"/>
      <c r="Y1259" s="150" t="str">
        <f>IFERROR(IF(VLOOKUP(A1257,入力データ,23,FALSE)="","",VLOOKUP(A1257,入力データ,23,FALSE)),"")</f>
        <v/>
      </c>
      <c r="Z1259" s="150"/>
      <c r="AA1259" s="151"/>
      <c r="AB1259" s="369"/>
      <c r="AC1259" s="377">
        <v>2</v>
      </c>
      <c r="AD1259" s="379" t="str">
        <f>IFERROR(IF(VLOOKUP(A1257,入力データ,37,FALSE)="","",VLOOKUP(A1257,入力データ,37,FALSE)),"")</f>
        <v/>
      </c>
      <c r="AE1259" s="379" t="str">
        <f>IF(AD1259="","",IF(V1264&gt;43585,5,4))</f>
        <v/>
      </c>
      <c r="AF1259" s="381" t="str">
        <f>IF(AD1259="","",V1264)</f>
        <v/>
      </c>
      <c r="AG1259" s="383" t="str">
        <f>IF(AE1259="","",V1264)</f>
        <v/>
      </c>
      <c r="AH1259" s="385" t="str">
        <f>IF(AF1259="","",V1264)</f>
        <v/>
      </c>
      <c r="AI1259" s="387">
        <v>6</v>
      </c>
      <c r="AJ1259" s="389" t="str">
        <f>IFERROR(IF(VLOOKUP(A1257,入力データ,36,FALSE)="","",3),"")</f>
        <v/>
      </c>
      <c r="AK1259" s="372"/>
      <c r="AL1259" s="374"/>
    </row>
    <row r="1260" spans="1:38" ht="15" customHeight="1" x14ac:dyDescent="0.15">
      <c r="A1260" s="454"/>
      <c r="B1260" s="458"/>
      <c r="C1260" s="376"/>
      <c r="D1260" s="463"/>
      <c r="E1260" s="466"/>
      <c r="F1260" s="469"/>
      <c r="G1260" s="472"/>
      <c r="H1260" s="466"/>
      <c r="I1260" s="466"/>
      <c r="J1260" s="477"/>
      <c r="K1260" s="480"/>
      <c r="L1260" s="466"/>
      <c r="M1260" s="466"/>
      <c r="N1260" s="469"/>
      <c r="O1260" s="472"/>
      <c r="P1260" s="466"/>
      <c r="Q1260" s="477"/>
      <c r="R1260" s="489"/>
      <c r="S1260" s="440"/>
      <c r="T1260" s="441"/>
      <c r="U1260" s="442"/>
      <c r="V1260" s="38"/>
      <c r="W1260" s="36"/>
      <c r="X1260" s="36"/>
      <c r="Y1260" s="150" t="str">
        <f>IFERROR(IF(VLOOKUP(A1257,入力データ,24,FALSE)="","",VLOOKUP(A1257,入力データ,24,FALSE)),"")</f>
        <v/>
      </c>
      <c r="Z1260" s="63"/>
      <c r="AA1260" s="37"/>
      <c r="AB1260" s="369"/>
      <c r="AC1260" s="378"/>
      <c r="AD1260" s="380"/>
      <c r="AE1260" s="380"/>
      <c r="AF1260" s="382"/>
      <c r="AG1260" s="384"/>
      <c r="AH1260" s="386"/>
      <c r="AI1260" s="388"/>
      <c r="AJ1260" s="390"/>
      <c r="AK1260" s="372"/>
      <c r="AL1260" s="374"/>
    </row>
    <row r="1261" spans="1:38" ht="15" customHeight="1" x14ac:dyDescent="0.15">
      <c r="A1261" s="454"/>
      <c r="B1261" s="490" t="str">
        <f>IF(OR(C1257&lt;&gt;"",C1259&lt;&gt;""),"○","")</f>
        <v/>
      </c>
      <c r="C1261" s="391" t="str">
        <f>IFERROR(IF(VLOOKUP(A1257,入力データ,4,FALSE)="","",VLOOKUP(A1257,入力データ,4,FALSE)),"")</f>
        <v/>
      </c>
      <c r="D1261" s="392"/>
      <c r="E1261" s="395" t="str">
        <f>IFERROR(IF(VLOOKUP(A1257,入力データ,15,FALSE)="","",IF(VLOOKUP(A1257,入力データ,15,FALSE)&gt;43585,5,4)),"")</f>
        <v/>
      </c>
      <c r="F1261" s="398" t="str">
        <f>IFERROR(IF(VLOOKUP(A1257,入力データ,15,FALSE)="","",VLOOKUP(A1257,入力データ,15,FALSE)),"")</f>
        <v/>
      </c>
      <c r="G1261" s="401" t="str">
        <f>IFERROR(IF(VLOOKUP(A1257,入力データ,15,FALSE)="","",VLOOKUP(A1257,入力データ,15,FALSE)),"")</f>
        <v/>
      </c>
      <c r="H1261" s="404" t="str">
        <f>IFERROR(IF(VLOOKUP(A1257,入力データ,15,FALSE)&gt;0,1,""),"")</f>
        <v/>
      </c>
      <c r="I1261" s="404" t="str">
        <f>IFERROR(IF(VLOOKUP(A1257,入力データ,16,FALSE)="","",VLOOKUP(A1257,入力データ,16,FALSE)),"")</f>
        <v/>
      </c>
      <c r="J1261" s="405" t="str">
        <f>IFERROR(IF(VLOOKUP(A1257,入力データ,17,FALSE)="","",
IF(VLOOKUP(A1257,入力データ,17,FALSE)&gt;159,"G",
IF(VLOOKUP(A1257,入力データ,17,FALSE)&gt;149,"F",
IF(VLOOKUP(A1257,入力データ,17,FALSE)&gt;139,"E",
IF(VLOOKUP(A1257,入力データ,17,FALSE)&gt;129,"D",
IF(VLOOKUP(A1257,入力データ,17,FALSE)&gt;119,"C",
IF(VLOOKUP(A1257,入力データ,17,FALSE)&gt;109,"B",
IF(VLOOKUP(A1257,入力データ,17,FALSE)&gt;99,"A",
"")))))))),"")</f>
        <v/>
      </c>
      <c r="K1261" s="408" t="str">
        <f>IFERROR(IF(VLOOKUP(A1257,入力データ,17,FALSE)="","",
IF(VLOOKUP(A1257,入力データ,17,FALSE)&gt;99,MOD(VLOOKUP(A1257,入力データ,17,FALSE),10),VLOOKUP(A1257,入力データ,17,FALSE))),"")</f>
        <v/>
      </c>
      <c r="L1261" s="411" t="str">
        <f>IFERROR(IF(VLOOKUP(A1257,入力データ,18,FALSE)="","",VLOOKUP(A1257,入力データ,18,FALSE)),"")</f>
        <v/>
      </c>
      <c r="M1261" s="493" t="str">
        <f>IFERROR(IF(VLOOKUP(A1257,入力データ,19,FALSE)="","",IF(VLOOKUP(A1257,入力データ,19,FALSE)&gt;43585,5,4)),"")</f>
        <v/>
      </c>
      <c r="N1261" s="398" t="str">
        <f>IFERROR(IF(VLOOKUP(A1257,入力データ,19,FALSE)="","",VLOOKUP(A1257,入力データ,19,FALSE)),"")</f>
        <v/>
      </c>
      <c r="O1261" s="401" t="str">
        <f>IFERROR(IF(VLOOKUP(A1257,入力データ,19,FALSE)="","",VLOOKUP(A1257,入力データ,19,FALSE)),"")</f>
        <v/>
      </c>
      <c r="P1261" s="411" t="str">
        <f>IFERROR(IF(VLOOKUP(A1257,入力データ,20,FALSE)="","",VLOOKUP(A1257,入力データ,20,FALSE)),"")</f>
        <v/>
      </c>
      <c r="Q1261" s="500"/>
      <c r="R1261" s="503" t="str">
        <f>IFERROR(IF(OR(S1261="ｲｸｷｭｳ",S1261="ﾑｷｭｳ",AND(L1261="",P1261="")),"",VLOOKUP(A1257,入力データ,31,FALSE)),"")</f>
        <v/>
      </c>
      <c r="S1261" s="423" t="str">
        <f>IFERROR(
IF(VLOOKUP(A1257,入力データ,33,FALSE)=1,"ﾑｷｭｳ ",
IF(VLOOKUP(A1257,入力データ,33,FALSE)=3,"ｲｸｷｭｳ",
IF(VLOOKUP(A1257,入力データ,33,FALSE)=4,VLOOKUP(A1257,入力データ,32,FALSE),
IF(VLOOKUP(A1257,入力データ,33,FALSE)=5,VLOOKUP(A1257,入力データ,32,FALSE),
IF(AND(VLOOKUP(A1257,入力データ,38,FALSE)&gt;0,VLOOKUP(A1257,入力データ,38,FALSE)&lt;9),0,
IF(AND(L1261="",P1261=""),"",VLOOKUP(A1257,入力データ,32,FALSE))))))),"")</f>
        <v/>
      </c>
      <c r="T1261" s="424"/>
      <c r="U1261" s="425"/>
      <c r="V1261" s="36"/>
      <c r="W1261" s="36"/>
      <c r="X1261" s="36"/>
      <c r="Y1261" s="63" t="str">
        <f>IFERROR(IF(VLOOKUP(A1257,入力データ,25,FALSE)="","",VLOOKUP(A1257,入力データ,25,FALSE)),"")</f>
        <v/>
      </c>
      <c r="Z1261" s="63"/>
      <c r="AA1261" s="37"/>
      <c r="AB1261" s="369"/>
      <c r="AC1261" s="377">
        <v>3</v>
      </c>
      <c r="AD1261" s="379" t="str">
        <f>IFERROR(IF(VLOOKUP(A1257,入力データ,33,FALSE)="","",VLOOKUP(A1257,入力データ,33,FALSE)),"")</f>
        <v/>
      </c>
      <c r="AE1261" s="379" t="str">
        <f>IF(AD1261="","",IF(V1264&gt;43585,5,4))</f>
        <v/>
      </c>
      <c r="AF1261" s="381" t="str">
        <f>IF(AD1261="","",V1264)</f>
        <v/>
      </c>
      <c r="AG1261" s="383" t="str">
        <f>IF(AE1261="","",V1264)</f>
        <v/>
      </c>
      <c r="AH1261" s="385" t="str">
        <f>IF(AF1261="","",V1264)</f>
        <v/>
      </c>
      <c r="AI1261" s="379">
        <v>7</v>
      </c>
      <c r="AJ1261" s="430"/>
      <c r="AK1261" s="372"/>
      <c r="AL1261" s="374"/>
    </row>
    <row r="1262" spans="1:38" ht="15" customHeight="1" x14ac:dyDescent="0.15">
      <c r="A1262" s="454"/>
      <c r="B1262" s="491"/>
      <c r="C1262" s="393"/>
      <c r="D1262" s="394"/>
      <c r="E1262" s="396"/>
      <c r="F1262" s="399"/>
      <c r="G1262" s="402"/>
      <c r="H1262" s="396"/>
      <c r="I1262" s="396"/>
      <c r="J1262" s="406"/>
      <c r="K1262" s="409"/>
      <c r="L1262" s="396"/>
      <c r="M1262" s="494"/>
      <c r="N1262" s="496"/>
      <c r="O1262" s="498"/>
      <c r="P1262" s="494"/>
      <c r="Q1262" s="501"/>
      <c r="R1262" s="504"/>
      <c r="S1262" s="426"/>
      <c r="T1262" s="426"/>
      <c r="U1262" s="427"/>
      <c r="V1262" s="1"/>
      <c r="W1262" s="1"/>
      <c r="X1262" s="1"/>
      <c r="Y1262" s="63" t="str">
        <f>IFERROR(IF(VLOOKUP(A1257,入力データ,26,FALSE)="","",VLOOKUP(A1257,入力データ,26,FALSE)),"")</f>
        <v/>
      </c>
      <c r="Z1262" s="1"/>
      <c r="AA1262" s="1"/>
      <c r="AB1262" s="369"/>
      <c r="AC1262" s="378"/>
      <c r="AD1262" s="380"/>
      <c r="AE1262" s="380"/>
      <c r="AF1262" s="382"/>
      <c r="AG1262" s="384"/>
      <c r="AH1262" s="386"/>
      <c r="AI1262" s="380"/>
      <c r="AJ1262" s="431"/>
      <c r="AK1262" s="372"/>
      <c r="AL1262" s="374"/>
    </row>
    <row r="1263" spans="1:38" ht="15" customHeight="1" x14ac:dyDescent="0.15">
      <c r="A1263" s="454"/>
      <c r="B1263" s="491"/>
      <c r="C1263" s="432" t="str">
        <f>IFERROR(IF(VLOOKUP(A1257,入力データ,14,FALSE)="","",VLOOKUP(A1257,入力データ,14,FALSE)),"")</f>
        <v/>
      </c>
      <c r="D1263" s="409"/>
      <c r="E1263" s="396"/>
      <c r="F1263" s="399"/>
      <c r="G1263" s="402"/>
      <c r="H1263" s="396"/>
      <c r="I1263" s="396"/>
      <c r="J1263" s="406"/>
      <c r="K1263" s="409"/>
      <c r="L1263" s="396"/>
      <c r="M1263" s="494"/>
      <c r="N1263" s="496"/>
      <c r="O1263" s="498"/>
      <c r="P1263" s="494"/>
      <c r="Q1263" s="501"/>
      <c r="R1263" s="504"/>
      <c r="S1263" s="426"/>
      <c r="T1263" s="426"/>
      <c r="U1263" s="427"/>
      <c r="V1263" s="150"/>
      <c r="W1263" s="150"/>
      <c r="X1263" s="150"/>
      <c r="Y1263" s="1"/>
      <c r="Z1263" s="62"/>
      <c r="AA1263" s="151"/>
      <c r="AB1263" s="369"/>
      <c r="AC1263" s="377">
        <v>4</v>
      </c>
      <c r="AD1263" s="413" t="str">
        <f>IFERROR(IF(VLOOKUP(A1257,入力データ,38,FALSE)="","",VLOOKUP(A1257,入力データ,38,FALSE)),"")</f>
        <v/>
      </c>
      <c r="AE1263" s="379" t="str">
        <f>IF(AD1263="","",IF(V1264&gt;43585,5,4))</f>
        <v/>
      </c>
      <c r="AF1263" s="381" t="str">
        <f>IF(AE1263="","",V1264)</f>
        <v/>
      </c>
      <c r="AG1263" s="383" t="str">
        <f>IF(AE1263="","",V1264)</f>
        <v/>
      </c>
      <c r="AH1263" s="385" t="str">
        <f>IF(AE1263="","",V1264)</f>
        <v/>
      </c>
      <c r="AI1263" s="379"/>
      <c r="AJ1263" s="418"/>
      <c r="AK1263" s="58"/>
      <c r="AL1263" s="86"/>
    </row>
    <row r="1264" spans="1:38" ht="15" customHeight="1" x14ac:dyDescent="0.15">
      <c r="A1264" s="455"/>
      <c r="B1264" s="492"/>
      <c r="C1264" s="433"/>
      <c r="D1264" s="410"/>
      <c r="E1264" s="397"/>
      <c r="F1264" s="400"/>
      <c r="G1264" s="403"/>
      <c r="H1264" s="397"/>
      <c r="I1264" s="397"/>
      <c r="J1264" s="407"/>
      <c r="K1264" s="410"/>
      <c r="L1264" s="397"/>
      <c r="M1264" s="495"/>
      <c r="N1264" s="497"/>
      <c r="O1264" s="499"/>
      <c r="P1264" s="495"/>
      <c r="Q1264" s="502"/>
      <c r="R1264" s="505"/>
      <c r="S1264" s="428"/>
      <c r="T1264" s="428"/>
      <c r="U1264" s="429"/>
      <c r="V1264" s="420" t="str">
        <f>IFERROR(IF(VLOOKUP(A1257,入力データ,27,FALSE)="","",VLOOKUP(A1257,入力データ,27,FALSE)),"")</f>
        <v/>
      </c>
      <c r="W1264" s="421"/>
      <c r="X1264" s="421"/>
      <c r="Y1264" s="421"/>
      <c r="Z1264" s="421"/>
      <c r="AA1264" s="422"/>
      <c r="AB1264" s="370"/>
      <c r="AC1264" s="412"/>
      <c r="AD1264" s="414"/>
      <c r="AE1264" s="414"/>
      <c r="AF1264" s="415"/>
      <c r="AG1264" s="416"/>
      <c r="AH1264" s="417"/>
      <c r="AI1264" s="414"/>
      <c r="AJ1264" s="419"/>
      <c r="AK1264" s="60"/>
      <c r="AL1264" s="61"/>
    </row>
    <row r="1265" spans="1:38" ht="15" customHeight="1" x14ac:dyDescent="0.15">
      <c r="A1265" s="453">
        <v>157</v>
      </c>
      <c r="B1265" s="456"/>
      <c r="C1265" s="459" t="str">
        <f>IFERROR(IF(VLOOKUP(A1265,入力データ,2,FALSE)="","",VLOOKUP(A1265,入力データ,2,FALSE)),"")</f>
        <v/>
      </c>
      <c r="D1265" s="461" t="str">
        <f>IFERROR(
IF(OR(VLOOKUP(A1265,入力データ,34,FALSE)=1,
VLOOKUP(A1265,入力データ,34,FALSE)=3,
VLOOKUP(A1265,入力データ,34,FALSE)=4,
VLOOKUP(A1265,入力データ,34,FALSE)=5),
IF(VLOOKUP(A1265,入力データ,13,FALSE)="","",VLOOKUP(A1265,入力データ,13,FALSE)),
IF(VLOOKUP(A1265,入力データ,3,FALSE)="","",VLOOKUP(A1265,入力データ,3,FALSE))),"")</f>
        <v/>
      </c>
      <c r="E1265" s="464" t="str">
        <f>IFERROR(IF(VLOOKUP(A1265,入力データ,5,FALSE)="","",IF(VLOOKUP(A1265,入力データ,5,FALSE)&gt;43585,5,4)),"")</f>
        <v/>
      </c>
      <c r="F1265" s="467" t="str">
        <f>IFERROR(IF(VLOOKUP(A1265,入力データ,5,FALSE)="","",VLOOKUP(A1265,入力データ,5,FALSE)),"")</f>
        <v/>
      </c>
      <c r="G1265" s="470" t="str">
        <f>IFERROR(IF(VLOOKUP(A1265,入力データ,5,FALSE)="","",VLOOKUP(A1265,入力データ,5,FALSE)),"")</f>
        <v/>
      </c>
      <c r="H1265" s="473" t="str">
        <f>IFERROR(IF(VLOOKUP(A1265,入力データ,5,FALSE)&gt;0,1,""),"")</f>
        <v/>
      </c>
      <c r="I1265" s="473" t="str">
        <f>IFERROR(IF(VLOOKUP(A1265,入力データ,6,FALSE)="","",VLOOKUP(A1265,入力データ,6,FALSE)),"")</f>
        <v/>
      </c>
      <c r="J1265" s="475" t="str">
        <f>IFERROR(IF(VLOOKUP(A1265,入力データ,7,FALSE)="","",
IF(VLOOKUP(A1265,入力データ,7,FALSE)&gt;159,"G",
IF(VLOOKUP(A1265,入力データ,7,FALSE)&gt;149,"F",
IF(VLOOKUP(A1265,入力データ,7,FALSE)&gt;139,"E",
IF(VLOOKUP(A1265,入力データ,7,FALSE)&gt;129,"D",
IF(VLOOKUP(A1265,入力データ,7,FALSE)&gt;119,"C",
IF(VLOOKUP(A1265,入力データ,7,FALSE)&gt;109,"B",
IF(VLOOKUP(A1265,入力データ,7,FALSE)&gt;99,"A",
"")))))))),"")</f>
        <v/>
      </c>
      <c r="K1265" s="478" t="str">
        <f>IFERROR(IF(VLOOKUP(A1265,入力データ,7,FALSE)="","",
IF(VLOOKUP(A1265,入力データ,7,FALSE)&gt;99,MOD(VLOOKUP(A1265,入力データ,7,FALSE),10),VLOOKUP(A1265,入力データ,7,FALSE))),"")</f>
        <v/>
      </c>
      <c r="L1265" s="481" t="str">
        <f>IFERROR(IF(VLOOKUP(A1265,入力データ,8,FALSE)="","",VLOOKUP(A1265,入力データ,8,FALSE)),"")</f>
        <v/>
      </c>
      <c r="M1265" s="483" t="str">
        <f>IFERROR(IF(VLOOKUP(A1265,入力データ,9,FALSE)="","",IF(VLOOKUP(A1265,入力データ,9,FALSE)&gt;43585,5,4)),"")</f>
        <v/>
      </c>
      <c r="N1265" s="485" t="str">
        <f>IFERROR(IF(VLOOKUP(A1265,入力データ,9,FALSE)="","",VLOOKUP(A1265,入力データ,9,FALSE)),"")</f>
        <v/>
      </c>
      <c r="O1265" s="470" t="str">
        <f>IFERROR(IF(VLOOKUP(A1265,入力データ,9,FALSE)="","",VLOOKUP(A1265,入力データ,9,FALSE)),"")</f>
        <v/>
      </c>
      <c r="P1265" s="481" t="str">
        <f>IFERROR(IF(VLOOKUP(A1265,入力データ,10,FALSE)="","",VLOOKUP(A1265,入力データ,10,FALSE)),"")</f>
        <v/>
      </c>
      <c r="Q1265" s="434"/>
      <c r="R1265" s="487" t="str">
        <f>IFERROR(IF(VLOOKUP(A1265,入力データ,8,FALSE)="","",VLOOKUP(A1265,入力データ,8,FALSE)+VALUE(VLOOKUP(A1265,入力データ,10,FALSE))),"")</f>
        <v/>
      </c>
      <c r="S1265" s="434" t="str">
        <f>IF(R1265="","",IF(VLOOKUP(A1265,入力データ,11,FALSE)="育児休業","ｲｸｷｭｳ",IF(VLOOKUP(A1265,入力データ,11,FALSE)="傷病休職","ﾑｷｭｳ",ROUNDDOWN(R1265*10/1000,0))))</f>
        <v/>
      </c>
      <c r="T1265" s="435"/>
      <c r="U1265" s="436"/>
      <c r="V1265" s="152"/>
      <c r="W1265" s="149"/>
      <c r="X1265" s="149"/>
      <c r="Y1265" s="149" t="str">
        <f>IFERROR(IF(VLOOKUP(A1265,入力データ,21,FALSE)="","",VLOOKUP(A1265,入力データ,21,FALSE)),"")</f>
        <v/>
      </c>
      <c r="Z1265" s="40"/>
      <c r="AA1265" s="67"/>
      <c r="AB1265" s="368" t="str">
        <f>IFERROR(IF(VLOOKUP(A1265,入力データ,28,FALSE)&amp;"　"&amp;VLOOKUP(A1265,入力データ,29,FALSE)="　","",VLOOKUP(A1265,入力データ,28,FALSE)&amp;"　"&amp;VLOOKUP(A1265,入力データ,29,FALSE)),"")</f>
        <v/>
      </c>
      <c r="AC1265" s="443">
        <v>1</v>
      </c>
      <c r="AD1265" s="444" t="str">
        <f>IFERROR(IF(VLOOKUP(A1265,入力データ,34,FALSE)="","",VLOOKUP(A1265,入力データ,34,FALSE)),"")</f>
        <v/>
      </c>
      <c r="AE1265" s="444" t="str">
        <f>IF(AD1265="","",IF(V1272&gt;43585,5,4))</f>
        <v/>
      </c>
      <c r="AF1265" s="445" t="str">
        <f>IF(AD1265="","",V1272)</f>
        <v/>
      </c>
      <c r="AG1265" s="447" t="str">
        <f>IF(AD1265="","",V1272)</f>
        <v/>
      </c>
      <c r="AH1265" s="449" t="str">
        <f>IF(AD1265="","",V1272)</f>
        <v/>
      </c>
      <c r="AI1265" s="444">
        <v>5</v>
      </c>
      <c r="AJ1265" s="451" t="str">
        <f>IFERROR(IF(OR(VLOOKUP(A1265,入力データ,34,FALSE)=1,VLOOKUP(A1265,入力データ,34,FALSE)=3,VLOOKUP(A1265,入力データ,34,FALSE)=4,VLOOKUP(A1265,入力データ,34,FALSE)=5),3,
IF(VLOOKUP(A1265,入力データ,35,FALSE)="","",3)),"")</f>
        <v/>
      </c>
      <c r="AK1265" s="371"/>
      <c r="AL1265" s="373"/>
    </row>
    <row r="1266" spans="1:38" ht="15" customHeight="1" x14ac:dyDescent="0.15">
      <c r="A1266" s="454"/>
      <c r="B1266" s="457"/>
      <c r="C1266" s="460"/>
      <c r="D1266" s="462"/>
      <c r="E1266" s="465"/>
      <c r="F1266" s="468"/>
      <c r="G1266" s="471"/>
      <c r="H1266" s="474"/>
      <c r="I1266" s="474"/>
      <c r="J1266" s="476"/>
      <c r="K1266" s="479"/>
      <c r="L1266" s="482"/>
      <c r="M1266" s="484"/>
      <c r="N1266" s="486"/>
      <c r="O1266" s="471"/>
      <c r="P1266" s="482"/>
      <c r="Q1266" s="437"/>
      <c r="R1266" s="488"/>
      <c r="S1266" s="437"/>
      <c r="T1266" s="438"/>
      <c r="U1266" s="439"/>
      <c r="V1266" s="41"/>
      <c r="W1266" s="150"/>
      <c r="X1266" s="150"/>
      <c r="Y1266" s="150" t="str">
        <f>IFERROR(IF(VLOOKUP(A1265,入力データ,22,FALSE)="","",VLOOKUP(A1265,入力データ,22,FALSE)),"")</f>
        <v/>
      </c>
      <c r="Z1266" s="150"/>
      <c r="AA1266" s="151"/>
      <c r="AB1266" s="369"/>
      <c r="AC1266" s="378"/>
      <c r="AD1266" s="380"/>
      <c r="AE1266" s="380"/>
      <c r="AF1266" s="446"/>
      <c r="AG1266" s="448"/>
      <c r="AH1266" s="450"/>
      <c r="AI1266" s="380"/>
      <c r="AJ1266" s="452"/>
      <c r="AK1266" s="372"/>
      <c r="AL1266" s="374"/>
    </row>
    <row r="1267" spans="1:38" ht="15" customHeight="1" x14ac:dyDescent="0.15">
      <c r="A1267" s="454"/>
      <c r="B1267" s="457"/>
      <c r="C1267" s="375" t="str">
        <f>IFERROR(IF(VLOOKUP(A1265,入力データ,12,FALSE)="","",VLOOKUP(A1265,入力データ,12,FALSE)),"")</f>
        <v/>
      </c>
      <c r="D1267" s="462"/>
      <c r="E1267" s="465"/>
      <c r="F1267" s="468"/>
      <c r="G1267" s="471"/>
      <c r="H1267" s="474"/>
      <c r="I1267" s="474"/>
      <c r="J1267" s="476"/>
      <c r="K1267" s="479"/>
      <c r="L1267" s="482"/>
      <c r="M1267" s="484"/>
      <c r="N1267" s="486"/>
      <c r="O1267" s="471"/>
      <c r="P1267" s="482"/>
      <c r="Q1267" s="437"/>
      <c r="R1267" s="488"/>
      <c r="S1267" s="437"/>
      <c r="T1267" s="438"/>
      <c r="U1267" s="439"/>
      <c r="V1267" s="41"/>
      <c r="W1267" s="150"/>
      <c r="X1267" s="150"/>
      <c r="Y1267" s="150" t="str">
        <f>IFERROR(IF(VLOOKUP(A1265,入力データ,23,FALSE)="","",VLOOKUP(A1265,入力データ,23,FALSE)),"")</f>
        <v/>
      </c>
      <c r="Z1267" s="150"/>
      <c r="AA1267" s="151"/>
      <c r="AB1267" s="369"/>
      <c r="AC1267" s="377">
        <v>2</v>
      </c>
      <c r="AD1267" s="379" t="str">
        <f>IFERROR(IF(VLOOKUP(A1265,入力データ,37,FALSE)="","",VLOOKUP(A1265,入力データ,37,FALSE)),"")</f>
        <v/>
      </c>
      <c r="AE1267" s="379" t="str">
        <f>IF(AD1267="","",IF(V1272&gt;43585,5,4))</f>
        <v/>
      </c>
      <c r="AF1267" s="381" t="str">
        <f>IF(AD1267="","",V1272)</f>
        <v/>
      </c>
      <c r="AG1267" s="383" t="str">
        <f>IF(AE1267="","",V1272)</f>
        <v/>
      </c>
      <c r="AH1267" s="385" t="str">
        <f>IF(AF1267="","",V1272)</f>
        <v/>
      </c>
      <c r="AI1267" s="387">
        <v>6</v>
      </c>
      <c r="AJ1267" s="389" t="str">
        <f>IFERROR(IF(VLOOKUP(A1265,入力データ,36,FALSE)="","",3),"")</f>
        <v/>
      </c>
      <c r="AK1267" s="372"/>
      <c r="AL1267" s="374"/>
    </row>
    <row r="1268" spans="1:38" ht="15" customHeight="1" x14ac:dyDescent="0.15">
      <c r="A1268" s="454"/>
      <c r="B1268" s="458"/>
      <c r="C1268" s="376"/>
      <c r="D1268" s="463"/>
      <c r="E1268" s="466"/>
      <c r="F1268" s="469"/>
      <c r="G1268" s="472"/>
      <c r="H1268" s="466"/>
      <c r="I1268" s="466"/>
      <c r="J1268" s="477"/>
      <c r="K1268" s="480"/>
      <c r="L1268" s="466"/>
      <c r="M1268" s="466"/>
      <c r="N1268" s="469"/>
      <c r="O1268" s="472"/>
      <c r="P1268" s="466"/>
      <c r="Q1268" s="477"/>
      <c r="R1268" s="489"/>
      <c r="S1268" s="440"/>
      <c r="T1268" s="441"/>
      <c r="U1268" s="442"/>
      <c r="V1268" s="38"/>
      <c r="W1268" s="36"/>
      <c r="X1268" s="36"/>
      <c r="Y1268" s="150" t="str">
        <f>IFERROR(IF(VLOOKUP(A1265,入力データ,24,FALSE)="","",VLOOKUP(A1265,入力データ,24,FALSE)),"")</f>
        <v/>
      </c>
      <c r="Z1268" s="63"/>
      <c r="AA1268" s="37"/>
      <c r="AB1268" s="369"/>
      <c r="AC1268" s="378"/>
      <c r="AD1268" s="380"/>
      <c r="AE1268" s="380"/>
      <c r="AF1268" s="382"/>
      <c r="AG1268" s="384"/>
      <c r="AH1268" s="386"/>
      <c r="AI1268" s="388"/>
      <c r="AJ1268" s="390"/>
      <c r="AK1268" s="372"/>
      <c r="AL1268" s="374"/>
    </row>
    <row r="1269" spans="1:38" ht="15" customHeight="1" x14ac:dyDescent="0.15">
      <c r="A1269" s="454"/>
      <c r="B1269" s="490" t="str">
        <f>IF(OR(C1265&lt;&gt;"",C1267&lt;&gt;""),"○","")</f>
        <v/>
      </c>
      <c r="C1269" s="391" t="str">
        <f>IFERROR(IF(VLOOKUP(A1265,入力データ,4,FALSE)="","",VLOOKUP(A1265,入力データ,4,FALSE)),"")</f>
        <v/>
      </c>
      <c r="D1269" s="392"/>
      <c r="E1269" s="395" t="str">
        <f>IFERROR(IF(VLOOKUP(A1265,入力データ,15,FALSE)="","",IF(VLOOKUP(A1265,入力データ,15,FALSE)&gt;43585,5,4)),"")</f>
        <v/>
      </c>
      <c r="F1269" s="398" t="str">
        <f>IFERROR(IF(VLOOKUP(A1265,入力データ,15,FALSE)="","",VLOOKUP(A1265,入力データ,15,FALSE)),"")</f>
        <v/>
      </c>
      <c r="G1269" s="401" t="str">
        <f>IFERROR(IF(VLOOKUP(A1265,入力データ,15,FALSE)="","",VLOOKUP(A1265,入力データ,15,FALSE)),"")</f>
        <v/>
      </c>
      <c r="H1269" s="404" t="str">
        <f>IFERROR(IF(VLOOKUP(A1265,入力データ,15,FALSE)&gt;0,1,""),"")</f>
        <v/>
      </c>
      <c r="I1269" s="404" t="str">
        <f>IFERROR(IF(VLOOKUP(A1265,入力データ,16,FALSE)="","",VLOOKUP(A1265,入力データ,16,FALSE)),"")</f>
        <v/>
      </c>
      <c r="J1269" s="405" t="str">
        <f>IFERROR(IF(VLOOKUP(A1265,入力データ,17,FALSE)="","",
IF(VLOOKUP(A1265,入力データ,17,FALSE)&gt;159,"G",
IF(VLOOKUP(A1265,入力データ,17,FALSE)&gt;149,"F",
IF(VLOOKUP(A1265,入力データ,17,FALSE)&gt;139,"E",
IF(VLOOKUP(A1265,入力データ,17,FALSE)&gt;129,"D",
IF(VLOOKUP(A1265,入力データ,17,FALSE)&gt;119,"C",
IF(VLOOKUP(A1265,入力データ,17,FALSE)&gt;109,"B",
IF(VLOOKUP(A1265,入力データ,17,FALSE)&gt;99,"A",
"")))))))),"")</f>
        <v/>
      </c>
      <c r="K1269" s="408" t="str">
        <f>IFERROR(IF(VLOOKUP(A1265,入力データ,17,FALSE)="","",
IF(VLOOKUP(A1265,入力データ,17,FALSE)&gt;99,MOD(VLOOKUP(A1265,入力データ,17,FALSE),10),VLOOKUP(A1265,入力データ,17,FALSE))),"")</f>
        <v/>
      </c>
      <c r="L1269" s="411" t="str">
        <f>IFERROR(IF(VLOOKUP(A1265,入力データ,18,FALSE)="","",VLOOKUP(A1265,入力データ,18,FALSE)),"")</f>
        <v/>
      </c>
      <c r="M1269" s="493" t="str">
        <f>IFERROR(IF(VLOOKUP(A1265,入力データ,19,FALSE)="","",IF(VLOOKUP(A1265,入力データ,19,FALSE)&gt;43585,5,4)),"")</f>
        <v/>
      </c>
      <c r="N1269" s="398" t="str">
        <f>IFERROR(IF(VLOOKUP(A1265,入力データ,19,FALSE)="","",VLOOKUP(A1265,入力データ,19,FALSE)),"")</f>
        <v/>
      </c>
      <c r="O1269" s="401" t="str">
        <f>IFERROR(IF(VLOOKUP(A1265,入力データ,19,FALSE)="","",VLOOKUP(A1265,入力データ,19,FALSE)),"")</f>
        <v/>
      </c>
      <c r="P1269" s="411" t="str">
        <f>IFERROR(IF(VLOOKUP(A1265,入力データ,20,FALSE)="","",VLOOKUP(A1265,入力データ,20,FALSE)),"")</f>
        <v/>
      </c>
      <c r="Q1269" s="500"/>
      <c r="R1269" s="503" t="str">
        <f>IFERROR(IF(OR(S1269="ｲｸｷｭｳ",S1269="ﾑｷｭｳ",AND(L1269="",P1269="")),"",VLOOKUP(A1265,入力データ,31,FALSE)),"")</f>
        <v/>
      </c>
      <c r="S1269" s="423" t="str">
        <f>IFERROR(
IF(VLOOKUP(A1265,入力データ,33,FALSE)=1,"ﾑｷｭｳ ",
IF(VLOOKUP(A1265,入力データ,33,FALSE)=3,"ｲｸｷｭｳ",
IF(VLOOKUP(A1265,入力データ,33,FALSE)=4,VLOOKUP(A1265,入力データ,32,FALSE),
IF(VLOOKUP(A1265,入力データ,33,FALSE)=5,VLOOKUP(A1265,入力データ,32,FALSE),
IF(AND(VLOOKUP(A1265,入力データ,38,FALSE)&gt;0,VLOOKUP(A1265,入力データ,38,FALSE)&lt;9),0,
IF(AND(L1269="",P1269=""),"",VLOOKUP(A1265,入力データ,32,FALSE))))))),"")</f>
        <v/>
      </c>
      <c r="T1269" s="424"/>
      <c r="U1269" s="425"/>
      <c r="V1269" s="36"/>
      <c r="W1269" s="36"/>
      <c r="X1269" s="36"/>
      <c r="Y1269" s="63" t="str">
        <f>IFERROR(IF(VLOOKUP(A1265,入力データ,25,FALSE)="","",VLOOKUP(A1265,入力データ,25,FALSE)),"")</f>
        <v/>
      </c>
      <c r="Z1269" s="63"/>
      <c r="AA1269" s="37"/>
      <c r="AB1269" s="369"/>
      <c r="AC1269" s="377">
        <v>3</v>
      </c>
      <c r="AD1269" s="379" t="str">
        <f>IFERROR(IF(VLOOKUP(A1265,入力データ,33,FALSE)="","",VLOOKUP(A1265,入力データ,33,FALSE)),"")</f>
        <v/>
      </c>
      <c r="AE1269" s="379" t="str">
        <f>IF(AD1269="","",IF(V1272&gt;43585,5,4))</f>
        <v/>
      </c>
      <c r="AF1269" s="381" t="str">
        <f>IF(AD1269="","",V1272)</f>
        <v/>
      </c>
      <c r="AG1269" s="383" t="str">
        <f>IF(AE1269="","",V1272)</f>
        <v/>
      </c>
      <c r="AH1269" s="385" t="str">
        <f>IF(AF1269="","",V1272)</f>
        <v/>
      </c>
      <c r="AI1269" s="379">
        <v>7</v>
      </c>
      <c r="AJ1269" s="430"/>
      <c r="AK1269" s="372"/>
      <c r="AL1269" s="374"/>
    </row>
    <row r="1270" spans="1:38" ht="15" customHeight="1" x14ac:dyDescent="0.15">
      <c r="A1270" s="454"/>
      <c r="B1270" s="491"/>
      <c r="C1270" s="393"/>
      <c r="D1270" s="394"/>
      <c r="E1270" s="396"/>
      <c r="F1270" s="399"/>
      <c r="G1270" s="402"/>
      <c r="H1270" s="396"/>
      <c r="I1270" s="396"/>
      <c r="J1270" s="406"/>
      <c r="K1270" s="409"/>
      <c r="L1270" s="396"/>
      <c r="M1270" s="494"/>
      <c r="N1270" s="496"/>
      <c r="O1270" s="498"/>
      <c r="P1270" s="494"/>
      <c r="Q1270" s="501"/>
      <c r="R1270" s="504"/>
      <c r="S1270" s="426"/>
      <c r="T1270" s="426"/>
      <c r="U1270" s="427"/>
      <c r="V1270" s="1"/>
      <c r="W1270" s="1"/>
      <c r="X1270" s="1"/>
      <c r="Y1270" s="63" t="str">
        <f>IFERROR(IF(VLOOKUP(A1265,入力データ,26,FALSE)="","",VLOOKUP(A1265,入力データ,26,FALSE)),"")</f>
        <v/>
      </c>
      <c r="Z1270" s="1"/>
      <c r="AA1270" s="1"/>
      <c r="AB1270" s="369"/>
      <c r="AC1270" s="378"/>
      <c r="AD1270" s="380"/>
      <c r="AE1270" s="380"/>
      <c r="AF1270" s="382"/>
      <c r="AG1270" s="384"/>
      <c r="AH1270" s="386"/>
      <c r="AI1270" s="380"/>
      <c r="AJ1270" s="431"/>
      <c r="AK1270" s="372"/>
      <c r="AL1270" s="374"/>
    </row>
    <row r="1271" spans="1:38" ht="15" customHeight="1" x14ac:dyDescent="0.15">
      <c r="A1271" s="454"/>
      <c r="B1271" s="491"/>
      <c r="C1271" s="432" t="str">
        <f>IFERROR(IF(VLOOKUP(A1265,入力データ,14,FALSE)="","",VLOOKUP(A1265,入力データ,14,FALSE)),"")</f>
        <v/>
      </c>
      <c r="D1271" s="409"/>
      <c r="E1271" s="396"/>
      <c r="F1271" s="399"/>
      <c r="G1271" s="402"/>
      <c r="H1271" s="396"/>
      <c r="I1271" s="396"/>
      <c r="J1271" s="406"/>
      <c r="K1271" s="409"/>
      <c r="L1271" s="396"/>
      <c r="M1271" s="494"/>
      <c r="N1271" s="496"/>
      <c r="O1271" s="498"/>
      <c r="P1271" s="494"/>
      <c r="Q1271" s="501"/>
      <c r="R1271" s="504"/>
      <c r="S1271" s="426"/>
      <c r="T1271" s="426"/>
      <c r="U1271" s="427"/>
      <c r="V1271" s="150"/>
      <c r="W1271" s="150"/>
      <c r="X1271" s="150"/>
      <c r="Y1271" s="1"/>
      <c r="Z1271" s="62"/>
      <c r="AA1271" s="151"/>
      <c r="AB1271" s="369"/>
      <c r="AC1271" s="377">
        <v>4</v>
      </c>
      <c r="AD1271" s="413" t="str">
        <f>IFERROR(IF(VLOOKUP(A1265,入力データ,38,FALSE)="","",VLOOKUP(A1265,入力データ,38,FALSE)),"")</f>
        <v/>
      </c>
      <c r="AE1271" s="379" t="str">
        <f>IF(AD1271="","",IF(V1272&gt;43585,5,4))</f>
        <v/>
      </c>
      <c r="AF1271" s="381" t="str">
        <f>IF(AE1271="","",V1272)</f>
        <v/>
      </c>
      <c r="AG1271" s="383" t="str">
        <f>IF(AE1271="","",V1272)</f>
        <v/>
      </c>
      <c r="AH1271" s="385" t="str">
        <f>IF(AE1271="","",V1272)</f>
        <v/>
      </c>
      <c r="AI1271" s="379"/>
      <c r="AJ1271" s="418"/>
      <c r="AK1271" s="58"/>
      <c r="AL1271" s="86"/>
    </row>
    <row r="1272" spans="1:38" ht="15" customHeight="1" x14ac:dyDescent="0.15">
      <c r="A1272" s="455"/>
      <c r="B1272" s="492"/>
      <c r="C1272" s="433"/>
      <c r="D1272" s="410"/>
      <c r="E1272" s="397"/>
      <c r="F1272" s="400"/>
      <c r="G1272" s="403"/>
      <c r="H1272" s="397"/>
      <c r="I1272" s="397"/>
      <c r="J1272" s="407"/>
      <c r="K1272" s="410"/>
      <c r="L1272" s="397"/>
      <c r="M1272" s="495"/>
      <c r="N1272" s="497"/>
      <c r="O1272" s="499"/>
      <c r="P1272" s="495"/>
      <c r="Q1272" s="502"/>
      <c r="R1272" s="505"/>
      <c r="S1272" s="428"/>
      <c r="T1272" s="428"/>
      <c r="U1272" s="429"/>
      <c r="V1272" s="420" t="str">
        <f>IFERROR(IF(VLOOKUP(A1265,入力データ,27,FALSE)="","",VLOOKUP(A1265,入力データ,27,FALSE)),"")</f>
        <v/>
      </c>
      <c r="W1272" s="421"/>
      <c r="X1272" s="421"/>
      <c r="Y1272" s="421"/>
      <c r="Z1272" s="421"/>
      <c r="AA1272" s="422"/>
      <c r="AB1272" s="370"/>
      <c r="AC1272" s="412"/>
      <c r="AD1272" s="414"/>
      <c r="AE1272" s="414"/>
      <c r="AF1272" s="415"/>
      <c r="AG1272" s="416"/>
      <c r="AH1272" s="417"/>
      <c r="AI1272" s="414"/>
      <c r="AJ1272" s="419"/>
      <c r="AK1272" s="60"/>
      <c r="AL1272" s="61"/>
    </row>
    <row r="1273" spans="1:38" ht="15" customHeight="1" x14ac:dyDescent="0.15">
      <c r="A1273" s="453">
        <v>158</v>
      </c>
      <c r="B1273" s="456"/>
      <c r="C1273" s="459" t="str">
        <f>IFERROR(IF(VLOOKUP(A1273,入力データ,2,FALSE)="","",VLOOKUP(A1273,入力データ,2,FALSE)),"")</f>
        <v/>
      </c>
      <c r="D1273" s="461" t="str">
        <f>IFERROR(
IF(OR(VLOOKUP(A1273,入力データ,34,FALSE)=1,
VLOOKUP(A1273,入力データ,34,FALSE)=3,
VLOOKUP(A1273,入力データ,34,FALSE)=4,
VLOOKUP(A1273,入力データ,34,FALSE)=5),
IF(VLOOKUP(A1273,入力データ,13,FALSE)="","",VLOOKUP(A1273,入力データ,13,FALSE)),
IF(VLOOKUP(A1273,入力データ,3,FALSE)="","",VLOOKUP(A1273,入力データ,3,FALSE))),"")</f>
        <v/>
      </c>
      <c r="E1273" s="464" t="str">
        <f>IFERROR(IF(VLOOKUP(A1273,入力データ,5,FALSE)="","",IF(VLOOKUP(A1273,入力データ,5,FALSE)&gt;43585,5,4)),"")</f>
        <v/>
      </c>
      <c r="F1273" s="467" t="str">
        <f>IFERROR(IF(VLOOKUP(A1273,入力データ,5,FALSE)="","",VLOOKUP(A1273,入力データ,5,FALSE)),"")</f>
        <v/>
      </c>
      <c r="G1273" s="470" t="str">
        <f>IFERROR(IF(VLOOKUP(A1273,入力データ,5,FALSE)="","",VLOOKUP(A1273,入力データ,5,FALSE)),"")</f>
        <v/>
      </c>
      <c r="H1273" s="473" t="str">
        <f>IFERROR(IF(VLOOKUP(A1273,入力データ,5,FALSE)&gt;0,1,""),"")</f>
        <v/>
      </c>
      <c r="I1273" s="473" t="str">
        <f>IFERROR(IF(VLOOKUP(A1273,入力データ,6,FALSE)="","",VLOOKUP(A1273,入力データ,6,FALSE)),"")</f>
        <v/>
      </c>
      <c r="J1273" s="475" t="str">
        <f>IFERROR(IF(VLOOKUP(A1273,入力データ,7,FALSE)="","",
IF(VLOOKUP(A1273,入力データ,7,FALSE)&gt;159,"G",
IF(VLOOKUP(A1273,入力データ,7,FALSE)&gt;149,"F",
IF(VLOOKUP(A1273,入力データ,7,FALSE)&gt;139,"E",
IF(VLOOKUP(A1273,入力データ,7,FALSE)&gt;129,"D",
IF(VLOOKUP(A1273,入力データ,7,FALSE)&gt;119,"C",
IF(VLOOKUP(A1273,入力データ,7,FALSE)&gt;109,"B",
IF(VLOOKUP(A1273,入力データ,7,FALSE)&gt;99,"A",
"")))))))),"")</f>
        <v/>
      </c>
      <c r="K1273" s="478" t="str">
        <f>IFERROR(IF(VLOOKUP(A1273,入力データ,7,FALSE)="","",
IF(VLOOKUP(A1273,入力データ,7,FALSE)&gt;99,MOD(VLOOKUP(A1273,入力データ,7,FALSE),10),VLOOKUP(A1273,入力データ,7,FALSE))),"")</f>
        <v/>
      </c>
      <c r="L1273" s="481" t="str">
        <f>IFERROR(IF(VLOOKUP(A1273,入力データ,8,FALSE)="","",VLOOKUP(A1273,入力データ,8,FALSE)),"")</f>
        <v/>
      </c>
      <c r="M1273" s="483" t="str">
        <f>IFERROR(IF(VLOOKUP(A1273,入力データ,9,FALSE)="","",IF(VLOOKUP(A1273,入力データ,9,FALSE)&gt;43585,5,4)),"")</f>
        <v/>
      </c>
      <c r="N1273" s="485" t="str">
        <f>IFERROR(IF(VLOOKUP(A1273,入力データ,9,FALSE)="","",VLOOKUP(A1273,入力データ,9,FALSE)),"")</f>
        <v/>
      </c>
      <c r="O1273" s="470" t="str">
        <f>IFERROR(IF(VLOOKUP(A1273,入力データ,9,FALSE)="","",VLOOKUP(A1273,入力データ,9,FALSE)),"")</f>
        <v/>
      </c>
      <c r="P1273" s="481" t="str">
        <f>IFERROR(IF(VLOOKUP(A1273,入力データ,10,FALSE)="","",VLOOKUP(A1273,入力データ,10,FALSE)),"")</f>
        <v/>
      </c>
      <c r="Q1273" s="434"/>
      <c r="R1273" s="487" t="str">
        <f>IFERROR(IF(VLOOKUP(A1273,入力データ,8,FALSE)="","",VLOOKUP(A1273,入力データ,8,FALSE)+VALUE(VLOOKUP(A1273,入力データ,10,FALSE))),"")</f>
        <v/>
      </c>
      <c r="S1273" s="434" t="str">
        <f>IF(R1273="","",IF(VLOOKUP(A1273,入力データ,11,FALSE)="育児休業","ｲｸｷｭｳ",IF(VLOOKUP(A1273,入力データ,11,FALSE)="傷病休職","ﾑｷｭｳ",ROUNDDOWN(R1273*10/1000,0))))</f>
        <v/>
      </c>
      <c r="T1273" s="435"/>
      <c r="U1273" s="436"/>
      <c r="V1273" s="152"/>
      <c r="W1273" s="149"/>
      <c r="X1273" s="149"/>
      <c r="Y1273" s="149" t="str">
        <f>IFERROR(IF(VLOOKUP(A1273,入力データ,21,FALSE)="","",VLOOKUP(A1273,入力データ,21,FALSE)),"")</f>
        <v/>
      </c>
      <c r="Z1273" s="40"/>
      <c r="AA1273" s="67"/>
      <c r="AB1273" s="368" t="str">
        <f>IFERROR(IF(VLOOKUP(A1273,入力データ,28,FALSE)&amp;"　"&amp;VLOOKUP(A1273,入力データ,29,FALSE)="　","",VLOOKUP(A1273,入力データ,28,FALSE)&amp;"　"&amp;VLOOKUP(A1273,入力データ,29,FALSE)),"")</f>
        <v/>
      </c>
      <c r="AC1273" s="443">
        <v>1</v>
      </c>
      <c r="AD1273" s="444" t="str">
        <f>IFERROR(IF(VLOOKUP(A1273,入力データ,34,FALSE)="","",VLOOKUP(A1273,入力データ,34,FALSE)),"")</f>
        <v/>
      </c>
      <c r="AE1273" s="444" t="str">
        <f>IF(AD1273="","",IF(V1280&gt;43585,5,4))</f>
        <v/>
      </c>
      <c r="AF1273" s="445" t="str">
        <f>IF(AD1273="","",V1280)</f>
        <v/>
      </c>
      <c r="AG1273" s="447" t="str">
        <f>IF(AD1273="","",V1280)</f>
        <v/>
      </c>
      <c r="AH1273" s="449" t="str">
        <f>IF(AD1273="","",V1280)</f>
        <v/>
      </c>
      <c r="AI1273" s="444">
        <v>5</v>
      </c>
      <c r="AJ1273" s="451" t="str">
        <f>IFERROR(IF(OR(VLOOKUP(A1273,入力データ,34,FALSE)=1,VLOOKUP(A1273,入力データ,34,FALSE)=3,VLOOKUP(A1273,入力データ,34,FALSE)=4,VLOOKUP(A1273,入力データ,34,FALSE)=5),3,
IF(VLOOKUP(A1273,入力データ,35,FALSE)="","",3)),"")</f>
        <v/>
      </c>
      <c r="AK1273" s="371"/>
      <c r="AL1273" s="373"/>
    </row>
    <row r="1274" spans="1:38" ht="15" customHeight="1" x14ac:dyDescent="0.15">
      <c r="A1274" s="454"/>
      <c r="B1274" s="457"/>
      <c r="C1274" s="460"/>
      <c r="D1274" s="462"/>
      <c r="E1274" s="465"/>
      <c r="F1274" s="468"/>
      <c r="G1274" s="471"/>
      <c r="H1274" s="474"/>
      <c r="I1274" s="474"/>
      <c r="J1274" s="476"/>
      <c r="K1274" s="479"/>
      <c r="L1274" s="482"/>
      <c r="M1274" s="484"/>
      <c r="N1274" s="486"/>
      <c r="O1274" s="471"/>
      <c r="P1274" s="482"/>
      <c r="Q1274" s="437"/>
      <c r="R1274" s="488"/>
      <c r="S1274" s="437"/>
      <c r="T1274" s="438"/>
      <c r="U1274" s="439"/>
      <c r="V1274" s="41"/>
      <c r="W1274" s="150"/>
      <c r="X1274" s="150"/>
      <c r="Y1274" s="150" t="str">
        <f>IFERROR(IF(VLOOKUP(A1273,入力データ,22,FALSE)="","",VLOOKUP(A1273,入力データ,22,FALSE)),"")</f>
        <v/>
      </c>
      <c r="Z1274" s="150"/>
      <c r="AA1274" s="151"/>
      <c r="AB1274" s="369"/>
      <c r="AC1274" s="378"/>
      <c r="AD1274" s="380"/>
      <c r="AE1274" s="380"/>
      <c r="AF1274" s="446"/>
      <c r="AG1274" s="448"/>
      <c r="AH1274" s="450"/>
      <c r="AI1274" s="380"/>
      <c r="AJ1274" s="452"/>
      <c r="AK1274" s="372"/>
      <c r="AL1274" s="374"/>
    </row>
    <row r="1275" spans="1:38" ht="15" customHeight="1" x14ac:dyDescent="0.15">
      <c r="A1275" s="454"/>
      <c r="B1275" s="457"/>
      <c r="C1275" s="375" t="str">
        <f>IFERROR(IF(VLOOKUP(A1273,入力データ,12,FALSE)="","",VLOOKUP(A1273,入力データ,12,FALSE)),"")</f>
        <v/>
      </c>
      <c r="D1275" s="462"/>
      <c r="E1275" s="465"/>
      <c r="F1275" s="468"/>
      <c r="G1275" s="471"/>
      <c r="H1275" s="474"/>
      <c r="I1275" s="474"/>
      <c r="J1275" s="476"/>
      <c r="K1275" s="479"/>
      <c r="L1275" s="482"/>
      <c r="M1275" s="484"/>
      <c r="N1275" s="486"/>
      <c r="O1275" s="471"/>
      <c r="P1275" s="482"/>
      <c r="Q1275" s="437"/>
      <c r="R1275" s="488"/>
      <c r="S1275" s="437"/>
      <c r="T1275" s="438"/>
      <c r="U1275" s="439"/>
      <c r="V1275" s="41"/>
      <c r="W1275" s="150"/>
      <c r="X1275" s="150"/>
      <c r="Y1275" s="150" t="str">
        <f>IFERROR(IF(VLOOKUP(A1273,入力データ,23,FALSE)="","",VLOOKUP(A1273,入力データ,23,FALSE)),"")</f>
        <v/>
      </c>
      <c r="Z1275" s="150"/>
      <c r="AA1275" s="151"/>
      <c r="AB1275" s="369"/>
      <c r="AC1275" s="377">
        <v>2</v>
      </c>
      <c r="AD1275" s="379" t="str">
        <f>IFERROR(IF(VLOOKUP(A1273,入力データ,37,FALSE)="","",VLOOKUP(A1273,入力データ,37,FALSE)),"")</f>
        <v/>
      </c>
      <c r="AE1275" s="379" t="str">
        <f>IF(AD1275="","",IF(V1280&gt;43585,5,4))</f>
        <v/>
      </c>
      <c r="AF1275" s="381" t="str">
        <f>IF(AD1275="","",V1280)</f>
        <v/>
      </c>
      <c r="AG1275" s="383" t="str">
        <f>IF(AE1275="","",V1280)</f>
        <v/>
      </c>
      <c r="AH1275" s="385" t="str">
        <f>IF(AF1275="","",V1280)</f>
        <v/>
      </c>
      <c r="AI1275" s="387">
        <v>6</v>
      </c>
      <c r="AJ1275" s="389" t="str">
        <f>IFERROR(IF(VLOOKUP(A1273,入力データ,36,FALSE)="","",3),"")</f>
        <v/>
      </c>
      <c r="AK1275" s="372"/>
      <c r="AL1275" s="374"/>
    </row>
    <row r="1276" spans="1:38" ht="15" customHeight="1" x14ac:dyDescent="0.15">
      <c r="A1276" s="454"/>
      <c r="B1276" s="458"/>
      <c r="C1276" s="376"/>
      <c r="D1276" s="463"/>
      <c r="E1276" s="466"/>
      <c r="F1276" s="469"/>
      <c r="G1276" s="472"/>
      <c r="H1276" s="466"/>
      <c r="I1276" s="466"/>
      <c r="J1276" s="477"/>
      <c r="K1276" s="480"/>
      <c r="L1276" s="466"/>
      <c r="M1276" s="466"/>
      <c r="N1276" s="469"/>
      <c r="O1276" s="472"/>
      <c r="P1276" s="466"/>
      <c r="Q1276" s="477"/>
      <c r="R1276" s="489"/>
      <c r="S1276" s="440"/>
      <c r="T1276" s="441"/>
      <c r="U1276" s="442"/>
      <c r="V1276" s="38"/>
      <c r="W1276" s="36"/>
      <c r="X1276" s="36"/>
      <c r="Y1276" s="150" t="str">
        <f>IFERROR(IF(VLOOKUP(A1273,入力データ,24,FALSE)="","",VLOOKUP(A1273,入力データ,24,FALSE)),"")</f>
        <v/>
      </c>
      <c r="Z1276" s="63"/>
      <c r="AA1276" s="37"/>
      <c r="AB1276" s="369"/>
      <c r="AC1276" s="378"/>
      <c r="AD1276" s="380"/>
      <c r="AE1276" s="380"/>
      <c r="AF1276" s="382"/>
      <c r="AG1276" s="384"/>
      <c r="AH1276" s="386"/>
      <c r="AI1276" s="388"/>
      <c r="AJ1276" s="390"/>
      <c r="AK1276" s="372"/>
      <c r="AL1276" s="374"/>
    </row>
    <row r="1277" spans="1:38" ht="15" customHeight="1" x14ac:dyDescent="0.15">
      <c r="A1277" s="454"/>
      <c r="B1277" s="490" t="str">
        <f>IF(OR(C1273&lt;&gt;"",C1275&lt;&gt;""),"○","")</f>
        <v/>
      </c>
      <c r="C1277" s="391" t="str">
        <f>IFERROR(IF(VLOOKUP(A1273,入力データ,4,FALSE)="","",VLOOKUP(A1273,入力データ,4,FALSE)),"")</f>
        <v/>
      </c>
      <c r="D1277" s="392"/>
      <c r="E1277" s="395" t="str">
        <f>IFERROR(IF(VLOOKUP(A1273,入力データ,15,FALSE)="","",IF(VLOOKUP(A1273,入力データ,15,FALSE)&gt;43585,5,4)),"")</f>
        <v/>
      </c>
      <c r="F1277" s="398" t="str">
        <f>IFERROR(IF(VLOOKUP(A1273,入力データ,15,FALSE)="","",VLOOKUP(A1273,入力データ,15,FALSE)),"")</f>
        <v/>
      </c>
      <c r="G1277" s="401" t="str">
        <f>IFERROR(IF(VLOOKUP(A1273,入力データ,15,FALSE)="","",VLOOKUP(A1273,入力データ,15,FALSE)),"")</f>
        <v/>
      </c>
      <c r="H1277" s="404" t="str">
        <f>IFERROR(IF(VLOOKUP(A1273,入力データ,15,FALSE)&gt;0,1,""),"")</f>
        <v/>
      </c>
      <c r="I1277" s="404" t="str">
        <f>IFERROR(IF(VLOOKUP(A1273,入力データ,16,FALSE)="","",VLOOKUP(A1273,入力データ,16,FALSE)),"")</f>
        <v/>
      </c>
      <c r="J1277" s="405" t="str">
        <f>IFERROR(IF(VLOOKUP(A1273,入力データ,17,FALSE)="","",
IF(VLOOKUP(A1273,入力データ,17,FALSE)&gt;159,"G",
IF(VLOOKUP(A1273,入力データ,17,FALSE)&gt;149,"F",
IF(VLOOKUP(A1273,入力データ,17,FALSE)&gt;139,"E",
IF(VLOOKUP(A1273,入力データ,17,FALSE)&gt;129,"D",
IF(VLOOKUP(A1273,入力データ,17,FALSE)&gt;119,"C",
IF(VLOOKUP(A1273,入力データ,17,FALSE)&gt;109,"B",
IF(VLOOKUP(A1273,入力データ,17,FALSE)&gt;99,"A",
"")))))))),"")</f>
        <v/>
      </c>
      <c r="K1277" s="408" t="str">
        <f>IFERROR(IF(VLOOKUP(A1273,入力データ,17,FALSE)="","",
IF(VLOOKUP(A1273,入力データ,17,FALSE)&gt;99,MOD(VLOOKUP(A1273,入力データ,17,FALSE),10),VLOOKUP(A1273,入力データ,17,FALSE))),"")</f>
        <v/>
      </c>
      <c r="L1277" s="411" t="str">
        <f>IFERROR(IF(VLOOKUP(A1273,入力データ,18,FALSE)="","",VLOOKUP(A1273,入力データ,18,FALSE)),"")</f>
        <v/>
      </c>
      <c r="M1277" s="493" t="str">
        <f>IFERROR(IF(VLOOKUP(A1273,入力データ,19,FALSE)="","",IF(VLOOKUP(A1273,入力データ,19,FALSE)&gt;43585,5,4)),"")</f>
        <v/>
      </c>
      <c r="N1277" s="398" t="str">
        <f>IFERROR(IF(VLOOKUP(A1273,入力データ,19,FALSE)="","",VLOOKUP(A1273,入力データ,19,FALSE)),"")</f>
        <v/>
      </c>
      <c r="O1277" s="401" t="str">
        <f>IFERROR(IF(VLOOKUP(A1273,入力データ,19,FALSE)="","",VLOOKUP(A1273,入力データ,19,FALSE)),"")</f>
        <v/>
      </c>
      <c r="P1277" s="411" t="str">
        <f>IFERROR(IF(VLOOKUP(A1273,入力データ,20,FALSE)="","",VLOOKUP(A1273,入力データ,20,FALSE)),"")</f>
        <v/>
      </c>
      <c r="Q1277" s="500"/>
      <c r="R1277" s="503" t="str">
        <f>IFERROR(IF(OR(S1277="ｲｸｷｭｳ",S1277="ﾑｷｭｳ",AND(L1277="",P1277="")),"",VLOOKUP(A1273,入力データ,31,FALSE)),"")</f>
        <v/>
      </c>
      <c r="S1277" s="423" t="str">
        <f>IFERROR(
IF(VLOOKUP(A1273,入力データ,33,FALSE)=1,"ﾑｷｭｳ ",
IF(VLOOKUP(A1273,入力データ,33,FALSE)=3,"ｲｸｷｭｳ",
IF(VLOOKUP(A1273,入力データ,33,FALSE)=4,VLOOKUP(A1273,入力データ,32,FALSE),
IF(VLOOKUP(A1273,入力データ,33,FALSE)=5,VLOOKUP(A1273,入力データ,32,FALSE),
IF(AND(VLOOKUP(A1273,入力データ,38,FALSE)&gt;0,VLOOKUP(A1273,入力データ,38,FALSE)&lt;9),0,
IF(AND(L1277="",P1277=""),"",VLOOKUP(A1273,入力データ,32,FALSE))))))),"")</f>
        <v/>
      </c>
      <c r="T1277" s="424"/>
      <c r="U1277" s="425"/>
      <c r="V1277" s="36"/>
      <c r="W1277" s="36"/>
      <c r="X1277" s="36"/>
      <c r="Y1277" s="63" t="str">
        <f>IFERROR(IF(VLOOKUP(A1273,入力データ,25,FALSE)="","",VLOOKUP(A1273,入力データ,25,FALSE)),"")</f>
        <v/>
      </c>
      <c r="Z1277" s="63"/>
      <c r="AA1277" s="37"/>
      <c r="AB1277" s="369"/>
      <c r="AC1277" s="377">
        <v>3</v>
      </c>
      <c r="AD1277" s="379" t="str">
        <f>IFERROR(IF(VLOOKUP(A1273,入力データ,33,FALSE)="","",VLOOKUP(A1273,入力データ,33,FALSE)),"")</f>
        <v/>
      </c>
      <c r="AE1277" s="379" t="str">
        <f>IF(AD1277="","",IF(V1280&gt;43585,5,4))</f>
        <v/>
      </c>
      <c r="AF1277" s="381" t="str">
        <f>IF(AD1277="","",V1280)</f>
        <v/>
      </c>
      <c r="AG1277" s="383" t="str">
        <f>IF(AE1277="","",V1280)</f>
        <v/>
      </c>
      <c r="AH1277" s="385" t="str">
        <f>IF(AF1277="","",V1280)</f>
        <v/>
      </c>
      <c r="AI1277" s="379">
        <v>7</v>
      </c>
      <c r="AJ1277" s="430"/>
      <c r="AK1277" s="372"/>
      <c r="AL1277" s="374"/>
    </row>
    <row r="1278" spans="1:38" ht="15" customHeight="1" x14ac:dyDescent="0.15">
      <c r="A1278" s="454"/>
      <c r="B1278" s="491"/>
      <c r="C1278" s="393"/>
      <c r="D1278" s="394"/>
      <c r="E1278" s="396"/>
      <c r="F1278" s="399"/>
      <c r="G1278" s="402"/>
      <c r="H1278" s="396"/>
      <c r="I1278" s="396"/>
      <c r="J1278" s="406"/>
      <c r="K1278" s="409"/>
      <c r="L1278" s="396"/>
      <c r="M1278" s="494"/>
      <c r="N1278" s="496"/>
      <c r="O1278" s="498"/>
      <c r="P1278" s="494"/>
      <c r="Q1278" s="501"/>
      <c r="R1278" s="504"/>
      <c r="S1278" s="426"/>
      <c r="T1278" s="426"/>
      <c r="U1278" s="427"/>
      <c r="V1278" s="1"/>
      <c r="W1278" s="1"/>
      <c r="X1278" s="1"/>
      <c r="Y1278" s="63" t="str">
        <f>IFERROR(IF(VLOOKUP(A1273,入力データ,26,FALSE)="","",VLOOKUP(A1273,入力データ,26,FALSE)),"")</f>
        <v/>
      </c>
      <c r="Z1278" s="1"/>
      <c r="AA1278" s="1"/>
      <c r="AB1278" s="369"/>
      <c r="AC1278" s="378"/>
      <c r="AD1278" s="380"/>
      <c r="AE1278" s="380"/>
      <c r="AF1278" s="382"/>
      <c r="AG1278" s="384"/>
      <c r="AH1278" s="386"/>
      <c r="AI1278" s="380"/>
      <c r="AJ1278" s="431"/>
      <c r="AK1278" s="372"/>
      <c r="AL1278" s="374"/>
    </row>
    <row r="1279" spans="1:38" ht="15" customHeight="1" x14ac:dyDescent="0.15">
      <c r="A1279" s="454"/>
      <c r="B1279" s="491"/>
      <c r="C1279" s="432" t="str">
        <f>IFERROR(IF(VLOOKUP(A1273,入力データ,14,FALSE)="","",VLOOKUP(A1273,入力データ,14,FALSE)),"")</f>
        <v/>
      </c>
      <c r="D1279" s="409"/>
      <c r="E1279" s="396"/>
      <c r="F1279" s="399"/>
      <c r="G1279" s="402"/>
      <c r="H1279" s="396"/>
      <c r="I1279" s="396"/>
      <c r="J1279" s="406"/>
      <c r="K1279" s="409"/>
      <c r="L1279" s="396"/>
      <c r="M1279" s="494"/>
      <c r="N1279" s="496"/>
      <c r="O1279" s="498"/>
      <c r="P1279" s="494"/>
      <c r="Q1279" s="501"/>
      <c r="R1279" s="504"/>
      <c r="S1279" s="426"/>
      <c r="T1279" s="426"/>
      <c r="U1279" s="427"/>
      <c r="V1279" s="150"/>
      <c r="W1279" s="150"/>
      <c r="X1279" s="150"/>
      <c r="Y1279" s="1"/>
      <c r="Z1279" s="62"/>
      <c r="AA1279" s="151"/>
      <c r="AB1279" s="369"/>
      <c r="AC1279" s="377">
        <v>4</v>
      </c>
      <c r="AD1279" s="413" t="str">
        <f>IFERROR(IF(VLOOKUP(A1273,入力データ,38,FALSE)="","",VLOOKUP(A1273,入力データ,38,FALSE)),"")</f>
        <v/>
      </c>
      <c r="AE1279" s="379" t="str">
        <f>IF(AD1279="","",IF(V1280&gt;43585,5,4))</f>
        <v/>
      </c>
      <c r="AF1279" s="381" t="str">
        <f>IF(AE1279="","",V1280)</f>
        <v/>
      </c>
      <c r="AG1279" s="383" t="str">
        <f>IF(AE1279="","",V1280)</f>
        <v/>
      </c>
      <c r="AH1279" s="385" t="str">
        <f>IF(AE1279="","",V1280)</f>
        <v/>
      </c>
      <c r="AI1279" s="379"/>
      <c r="AJ1279" s="418"/>
      <c r="AK1279" s="58"/>
      <c r="AL1279" s="86"/>
    </row>
    <row r="1280" spans="1:38" ht="15" customHeight="1" x14ac:dyDescent="0.15">
      <c r="A1280" s="455"/>
      <c r="B1280" s="492"/>
      <c r="C1280" s="433"/>
      <c r="D1280" s="410"/>
      <c r="E1280" s="397"/>
      <c r="F1280" s="400"/>
      <c r="G1280" s="403"/>
      <c r="H1280" s="397"/>
      <c r="I1280" s="397"/>
      <c r="J1280" s="407"/>
      <c r="K1280" s="410"/>
      <c r="L1280" s="397"/>
      <c r="M1280" s="495"/>
      <c r="N1280" s="497"/>
      <c r="O1280" s="499"/>
      <c r="P1280" s="495"/>
      <c r="Q1280" s="502"/>
      <c r="R1280" s="505"/>
      <c r="S1280" s="428"/>
      <c r="T1280" s="428"/>
      <c r="U1280" s="429"/>
      <c r="V1280" s="420" t="str">
        <f>IFERROR(IF(VLOOKUP(A1273,入力データ,27,FALSE)="","",VLOOKUP(A1273,入力データ,27,FALSE)),"")</f>
        <v/>
      </c>
      <c r="W1280" s="421"/>
      <c r="X1280" s="421"/>
      <c r="Y1280" s="421"/>
      <c r="Z1280" s="421"/>
      <c r="AA1280" s="422"/>
      <c r="AB1280" s="370"/>
      <c r="AC1280" s="412"/>
      <c r="AD1280" s="414"/>
      <c r="AE1280" s="414"/>
      <c r="AF1280" s="415"/>
      <c r="AG1280" s="416"/>
      <c r="AH1280" s="417"/>
      <c r="AI1280" s="414"/>
      <c r="AJ1280" s="419"/>
      <c r="AK1280" s="60"/>
      <c r="AL1280" s="61"/>
    </row>
    <row r="1281" spans="1:38" ht="15" customHeight="1" x14ac:dyDescent="0.15">
      <c r="A1281" s="453">
        <v>159</v>
      </c>
      <c r="B1281" s="456"/>
      <c r="C1281" s="459" t="str">
        <f>IFERROR(IF(VLOOKUP(A1281,入力データ,2,FALSE)="","",VLOOKUP(A1281,入力データ,2,FALSE)),"")</f>
        <v/>
      </c>
      <c r="D1281" s="461" t="str">
        <f>IFERROR(
IF(OR(VLOOKUP(A1281,入力データ,34,FALSE)=1,
VLOOKUP(A1281,入力データ,34,FALSE)=3,
VLOOKUP(A1281,入力データ,34,FALSE)=4,
VLOOKUP(A1281,入力データ,34,FALSE)=5),
IF(VLOOKUP(A1281,入力データ,13,FALSE)="","",VLOOKUP(A1281,入力データ,13,FALSE)),
IF(VLOOKUP(A1281,入力データ,3,FALSE)="","",VLOOKUP(A1281,入力データ,3,FALSE))),"")</f>
        <v/>
      </c>
      <c r="E1281" s="464" t="str">
        <f>IFERROR(IF(VLOOKUP(A1281,入力データ,5,FALSE)="","",IF(VLOOKUP(A1281,入力データ,5,FALSE)&gt;43585,5,4)),"")</f>
        <v/>
      </c>
      <c r="F1281" s="467" t="str">
        <f>IFERROR(IF(VLOOKUP(A1281,入力データ,5,FALSE)="","",VLOOKUP(A1281,入力データ,5,FALSE)),"")</f>
        <v/>
      </c>
      <c r="G1281" s="470" t="str">
        <f>IFERROR(IF(VLOOKUP(A1281,入力データ,5,FALSE)="","",VLOOKUP(A1281,入力データ,5,FALSE)),"")</f>
        <v/>
      </c>
      <c r="H1281" s="473" t="str">
        <f>IFERROR(IF(VLOOKUP(A1281,入力データ,5,FALSE)&gt;0,1,""),"")</f>
        <v/>
      </c>
      <c r="I1281" s="473" t="str">
        <f>IFERROR(IF(VLOOKUP(A1281,入力データ,6,FALSE)="","",VLOOKUP(A1281,入力データ,6,FALSE)),"")</f>
        <v/>
      </c>
      <c r="J1281" s="475" t="str">
        <f>IFERROR(IF(VLOOKUP(A1281,入力データ,7,FALSE)="","",
IF(VLOOKUP(A1281,入力データ,7,FALSE)&gt;159,"G",
IF(VLOOKUP(A1281,入力データ,7,FALSE)&gt;149,"F",
IF(VLOOKUP(A1281,入力データ,7,FALSE)&gt;139,"E",
IF(VLOOKUP(A1281,入力データ,7,FALSE)&gt;129,"D",
IF(VLOOKUP(A1281,入力データ,7,FALSE)&gt;119,"C",
IF(VLOOKUP(A1281,入力データ,7,FALSE)&gt;109,"B",
IF(VLOOKUP(A1281,入力データ,7,FALSE)&gt;99,"A",
"")))))))),"")</f>
        <v/>
      </c>
      <c r="K1281" s="478" t="str">
        <f>IFERROR(IF(VLOOKUP(A1281,入力データ,7,FALSE)="","",
IF(VLOOKUP(A1281,入力データ,7,FALSE)&gt;99,MOD(VLOOKUP(A1281,入力データ,7,FALSE),10),VLOOKUP(A1281,入力データ,7,FALSE))),"")</f>
        <v/>
      </c>
      <c r="L1281" s="481" t="str">
        <f>IFERROR(IF(VLOOKUP(A1281,入力データ,8,FALSE)="","",VLOOKUP(A1281,入力データ,8,FALSE)),"")</f>
        <v/>
      </c>
      <c r="M1281" s="483" t="str">
        <f>IFERROR(IF(VLOOKUP(A1281,入力データ,9,FALSE)="","",IF(VLOOKUP(A1281,入力データ,9,FALSE)&gt;43585,5,4)),"")</f>
        <v/>
      </c>
      <c r="N1281" s="485" t="str">
        <f>IFERROR(IF(VLOOKUP(A1281,入力データ,9,FALSE)="","",VLOOKUP(A1281,入力データ,9,FALSE)),"")</f>
        <v/>
      </c>
      <c r="O1281" s="470" t="str">
        <f>IFERROR(IF(VLOOKUP(A1281,入力データ,9,FALSE)="","",VLOOKUP(A1281,入力データ,9,FALSE)),"")</f>
        <v/>
      </c>
      <c r="P1281" s="481" t="str">
        <f>IFERROR(IF(VLOOKUP(A1281,入力データ,10,FALSE)="","",VLOOKUP(A1281,入力データ,10,FALSE)),"")</f>
        <v/>
      </c>
      <c r="Q1281" s="434"/>
      <c r="R1281" s="487" t="str">
        <f>IFERROR(IF(VLOOKUP(A1281,入力データ,8,FALSE)="","",VLOOKUP(A1281,入力データ,8,FALSE)+VALUE(VLOOKUP(A1281,入力データ,10,FALSE))),"")</f>
        <v/>
      </c>
      <c r="S1281" s="434" t="str">
        <f>IF(R1281="","",IF(VLOOKUP(A1281,入力データ,11,FALSE)="育児休業","ｲｸｷｭｳ",IF(VLOOKUP(A1281,入力データ,11,FALSE)="傷病休職","ﾑｷｭｳ",ROUNDDOWN(R1281*10/1000,0))))</f>
        <v/>
      </c>
      <c r="T1281" s="435"/>
      <c r="U1281" s="436"/>
      <c r="V1281" s="152"/>
      <c r="W1281" s="149"/>
      <c r="X1281" s="149"/>
      <c r="Y1281" s="149" t="str">
        <f>IFERROR(IF(VLOOKUP(A1281,入力データ,21,FALSE)="","",VLOOKUP(A1281,入力データ,21,FALSE)),"")</f>
        <v/>
      </c>
      <c r="Z1281" s="40"/>
      <c r="AA1281" s="67"/>
      <c r="AB1281" s="368" t="str">
        <f>IFERROR(IF(VLOOKUP(A1281,入力データ,28,FALSE)&amp;"　"&amp;VLOOKUP(A1281,入力データ,29,FALSE)="　","",VLOOKUP(A1281,入力データ,28,FALSE)&amp;"　"&amp;VLOOKUP(A1281,入力データ,29,FALSE)),"")</f>
        <v/>
      </c>
      <c r="AC1281" s="443">
        <v>1</v>
      </c>
      <c r="AD1281" s="444" t="str">
        <f>IFERROR(IF(VLOOKUP(A1281,入力データ,34,FALSE)="","",VLOOKUP(A1281,入力データ,34,FALSE)),"")</f>
        <v/>
      </c>
      <c r="AE1281" s="444" t="str">
        <f>IF(AD1281="","",IF(V1288&gt;43585,5,4))</f>
        <v/>
      </c>
      <c r="AF1281" s="445" t="str">
        <f>IF(AD1281="","",V1288)</f>
        <v/>
      </c>
      <c r="AG1281" s="447" t="str">
        <f>IF(AD1281="","",V1288)</f>
        <v/>
      </c>
      <c r="AH1281" s="449" t="str">
        <f>IF(AD1281="","",V1288)</f>
        <v/>
      </c>
      <c r="AI1281" s="444">
        <v>5</v>
      </c>
      <c r="AJ1281" s="451" t="str">
        <f>IFERROR(IF(OR(VLOOKUP(A1281,入力データ,34,FALSE)=1,VLOOKUP(A1281,入力データ,34,FALSE)=3,VLOOKUP(A1281,入力データ,34,FALSE)=4,VLOOKUP(A1281,入力データ,34,FALSE)=5),3,
IF(VLOOKUP(A1281,入力データ,35,FALSE)="","",3)),"")</f>
        <v/>
      </c>
      <c r="AK1281" s="371"/>
      <c r="AL1281" s="373"/>
    </row>
    <row r="1282" spans="1:38" ht="15" customHeight="1" x14ac:dyDescent="0.15">
      <c r="A1282" s="454"/>
      <c r="B1282" s="457"/>
      <c r="C1282" s="460"/>
      <c r="D1282" s="462"/>
      <c r="E1282" s="465"/>
      <c r="F1282" s="468"/>
      <c r="G1282" s="471"/>
      <c r="H1282" s="474"/>
      <c r="I1282" s="474"/>
      <c r="J1282" s="476"/>
      <c r="K1282" s="479"/>
      <c r="L1282" s="482"/>
      <c r="M1282" s="484"/>
      <c r="N1282" s="486"/>
      <c r="O1282" s="471"/>
      <c r="P1282" s="482"/>
      <c r="Q1282" s="437"/>
      <c r="R1282" s="488"/>
      <c r="S1282" s="437"/>
      <c r="T1282" s="438"/>
      <c r="U1282" s="439"/>
      <c r="V1282" s="41"/>
      <c r="W1282" s="150"/>
      <c r="X1282" s="150"/>
      <c r="Y1282" s="150" t="str">
        <f>IFERROR(IF(VLOOKUP(A1281,入力データ,22,FALSE)="","",VLOOKUP(A1281,入力データ,22,FALSE)),"")</f>
        <v/>
      </c>
      <c r="Z1282" s="150"/>
      <c r="AA1282" s="151"/>
      <c r="AB1282" s="369"/>
      <c r="AC1282" s="378"/>
      <c r="AD1282" s="380"/>
      <c r="AE1282" s="380"/>
      <c r="AF1282" s="446"/>
      <c r="AG1282" s="448"/>
      <c r="AH1282" s="450"/>
      <c r="AI1282" s="380"/>
      <c r="AJ1282" s="452"/>
      <c r="AK1282" s="372"/>
      <c r="AL1282" s="374"/>
    </row>
    <row r="1283" spans="1:38" ht="15" customHeight="1" x14ac:dyDescent="0.15">
      <c r="A1283" s="454"/>
      <c r="B1283" s="457"/>
      <c r="C1283" s="375" t="str">
        <f>IFERROR(IF(VLOOKUP(A1281,入力データ,12,FALSE)="","",VLOOKUP(A1281,入力データ,12,FALSE)),"")</f>
        <v/>
      </c>
      <c r="D1283" s="462"/>
      <c r="E1283" s="465"/>
      <c r="F1283" s="468"/>
      <c r="G1283" s="471"/>
      <c r="H1283" s="474"/>
      <c r="I1283" s="474"/>
      <c r="J1283" s="476"/>
      <c r="K1283" s="479"/>
      <c r="L1283" s="482"/>
      <c r="M1283" s="484"/>
      <c r="N1283" s="486"/>
      <c r="O1283" s="471"/>
      <c r="P1283" s="482"/>
      <c r="Q1283" s="437"/>
      <c r="R1283" s="488"/>
      <c r="S1283" s="437"/>
      <c r="T1283" s="438"/>
      <c r="U1283" s="439"/>
      <c r="V1283" s="41"/>
      <c r="W1283" s="150"/>
      <c r="X1283" s="150"/>
      <c r="Y1283" s="150" t="str">
        <f>IFERROR(IF(VLOOKUP(A1281,入力データ,23,FALSE)="","",VLOOKUP(A1281,入力データ,23,FALSE)),"")</f>
        <v/>
      </c>
      <c r="Z1283" s="150"/>
      <c r="AA1283" s="151"/>
      <c r="AB1283" s="369"/>
      <c r="AC1283" s="377">
        <v>2</v>
      </c>
      <c r="AD1283" s="379" t="str">
        <f>IFERROR(IF(VLOOKUP(A1281,入力データ,37,FALSE)="","",VLOOKUP(A1281,入力データ,37,FALSE)),"")</f>
        <v/>
      </c>
      <c r="AE1283" s="379" t="str">
        <f>IF(AD1283="","",IF(V1288&gt;43585,5,4))</f>
        <v/>
      </c>
      <c r="AF1283" s="381" t="str">
        <f>IF(AD1283="","",V1288)</f>
        <v/>
      </c>
      <c r="AG1283" s="383" t="str">
        <f>IF(AE1283="","",V1288)</f>
        <v/>
      </c>
      <c r="AH1283" s="385" t="str">
        <f>IF(AF1283="","",V1288)</f>
        <v/>
      </c>
      <c r="AI1283" s="387">
        <v>6</v>
      </c>
      <c r="AJ1283" s="389" t="str">
        <f>IFERROR(IF(VLOOKUP(A1281,入力データ,36,FALSE)="","",3),"")</f>
        <v/>
      </c>
      <c r="AK1283" s="372"/>
      <c r="AL1283" s="374"/>
    </row>
    <row r="1284" spans="1:38" ht="15" customHeight="1" x14ac:dyDescent="0.15">
      <c r="A1284" s="454"/>
      <c r="B1284" s="458"/>
      <c r="C1284" s="376"/>
      <c r="D1284" s="463"/>
      <c r="E1284" s="466"/>
      <c r="F1284" s="469"/>
      <c r="G1284" s="472"/>
      <c r="H1284" s="466"/>
      <c r="I1284" s="466"/>
      <c r="J1284" s="477"/>
      <c r="K1284" s="480"/>
      <c r="L1284" s="466"/>
      <c r="M1284" s="466"/>
      <c r="N1284" s="469"/>
      <c r="O1284" s="472"/>
      <c r="P1284" s="466"/>
      <c r="Q1284" s="477"/>
      <c r="R1284" s="489"/>
      <c r="S1284" s="440"/>
      <c r="T1284" s="441"/>
      <c r="U1284" s="442"/>
      <c r="V1284" s="38"/>
      <c r="W1284" s="36"/>
      <c r="X1284" s="36"/>
      <c r="Y1284" s="150" t="str">
        <f>IFERROR(IF(VLOOKUP(A1281,入力データ,24,FALSE)="","",VLOOKUP(A1281,入力データ,24,FALSE)),"")</f>
        <v/>
      </c>
      <c r="Z1284" s="63"/>
      <c r="AA1284" s="37"/>
      <c r="AB1284" s="369"/>
      <c r="AC1284" s="378"/>
      <c r="AD1284" s="380"/>
      <c r="AE1284" s="380"/>
      <c r="AF1284" s="382"/>
      <c r="AG1284" s="384"/>
      <c r="AH1284" s="386"/>
      <c r="AI1284" s="388"/>
      <c r="AJ1284" s="390"/>
      <c r="AK1284" s="372"/>
      <c r="AL1284" s="374"/>
    </row>
    <row r="1285" spans="1:38" ht="15" customHeight="1" x14ac:dyDescent="0.15">
      <c r="A1285" s="454"/>
      <c r="B1285" s="490" t="str">
        <f>IF(OR(C1281&lt;&gt;"",C1283&lt;&gt;""),"○","")</f>
        <v/>
      </c>
      <c r="C1285" s="391" t="str">
        <f>IFERROR(IF(VLOOKUP(A1281,入力データ,4,FALSE)="","",VLOOKUP(A1281,入力データ,4,FALSE)),"")</f>
        <v/>
      </c>
      <c r="D1285" s="392"/>
      <c r="E1285" s="395" t="str">
        <f>IFERROR(IF(VLOOKUP(A1281,入力データ,15,FALSE)="","",IF(VLOOKUP(A1281,入力データ,15,FALSE)&gt;43585,5,4)),"")</f>
        <v/>
      </c>
      <c r="F1285" s="398" t="str">
        <f>IFERROR(IF(VLOOKUP(A1281,入力データ,15,FALSE)="","",VLOOKUP(A1281,入力データ,15,FALSE)),"")</f>
        <v/>
      </c>
      <c r="G1285" s="401" t="str">
        <f>IFERROR(IF(VLOOKUP(A1281,入力データ,15,FALSE)="","",VLOOKUP(A1281,入力データ,15,FALSE)),"")</f>
        <v/>
      </c>
      <c r="H1285" s="404" t="str">
        <f>IFERROR(IF(VLOOKUP(A1281,入力データ,15,FALSE)&gt;0,1,""),"")</f>
        <v/>
      </c>
      <c r="I1285" s="404" t="str">
        <f>IFERROR(IF(VLOOKUP(A1281,入力データ,16,FALSE)="","",VLOOKUP(A1281,入力データ,16,FALSE)),"")</f>
        <v/>
      </c>
      <c r="J1285" s="405" t="str">
        <f>IFERROR(IF(VLOOKUP(A1281,入力データ,17,FALSE)="","",
IF(VLOOKUP(A1281,入力データ,17,FALSE)&gt;159,"G",
IF(VLOOKUP(A1281,入力データ,17,FALSE)&gt;149,"F",
IF(VLOOKUP(A1281,入力データ,17,FALSE)&gt;139,"E",
IF(VLOOKUP(A1281,入力データ,17,FALSE)&gt;129,"D",
IF(VLOOKUP(A1281,入力データ,17,FALSE)&gt;119,"C",
IF(VLOOKUP(A1281,入力データ,17,FALSE)&gt;109,"B",
IF(VLOOKUP(A1281,入力データ,17,FALSE)&gt;99,"A",
"")))))))),"")</f>
        <v/>
      </c>
      <c r="K1285" s="408" t="str">
        <f>IFERROR(IF(VLOOKUP(A1281,入力データ,17,FALSE)="","",
IF(VLOOKUP(A1281,入力データ,17,FALSE)&gt;99,MOD(VLOOKUP(A1281,入力データ,17,FALSE),10),VLOOKUP(A1281,入力データ,17,FALSE))),"")</f>
        <v/>
      </c>
      <c r="L1285" s="411" t="str">
        <f>IFERROR(IF(VLOOKUP(A1281,入力データ,18,FALSE)="","",VLOOKUP(A1281,入力データ,18,FALSE)),"")</f>
        <v/>
      </c>
      <c r="M1285" s="493" t="str">
        <f>IFERROR(IF(VLOOKUP(A1281,入力データ,19,FALSE)="","",IF(VLOOKUP(A1281,入力データ,19,FALSE)&gt;43585,5,4)),"")</f>
        <v/>
      </c>
      <c r="N1285" s="398" t="str">
        <f>IFERROR(IF(VLOOKUP(A1281,入力データ,19,FALSE)="","",VLOOKUP(A1281,入力データ,19,FALSE)),"")</f>
        <v/>
      </c>
      <c r="O1285" s="401" t="str">
        <f>IFERROR(IF(VLOOKUP(A1281,入力データ,19,FALSE)="","",VLOOKUP(A1281,入力データ,19,FALSE)),"")</f>
        <v/>
      </c>
      <c r="P1285" s="411" t="str">
        <f>IFERROR(IF(VLOOKUP(A1281,入力データ,20,FALSE)="","",VLOOKUP(A1281,入力データ,20,FALSE)),"")</f>
        <v/>
      </c>
      <c r="Q1285" s="500"/>
      <c r="R1285" s="503" t="str">
        <f>IFERROR(IF(OR(S1285="ｲｸｷｭｳ",S1285="ﾑｷｭｳ",AND(L1285="",P1285="")),"",VLOOKUP(A1281,入力データ,31,FALSE)),"")</f>
        <v/>
      </c>
      <c r="S1285" s="423" t="str">
        <f>IFERROR(
IF(VLOOKUP(A1281,入力データ,33,FALSE)=1,"ﾑｷｭｳ ",
IF(VLOOKUP(A1281,入力データ,33,FALSE)=3,"ｲｸｷｭｳ",
IF(VLOOKUP(A1281,入力データ,33,FALSE)=4,VLOOKUP(A1281,入力データ,32,FALSE),
IF(VLOOKUP(A1281,入力データ,33,FALSE)=5,VLOOKUP(A1281,入力データ,32,FALSE),
IF(AND(VLOOKUP(A1281,入力データ,38,FALSE)&gt;0,VLOOKUP(A1281,入力データ,38,FALSE)&lt;9),0,
IF(AND(L1285="",P1285=""),"",VLOOKUP(A1281,入力データ,32,FALSE))))))),"")</f>
        <v/>
      </c>
      <c r="T1285" s="424"/>
      <c r="U1285" s="425"/>
      <c r="V1285" s="36"/>
      <c r="W1285" s="36"/>
      <c r="X1285" s="36"/>
      <c r="Y1285" s="63" t="str">
        <f>IFERROR(IF(VLOOKUP(A1281,入力データ,25,FALSE)="","",VLOOKUP(A1281,入力データ,25,FALSE)),"")</f>
        <v/>
      </c>
      <c r="Z1285" s="63"/>
      <c r="AA1285" s="37"/>
      <c r="AB1285" s="369"/>
      <c r="AC1285" s="377">
        <v>3</v>
      </c>
      <c r="AD1285" s="379" t="str">
        <f>IFERROR(IF(VLOOKUP(A1281,入力データ,33,FALSE)="","",VLOOKUP(A1281,入力データ,33,FALSE)),"")</f>
        <v/>
      </c>
      <c r="AE1285" s="379" t="str">
        <f>IF(AD1285="","",IF(V1288&gt;43585,5,4))</f>
        <v/>
      </c>
      <c r="AF1285" s="381" t="str">
        <f>IF(AD1285="","",V1288)</f>
        <v/>
      </c>
      <c r="AG1285" s="383" t="str">
        <f>IF(AE1285="","",V1288)</f>
        <v/>
      </c>
      <c r="AH1285" s="385" t="str">
        <f>IF(AF1285="","",V1288)</f>
        <v/>
      </c>
      <c r="AI1285" s="379">
        <v>7</v>
      </c>
      <c r="AJ1285" s="430"/>
      <c r="AK1285" s="372"/>
      <c r="AL1285" s="374"/>
    </row>
    <row r="1286" spans="1:38" ht="15" customHeight="1" x14ac:dyDescent="0.15">
      <c r="A1286" s="454"/>
      <c r="B1286" s="491"/>
      <c r="C1286" s="393"/>
      <c r="D1286" s="394"/>
      <c r="E1286" s="396"/>
      <c r="F1286" s="399"/>
      <c r="G1286" s="402"/>
      <c r="H1286" s="396"/>
      <c r="I1286" s="396"/>
      <c r="J1286" s="406"/>
      <c r="K1286" s="409"/>
      <c r="L1286" s="396"/>
      <c r="M1286" s="494"/>
      <c r="N1286" s="496"/>
      <c r="O1286" s="498"/>
      <c r="P1286" s="494"/>
      <c r="Q1286" s="501"/>
      <c r="R1286" s="504"/>
      <c r="S1286" s="426"/>
      <c r="T1286" s="426"/>
      <c r="U1286" s="427"/>
      <c r="V1286" s="1"/>
      <c r="W1286" s="1"/>
      <c r="X1286" s="1"/>
      <c r="Y1286" s="63" t="str">
        <f>IFERROR(IF(VLOOKUP(A1281,入力データ,26,FALSE)="","",VLOOKUP(A1281,入力データ,26,FALSE)),"")</f>
        <v/>
      </c>
      <c r="Z1286" s="1"/>
      <c r="AA1286" s="1"/>
      <c r="AB1286" s="369"/>
      <c r="AC1286" s="378"/>
      <c r="AD1286" s="380"/>
      <c r="AE1286" s="380"/>
      <c r="AF1286" s="382"/>
      <c r="AG1286" s="384"/>
      <c r="AH1286" s="386"/>
      <c r="AI1286" s="380"/>
      <c r="AJ1286" s="431"/>
      <c r="AK1286" s="372"/>
      <c r="AL1286" s="374"/>
    </row>
    <row r="1287" spans="1:38" ht="15" customHeight="1" x14ac:dyDescent="0.15">
      <c r="A1287" s="454"/>
      <c r="B1287" s="491"/>
      <c r="C1287" s="432" t="str">
        <f>IFERROR(IF(VLOOKUP(A1281,入力データ,14,FALSE)="","",VLOOKUP(A1281,入力データ,14,FALSE)),"")</f>
        <v/>
      </c>
      <c r="D1287" s="409"/>
      <c r="E1287" s="396"/>
      <c r="F1287" s="399"/>
      <c r="G1287" s="402"/>
      <c r="H1287" s="396"/>
      <c r="I1287" s="396"/>
      <c r="J1287" s="406"/>
      <c r="K1287" s="409"/>
      <c r="L1287" s="396"/>
      <c r="M1287" s="494"/>
      <c r="N1287" s="496"/>
      <c r="O1287" s="498"/>
      <c r="P1287" s="494"/>
      <c r="Q1287" s="501"/>
      <c r="R1287" s="504"/>
      <c r="S1287" s="426"/>
      <c r="T1287" s="426"/>
      <c r="U1287" s="427"/>
      <c r="V1287" s="150"/>
      <c r="W1287" s="150"/>
      <c r="X1287" s="150"/>
      <c r="Y1287" s="1"/>
      <c r="Z1287" s="62"/>
      <c r="AA1287" s="151"/>
      <c r="AB1287" s="369"/>
      <c r="AC1287" s="377">
        <v>4</v>
      </c>
      <c r="AD1287" s="413" t="str">
        <f>IFERROR(IF(VLOOKUP(A1281,入力データ,38,FALSE)="","",VLOOKUP(A1281,入力データ,38,FALSE)),"")</f>
        <v/>
      </c>
      <c r="AE1287" s="379" t="str">
        <f>IF(AD1287="","",IF(V1288&gt;43585,5,4))</f>
        <v/>
      </c>
      <c r="AF1287" s="381" t="str">
        <f>IF(AE1287="","",V1288)</f>
        <v/>
      </c>
      <c r="AG1287" s="383" t="str">
        <f>IF(AE1287="","",V1288)</f>
        <v/>
      </c>
      <c r="AH1287" s="385" t="str">
        <f>IF(AE1287="","",V1288)</f>
        <v/>
      </c>
      <c r="AI1287" s="379"/>
      <c r="AJ1287" s="418"/>
      <c r="AK1287" s="58"/>
      <c r="AL1287" s="86"/>
    </row>
    <row r="1288" spans="1:38" ht="15" customHeight="1" x14ac:dyDescent="0.15">
      <c r="A1288" s="455"/>
      <c r="B1288" s="492"/>
      <c r="C1288" s="433"/>
      <c r="D1288" s="410"/>
      <c r="E1288" s="397"/>
      <c r="F1288" s="400"/>
      <c r="G1288" s="403"/>
      <c r="H1288" s="397"/>
      <c r="I1288" s="397"/>
      <c r="J1288" s="407"/>
      <c r="K1288" s="410"/>
      <c r="L1288" s="397"/>
      <c r="M1288" s="495"/>
      <c r="N1288" s="497"/>
      <c r="O1288" s="499"/>
      <c r="P1288" s="495"/>
      <c r="Q1288" s="502"/>
      <c r="R1288" s="505"/>
      <c r="S1288" s="428"/>
      <c r="T1288" s="428"/>
      <c r="U1288" s="429"/>
      <c r="V1288" s="420" t="str">
        <f>IFERROR(IF(VLOOKUP(A1281,入力データ,27,FALSE)="","",VLOOKUP(A1281,入力データ,27,FALSE)),"")</f>
        <v/>
      </c>
      <c r="W1288" s="421"/>
      <c r="X1288" s="421"/>
      <c r="Y1288" s="421"/>
      <c r="Z1288" s="421"/>
      <c r="AA1288" s="422"/>
      <c r="AB1288" s="370"/>
      <c r="AC1288" s="412"/>
      <c r="AD1288" s="414"/>
      <c r="AE1288" s="414"/>
      <c r="AF1288" s="415"/>
      <c r="AG1288" s="416"/>
      <c r="AH1288" s="417"/>
      <c r="AI1288" s="414"/>
      <c r="AJ1288" s="419"/>
      <c r="AK1288" s="60"/>
      <c r="AL1288" s="61"/>
    </row>
    <row r="1289" spans="1:38" ht="15" customHeight="1" x14ac:dyDescent="0.15">
      <c r="A1289" s="453">
        <v>160</v>
      </c>
      <c r="B1289" s="456"/>
      <c r="C1289" s="459" t="str">
        <f>IFERROR(IF(VLOOKUP(A1289,入力データ,2,FALSE)="","",VLOOKUP(A1289,入力データ,2,FALSE)),"")</f>
        <v/>
      </c>
      <c r="D1289" s="461" t="str">
        <f>IFERROR(
IF(OR(VLOOKUP(A1289,入力データ,34,FALSE)=1,
VLOOKUP(A1289,入力データ,34,FALSE)=3,
VLOOKUP(A1289,入力データ,34,FALSE)=4,
VLOOKUP(A1289,入力データ,34,FALSE)=5),
IF(VLOOKUP(A1289,入力データ,13,FALSE)="","",VLOOKUP(A1289,入力データ,13,FALSE)),
IF(VLOOKUP(A1289,入力データ,3,FALSE)="","",VLOOKUP(A1289,入力データ,3,FALSE))),"")</f>
        <v/>
      </c>
      <c r="E1289" s="464" t="str">
        <f>IFERROR(IF(VLOOKUP(A1289,入力データ,5,FALSE)="","",IF(VLOOKUP(A1289,入力データ,5,FALSE)&gt;43585,5,4)),"")</f>
        <v/>
      </c>
      <c r="F1289" s="467" t="str">
        <f>IFERROR(IF(VLOOKUP(A1289,入力データ,5,FALSE)="","",VLOOKUP(A1289,入力データ,5,FALSE)),"")</f>
        <v/>
      </c>
      <c r="G1289" s="470" t="str">
        <f>IFERROR(IF(VLOOKUP(A1289,入力データ,5,FALSE)="","",VLOOKUP(A1289,入力データ,5,FALSE)),"")</f>
        <v/>
      </c>
      <c r="H1289" s="473" t="str">
        <f>IFERROR(IF(VLOOKUP(A1289,入力データ,5,FALSE)&gt;0,1,""),"")</f>
        <v/>
      </c>
      <c r="I1289" s="473" t="str">
        <f>IFERROR(IF(VLOOKUP(A1289,入力データ,6,FALSE)="","",VLOOKUP(A1289,入力データ,6,FALSE)),"")</f>
        <v/>
      </c>
      <c r="J1289" s="475" t="str">
        <f>IFERROR(IF(VLOOKUP(A1289,入力データ,7,FALSE)="","",
IF(VLOOKUP(A1289,入力データ,7,FALSE)&gt;159,"G",
IF(VLOOKUP(A1289,入力データ,7,FALSE)&gt;149,"F",
IF(VLOOKUP(A1289,入力データ,7,FALSE)&gt;139,"E",
IF(VLOOKUP(A1289,入力データ,7,FALSE)&gt;129,"D",
IF(VLOOKUP(A1289,入力データ,7,FALSE)&gt;119,"C",
IF(VLOOKUP(A1289,入力データ,7,FALSE)&gt;109,"B",
IF(VLOOKUP(A1289,入力データ,7,FALSE)&gt;99,"A",
"")))))))),"")</f>
        <v/>
      </c>
      <c r="K1289" s="478" t="str">
        <f>IFERROR(IF(VLOOKUP(A1289,入力データ,7,FALSE)="","",
IF(VLOOKUP(A1289,入力データ,7,FALSE)&gt;99,MOD(VLOOKUP(A1289,入力データ,7,FALSE),10),VLOOKUP(A1289,入力データ,7,FALSE))),"")</f>
        <v/>
      </c>
      <c r="L1289" s="481" t="str">
        <f>IFERROR(IF(VLOOKUP(A1289,入力データ,8,FALSE)="","",VLOOKUP(A1289,入力データ,8,FALSE)),"")</f>
        <v/>
      </c>
      <c r="M1289" s="483" t="str">
        <f>IFERROR(IF(VLOOKUP(A1289,入力データ,9,FALSE)="","",IF(VLOOKUP(A1289,入力データ,9,FALSE)&gt;43585,5,4)),"")</f>
        <v/>
      </c>
      <c r="N1289" s="485" t="str">
        <f>IFERROR(IF(VLOOKUP(A1289,入力データ,9,FALSE)="","",VLOOKUP(A1289,入力データ,9,FALSE)),"")</f>
        <v/>
      </c>
      <c r="O1289" s="470" t="str">
        <f>IFERROR(IF(VLOOKUP(A1289,入力データ,9,FALSE)="","",VLOOKUP(A1289,入力データ,9,FALSE)),"")</f>
        <v/>
      </c>
      <c r="P1289" s="481" t="str">
        <f>IFERROR(IF(VLOOKUP(A1289,入力データ,10,FALSE)="","",VLOOKUP(A1289,入力データ,10,FALSE)),"")</f>
        <v/>
      </c>
      <c r="Q1289" s="434"/>
      <c r="R1289" s="487" t="str">
        <f>IFERROR(IF(VLOOKUP(A1289,入力データ,8,FALSE)="","",VLOOKUP(A1289,入力データ,8,FALSE)+VALUE(VLOOKUP(A1289,入力データ,10,FALSE))),"")</f>
        <v/>
      </c>
      <c r="S1289" s="434" t="str">
        <f>IF(R1289="","",IF(VLOOKUP(A1289,入力データ,11,FALSE)="育児休業","ｲｸｷｭｳ",IF(VLOOKUP(A1289,入力データ,11,FALSE)="傷病休職","ﾑｷｭｳ",ROUNDDOWN(R1289*10/1000,0))))</f>
        <v/>
      </c>
      <c r="T1289" s="435"/>
      <c r="U1289" s="436"/>
      <c r="V1289" s="152"/>
      <c r="W1289" s="149"/>
      <c r="X1289" s="149"/>
      <c r="Y1289" s="149" t="str">
        <f>IFERROR(IF(VLOOKUP(A1289,入力データ,21,FALSE)="","",VLOOKUP(A1289,入力データ,21,FALSE)),"")</f>
        <v/>
      </c>
      <c r="Z1289" s="40"/>
      <c r="AA1289" s="67"/>
      <c r="AB1289" s="368" t="str">
        <f>IFERROR(IF(VLOOKUP(A1289,入力データ,28,FALSE)&amp;"　"&amp;VLOOKUP(A1289,入力データ,29,FALSE)="　","",VLOOKUP(A1289,入力データ,28,FALSE)&amp;"　"&amp;VLOOKUP(A1289,入力データ,29,FALSE)),"")</f>
        <v/>
      </c>
      <c r="AC1289" s="443">
        <v>1</v>
      </c>
      <c r="AD1289" s="444" t="str">
        <f>IFERROR(IF(VLOOKUP(A1289,入力データ,34,FALSE)="","",VLOOKUP(A1289,入力データ,34,FALSE)),"")</f>
        <v/>
      </c>
      <c r="AE1289" s="444" t="str">
        <f>IF(AD1289="","",IF(V1296&gt;43585,5,4))</f>
        <v/>
      </c>
      <c r="AF1289" s="445" t="str">
        <f>IF(AD1289="","",V1296)</f>
        <v/>
      </c>
      <c r="AG1289" s="447" t="str">
        <f>IF(AD1289="","",V1296)</f>
        <v/>
      </c>
      <c r="AH1289" s="449" t="str">
        <f>IF(AD1289="","",V1296)</f>
        <v/>
      </c>
      <c r="AI1289" s="444">
        <v>5</v>
      </c>
      <c r="AJ1289" s="451" t="str">
        <f>IFERROR(IF(OR(VLOOKUP(A1289,入力データ,34,FALSE)=1,VLOOKUP(A1289,入力データ,34,FALSE)=3,VLOOKUP(A1289,入力データ,34,FALSE)=4,VLOOKUP(A1289,入力データ,34,FALSE)=5),3,
IF(VLOOKUP(A1289,入力データ,35,FALSE)="","",3)),"")</f>
        <v/>
      </c>
      <c r="AK1289" s="371"/>
      <c r="AL1289" s="373"/>
    </row>
    <row r="1290" spans="1:38" ht="15" customHeight="1" x14ac:dyDescent="0.15">
      <c r="A1290" s="454"/>
      <c r="B1290" s="457"/>
      <c r="C1290" s="460"/>
      <c r="D1290" s="462"/>
      <c r="E1290" s="465"/>
      <c r="F1290" s="468"/>
      <c r="G1290" s="471"/>
      <c r="H1290" s="474"/>
      <c r="I1290" s="474"/>
      <c r="J1290" s="476"/>
      <c r="K1290" s="479"/>
      <c r="L1290" s="482"/>
      <c r="M1290" s="484"/>
      <c r="N1290" s="486"/>
      <c r="O1290" s="471"/>
      <c r="P1290" s="482"/>
      <c r="Q1290" s="437"/>
      <c r="R1290" s="488"/>
      <c r="S1290" s="437"/>
      <c r="T1290" s="438"/>
      <c r="U1290" s="439"/>
      <c r="V1290" s="41"/>
      <c r="W1290" s="150"/>
      <c r="X1290" s="150"/>
      <c r="Y1290" s="150" t="str">
        <f>IFERROR(IF(VLOOKUP(A1289,入力データ,22,FALSE)="","",VLOOKUP(A1289,入力データ,22,FALSE)),"")</f>
        <v/>
      </c>
      <c r="Z1290" s="150"/>
      <c r="AA1290" s="151"/>
      <c r="AB1290" s="369"/>
      <c r="AC1290" s="378"/>
      <c r="AD1290" s="380"/>
      <c r="AE1290" s="380"/>
      <c r="AF1290" s="446"/>
      <c r="AG1290" s="448"/>
      <c r="AH1290" s="450"/>
      <c r="AI1290" s="380"/>
      <c r="AJ1290" s="452"/>
      <c r="AK1290" s="372"/>
      <c r="AL1290" s="374"/>
    </row>
    <row r="1291" spans="1:38" ht="15" customHeight="1" x14ac:dyDescent="0.15">
      <c r="A1291" s="454"/>
      <c r="B1291" s="457"/>
      <c r="C1291" s="375" t="str">
        <f>IFERROR(IF(VLOOKUP(A1289,入力データ,12,FALSE)="","",VLOOKUP(A1289,入力データ,12,FALSE)),"")</f>
        <v/>
      </c>
      <c r="D1291" s="462"/>
      <c r="E1291" s="465"/>
      <c r="F1291" s="468"/>
      <c r="G1291" s="471"/>
      <c r="H1291" s="474"/>
      <c r="I1291" s="474"/>
      <c r="J1291" s="476"/>
      <c r="K1291" s="479"/>
      <c r="L1291" s="482"/>
      <c r="M1291" s="484"/>
      <c r="N1291" s="486"/>
      <c r="O1291" s="471"/>
      <c r="P1291" s="482"/>
      <c r="Q1291" s="437"/>
      <c r="R1291" s="488"/>
      <c r="S1291" s="437"/>
      <c r="T1291" s="438"/>
      <c r="U1291" s="439"/>
      <c r="V1291" s="41"/>
      <c r="W1291" s="150"/>
      <c r="X1291" s="150"/>
      <c r="Y1291" s="150" t="str">
        <f>IFERROR(IF(VLOOKUP(A1289,入力データ,23,FALSE)="","",VLOOKUP(A1289,入力データ,23,FALSE)),"")</f>
        <v/>
      </c>
      <c r="Z1291" s="150"/>
      <c r="AA1291" s="151"/>
      <c r="AB1291" s="369"/>
      <c r="AC1291" s="377">
        <v>2</v>
      </c>
      <c r="AD1291" s="379" t="str">
        <f>IFERROR(IF(VLOOKUP(A1289,入力データ,37,FALSE)="","",VLOOKUP(A1289,入力データ,37,FALSE)),"")</f>
        <v/>
      </c>
      <c r="AE1291" s="379" t="str">
        <f>IF(AD1291="","",IF(V1296&gt;43585,5,4))</f>
        <v/>
      </c>
      <c r="AF1291" s="381" t="str">
        <f>IF(AD1291="","",V1296)</f>
        <v/>
      </c>
      <c r="AG1291" s="383" t="str">
        <f>IF(AE1291="","",V1296)</f>
        <v/>
      </c>
      <c r="AH1291" s="385" t="str">
        <f>IF(AF1291="","",V1296)</f>
        <v/>
      </c>
      <c r="AI1291" s="387">
        <v>6</v>
      </c>
      <c r="AJ1291" s="389" t="str">
        <f>IFERROR(IF(VLOOKUP(A1289,入力データ,36,FALSE)="","",3),"")</f>
        <v/>
      </c>
      <c r="AK1291" s="372"/>
      <c r="AL1291" s="374"/>
    </row>
    <row r="1292" spans="1:38" ht="15" customHeight="1" x14ac:dyDescent="0.15">
      <c r="A1292" s="454"/>
      <c r="B1292" s="458"/>
      <c r="C1292" s="376"/>
      <c r="D1292" s="463"/>
      <c r="E1292" s="466"/>
      <c r="F1292" s="469"/>
      <c r="G1292" s="472"/>
      <c r="H1292" s="466"/>
      <c r="I1292" s="466"/>
      <c r="J1292" s="477"/>
      <c r="K1292" s="480"/>
      <c r="L1292" s="466"/>
      <c r="M1292" s="466"/>
      <c r="N1292" s="469"/>
      <c r="O1292" s="472"/>
      <c r="P1292" s="466"/>
      <c r="Q1292" s="477"/>
      <c r="R1292" s="489"/>
      <c r="S1292" s="440"/>
      <c r="T1292" s="441"/>
      <c r="U1292" s="442"/>
      <c r="V1292" s="38"/>
      <c r="W1292" s="36"/>
      <c r="X1292" s="36"/>
      <c r="Y1292" s="150" t="str">
        <f>IFERROR(IF(VLOOKUP(A1289,入力データ,24,FALSE)="","",VLOOKUP(A1289,入力データ,24,FALSE)),"")</f>
        <v/>
      </c>
      <c r="Z1292" s="63"/>
      <c r="AA1292" s="37"/>
      <c r="AB1292" s="369"/>
      <c r="AC1292" s="378"/>
      <c r="AD1292" s="380"/>
      <c r="AE1292" s="380"/>
      <c r="AF1292" s="382"/>
      <c r="AG1292" s="384"/>
      <c r="AH1292" s="386"/>
      <c r="AI1292" s="388"/>
      <c r="AJ1292" s="390"/>
      <c r="AK1292" s="372"/>
      <c r="AL1292" s="374"/>
    </row>
    <row r="1293" spans="1:38" ht="15" customHeight="1" x14ac:dyDescent="0.15">
      <c r="A1293" s="454"/>
      <c r="B1293" s="490" t="str">
        <f>IF(OR(C1289&lt;&gt;"",C1291&lt;&gt;""),"○","")</f>
        <v/>
      </c>
      <c r="C1293" s="391" t="str">
        <f>IFERROR(IF(VLOOKUP(A1289,入力データ,4,FALSE)="","",VLOOKUP(A1289,入力データ,4,FALSE)),"")</f>
        <v/>
      </c>
      <c r="D1293" s="392"/>
      <c r="E1293" s="395" t="str">
        <f>IFERROR(IF(VLOOKUP(A1289,入力データ,15,FALSE)="","",IF(VLOOKUP(A1289,入力データ,15,FALSE)&gt;43585,5,4)),"")</f>
        <v/>
      </c>
      <c r="F1293" s="398" t="str">
        <f>IFERROR(IF(VLOOKUP(A1289,入力データ,15,FALSE)="","",VLOOKUP(A1289,入力データ,15,FALSE)),"")</f>
        <v/>
      </c>
      <c r="G1293" s="401" t="str">
        <f>IFERROR(IF(VLOOKUP(A1289,入力データ,15,FALSE)="","",VLOOKUP(A1289,入力データ,15,FALSE)),"")</f>
        <v/>
      </c>
      <c r="H1293" s="404" t="str">
        <f>IFERROR(IF(VLOOKUP(A1289,入力データ,15,FALSE)&gt;0,1,""),"")</f>
        <v/>
      </c>
      <c r="I1293" s="404" t="str">
        <f>IFERROR(IF(VLOOKUP(A1289,入力データ,16,FALSE)="","",VLOOKUP(A1289,入力データ,16,FALSE)),"")</f>
        <v/>
      </c>
      <c r="J1293" s="405" t="str">
        <f>IFERROR(IF(VLOOKUP(A1289,入力データ,17,FALSE)="","",
IF(VLOOKUP(A1289,入力データ,17,FALSE)&gt;159,"G",
IF(VLOOKUP(A1289,入力データ,17,FALSE)&gt;149,"F",
IF(VLOOKUP(A1289,入力データ,17,FALSE)&gt;139,"E",
IF(VLOOKUP(A1289,入力データ,17,FALSE)&gt;129,"D",
IF(VLOOKUP(A1289,入力データ,17,FALSE)&gt;119,"C",
IF(VLOOKUP(A1289,入力データ,17,FALSE)&gt;109,"B",
IF(VLOOKUP(A1289,入力データ,17,FALSE)&gt;99,"A",
"")))))))),"")</f>
        <v/>
      </c>
      <c r="K1293" s="408" t="str">
        <f>IFERROR(IF(VLOOKUP(A1289,入力データ,17,FALSE)="","",
IF(VLOOKUP(A1289,入力データ,17,FALSE)&gt;99,MOD(VLOOKUP(A1289,入力データ,17,FALSE),10),VLOOKUP(A1289,入力データ,17,FALSE))),"")</f>
        <v/>
      </c>
      <c r="L1293" s="411" t="str">
        <f>IFERROR(IF(VLOOKUP(A1289,入力データ,18,FALSE)="","",VLOOKUP(A1289,入力データ,18,FALSE)),"")</f>
        <v/>
      </c>
      <c r="M1293" s="493" t="str">
        <f>IFERROR(IF(VLOOKUP(A1289,入力データ,19,FALSE)="","",IF(VLOOKUP(A1289,入力データ,19,FALSE)&gt;43585,5,4)),"")</f>
        <v/>
      </c>
      <c r="N1293" s="398" t="str">
        <f>IFERROR(IF(VLOOKUP(A1289,入力データ,19,FALSE)="","",VLOOKUP(A1289,入力データ,19,FALSE)),"")</f>
        <v/>
      </c>
      <c r="O1293" s="401" t="str">
        <f>IFERROR(IF(VLOOKUP(A1289,入力データ,19,FALSE)="","",VLOOKUP(A1289,入力データ,19,FALSE)),"")</f>
        <v/>
      </c>
      <c r="P1293" s="411" t="str">
        <f>IFERROR(IF(VLOOKUP(A1289,入力データ,20,FALSE)="","",VLOOKUP(A1289,入力データ,20,FALSE)),"")</f>
        <v/>
      </c>
      <c r="Q1293" s="500"/>
      <c r="R1293" s="503" t="str">
        <f>IFERROR(IF(OR(S1293="ｲｸｷｭｳ",S1293="ﾑｷｭｳ",AND(L1293="",P1293="")),"",VLOOKUP(A1289,入力データ,31,FALSE)),"")</f>
        <v/>
      </c>
      <c r="S1293" s="423" t="str">
        <f>IFERROR(
IF(VLOOKUP(A1289,入力データ,33,FALSE)=1,"ﾑｷｭｳ ",
IF(VLOOKUP(A1289,入力データ,33,FALSE)=3,"ｲｸｷｭｳ",
IF(VLOOKUP(A1289,入力データ,33,FALSE)=4,VLOOKUP(A1289,入力データ,32,FALSE),
IF(VLOOKUP(A1289,入力データ,33,FALSE)=5,VLOOKUP(A1289,入力データ,32,FALSE),
IF(AND(VLOOKUP(A1289,入力データ,38,FALSE)&gt;0,VLOOKUP(A1289,入力データ,38,FALSE)&lt;9),0,
IF(AND(L1293="",P1293=""),"",VLOOKUP(A1289,入力データ,32,FALSE))))))),"")</f>
        <v/>
      </c>
      <c r="T1293" s="424"/>
      <c r="U1293" s="425"/>
      <c r="V1293" s="36"/>
      <c r="W1293" s="36"/>
      <c r="X1293" s="36"/>
      <c r="Y1293" s="63" t="str">
        <f>IFERROR(IF(VLOOKUP(A1289,入力データ,25,FALSE)="","",VLOOKUP(A1289,入力データ,25,FALSE)),"")</f>
        <v/>
      </c>
      <c r="Z1293" s="63"/>
      <c r="AA1293" s="37"/>
      <c r="AB1293" s="369"/>
      <c r="AC1293" s="377">
        <v>3</v>
      </c>
      <c r="AD1293" s="379" t="str">
        <f>IFERROR(IF(VLOOKUP(A1289,入力データ,33,FALSE)="","",VLOOKUP(A1289,入力データ,33,FALSE)),"")</f>
        <v/>
      </c>
      <c r="AE1293" s="379" t="str">
        <f>IF(AD1293="","",IF(V1296&gt;43585,5,4))</f>
        <v/>
      </c>
      <c r="AF1293" s="381" t="str">
        <f>IF(AD1293="","",V1296)</f>
        <v/>
      </c>
      <c r="AG1293" s="383" t="str">
        <f>IF(AE1293="","",V1296)</f>
        <v/>
      </c>
      <c r="AH1293" s="385" t="str">
        <f>IF(AF1293="","",V1296)</f>
        <v/>
      </c>
      <c r="AI1293" s="379">
        <v>7</v>
      </c>
      <c r="AJ1293" s="430"/>
      <c r="AK1293" s="372"/>
      <c r="AL1293" s="374"/>
    </row>
    <row r="1294" spans="1:38" ht="15" customHeight="1" x14ac:dyDescent="0.15">
      <c r="A1294" s="454"/>
      <c r="B1294" s="491"/>
      <c r="C1294" s="393"/>
      <c r="D1294" s="394"/>
      <c r="E1294" s="396"/>
      <c r="F1294" s="399"/>
      <c r="G1294" s="402"/>
      <c r="H1294" s="396"/>
      <c r="I1294" s="396"/>
      <c r="J1294" s="406"/>
      <c r="K1294" s="409"/>
      <c r="L1294" s="396"/>
      <c r="M1294" s="494"/>
      <c r="N1294" s="496"/>
      <c r="O1294" s="498"/>
      <c r="P1294" s="494"/>
      <c r="Q1294" s="501"/>
      <c r="R1294" s="504"/>
      <c r="S1294" s="426"/>
      <c r="T1294" s="426"/>
      <c r="U1294" s="427"/>
      <c r="V1294" s="1"/>
      <c r="W1294" s="1"/>
      <c r="X1294" s="1"/>
      <c r="Y1294" s="63" t="str">
        <f>IFERROR(IF(VLOOKUP(A1289,入力データ,26,FALSE)="","",VLOOKUP(A1289,入力データ,26,FALSE)),"")</f>
        <v/>
      </c>
      <c r="Z1294" s="1"/>
      <c r="AA1294" s="1"/>
      <c r="AB1294" s="369"/>
      <c r="AC1294" s="378"/>
      <c r="AD1294" s="380"/>
      <c r="AE1294" s="380"/>
      <c r="AF1294" s="382"/>
      <c r="AG1294" s="384"/>
      <c r="AH1294" s="386"/>
      <c r="AI1294" s="380"/>
      <c r="AJ1294" s="431"/>
      <c r="AK1294" s="372"/>
      <c r="AL1294" s="374"/>
    </row>
    <row r="1295" spans="1:38" ht="15" customHeight="1" x14ac:dyDescent="0.15">
      <c r="A1295" s="454"/>
      <c r="B1295" s="491"/>
      <c r="C1295" s="432" t="str">
        <f>IFERROR(IF(VLOOKUP(A1289,入力データ,14,FALSE)="","",VLOOKUP(A1289,入力データ,14,FALSE)),"")</f>
        <v/>
      </c>
      <c r="D1295" s="409"/>
      <c r="E1295" s="396"/>
      <c r="F1295" s="399"/>
      <c r="G1295" s="402"/>
      <c r="H1295" s="396"/>
      <c r="I1295" s="396"/>
      <c r="J1295" s="406"/>
      <c r="K1295" s="409"/>
      <c r="L1295" s="396"/>
      <c r="M1295" s="494"/>
      <c r="N1295" s="496"/>
      <c r="O1295" s="498"/>
      <c r="P1295" s="494"/>
      <c r="Q1295" s="501"/>
      <c r="R1295" s="504"/>
      <c r="S1295" s="426"/>
      <c r="T1295" s="426"/>
      <c r="U1295" s="427"/>
      <c r="V1295" s="150"/>
      <c r="W1295" s="150"/>
      <c r="X1295" s="150"/>
      <c r="Y1295" s="1"/>
      <c r="Z1295" s="62"/>
      <c r="AA1295" s="151"/>
      <c r="AB1295" s="369"/>
      <c r="AC1295" s="377">
        <v>4</v>
      </c>
      <c r="AD1295" s="413" t="str">
        <f>IFERROR(IF(VLOOKUP(A1289,入力データ,38,FALSE)="","",VLOOKUP(A1289,入力データ,38,FALSE)),"")</f>
        <v/>
      </c>
      <c r="AE1295" s="379" t="str">
        <f>IF(AD1295="","",IF(V1296&gt;43585,5,4))</f>
        <v/>
      </c>
      <c r="AF1295" s="381" t="str">
        <f>IF(AE1295="","",V1296)</f>
        <v/>
      </c>
      <c r="AG1295" s="383" t="str">
        <f>IF(AE1295="","",V1296)</f>
        <v/>
      </c>
      <c r="AH1295" s="385" t="str">
        <f>IF(AE1295="","",V1296)</f>
        <v/>
      </c>
      <c r="AI1295" s="379"/>
      <c r="AJ1295" s="418"/>
      <c r="AK1295" s="58"/>
      <c r="AL1295" s="86"/>
    </row>
    <row r="1296" spans="1:38" ht="15" customHeight="1" x14ac:dyDescent="0.15">
      <c r="A1296" s="455"/>
      <c r="B1296" s="492"/>
      <c r="C1296" s="433"/>
      <c r="D1296" s="410"/>
      <c r="E1296" s="397"/>
      <c r="F1296" s="400"/>
      <c r="G1296" s="403"/>
      <c r="H1296" s="397"/>
      <c r="I1296" s="397"/>
      <c r="J1296" s="407"/>
      <c r="K1296" s="410"/>
      <c r="L1296" s="397"/>
      <c r="M1296" s="495"/>
      <c r="N1296" s="497"/>
      <c r="O1296" s="499"/>
      <c r="P1296" s="495"/>
      <c r="Q1296" s="502"/>
      <c r="R1296" s="505"/>
      <c r="S1296" s="428"/>
      <c r="T1296" s="428"/>
      <c r="U1296" s="429"/>
      <c r="V1296" s="420" t="str">
        <f>IFERROR(IF(VLOOKUP(A1289,入力データ,27,FALSE)="","",VLOOKUP(A1289,入力データ,27,FALSE)),"")</f>
        <v/>
      </c>
      <c r="W1296" s="421"/>
      <c r="X1296" s="421"/>
      <c r="Y1296" s="421"/>
      <c r="Z1296" s="421"/>
      <c r="AA1296" s="422"/>
      <c r="AB1296" s="370"/>
      <c r="AC1296" s="412"/>
      <c r="AD1296" s="414"/>
      <c r="AE1296" s="414"/>
      <c r="AF1296" s="415"/>
      <c r="AG1296" s="416"/>
      <c r="AH1296" s="417"/>
      <c r="AI1296" s="414"/>
      <c r="AJ1296" s="419"/>
      <c r="AK1296" s="60"/>
      <c r="AL1296" s="61"/>
    </row>
    <row r="1297" spans="1:38" ht="15" customHeight="1" x14ac:dyDescent="0.15">
      <c r="A1297" s="453">
        <v>161</v>
      </c>
      <c r="B1297" s="456"/>
      <c r="C1297" s="459" t="str">
        <f>IFERROR(IF(VLOOKUP(A1297,入力データ,2,FALSE)="","",VLOOKUP(A1297,入力データ,2,FALSE)),"")</f>
        <v/>
      </c>
      <c r="D1297" s="461" t="str">
        <f>IFERROR(
IF(OR(VLOOKUP(A1297,入力データ,34,FALSE)=1,
VLOOKUP(A1297,入力データ,34,FALSE)=3,
VLOOKUP(A1297,入力データ,34,FALSE)=4,
VLOOKUP(A1297,入力データ,34,FALSE)=5),
IF(VLOOKUP(A1297,入力データ,13,FALSE)="","",VLOOKUP(A1297,入力データ,13,FALSE)),
IF(VLOOKUP(A1297,入力データ,3,FALSE)="","",VLOOKUP(A1297,入力データ,3,FALSE))),"")</f>
        <v/>
      </c>
      <c r="E1297" s="464" t="str">
        <f>IFERROR(IF(VLOOKUP(A1297,入力データ,5,FALSE)="","",IF(VLOOKUP(A1297,入力データ,5,FALSE)&gt;43585,5,4)),"")</f>
        <v/>
      </c>
      <c r="F1297" s="467" t="str">
        <f>IFERROR(IF(VLOOKUP(A1297,入力データ,5,FALSE)="","",VLOOKUP(A1297,入力データ,5,FALSE)),"")</f>
        <v/>
      </c>
      <c r="G1297" s="470" t="str">
        <f>IFERROR(IF(VLOOKUP(A1297,入力データ,5,FALSE)="","",VLOOKUP(A1297,入力データ,5,FALSE)),"")</f>
        <v/>
      </c>
      <c r="H1297" s="473" t="str">
        <f>IFERROR(IF(VLOOKUP(A1297,入力データ,5,FALSE)&gt;0,1,""),"")</f>
        <v/>
      </c>
      <c r="I1297" s="473" t="str">
        <f>IFERROR(IF(VLOOKUP(A1297,入力データ,6,FALSE)="","",VLOOKUP(A1297,入力データ,6,FALSE)),"")</f>
        <v/>
      </c>
      <c r="J1297" s="475" t="str">
        <f>IFERROR(IF(VLOOKUP(A1297,入力データ,7,FALSE)="","",
IF(VLOOKUP(A1297,入力データ,7,FALSE)&gt;159,"G",
IF(VLOOKUP(A1297,入力データ,7,FALSE)&gt;149,"F",
IF(VLOOKUP(A1297,入力データ,7,FALSE)&gt;139,"E",
IF(VLOOKUP(A1297,入力データ,7,FALSE)&gt;129,"D",
IF(VLOOKUP(A1297,入力データ,7,FALSE)&gt;119,"C",
IF(VLOOKUP(A1297,入力データ,7,FALSE)&gt;109,"B",
IF(VLOOKUP(A1297,入力データ,7,FALSE)&gt;99,"A",
"")))))))),"")</f>
        <v/>
      </c>
      <c r="K1297" s="478" t="str">
        <f>IFERROR(IF(VLOOKUP(A1297,入力データ,7,FALSE)="","",
IF(VLOOKUP(A1297,入力データ,7,FALSE)&gt;99,MOD(VLOOKUP(A1297,入力データ,7,FALSE),10),VLOOKUP(A1297,入力データ,7,FALSE))),"")</f>
        <v/>
      </c>
      <c r="L1297" s="481" t="str">
        <f>IFERROR(IF(VLOOKUP(A1297,入力データ,8,FALSE)="","",VLOOKUP(A1297,入力データ,8,FALSE)),"")</f>
        <v/>
      </c>
      <c r="M1297" s="483" t="str">
        <f>IFERROR(IF(VLOOKUP(A1297,入力データ,9,FALSE)="","",IF(VLOOKUP(A1297,入力データ,9,FALSE)&gt;43585,5,4)),"")</f>
        <v/>
      </c>
      <c r="N1297" s="485" t="str">
        <f>IFERROR(IF(VLOOKUP(A1297,入力データ,9,FALSE)="","",VLOOKUP(A1297,入力データ,9,FALSE)),"")</f>
        <v/>
      </c>
      <c r="O1297" s="470" t="str">
        <f>IFERROR(IF(VLOOKUP(A1297,入力データ,9,FALSE)="","",VLOOKUP(A1297,入力データ,9,FALSE)),"")</f>
        <v/>
      </c>
      <c r="P1297" s="481" t="str">
        <f>IFERROR(IF(VLOOKUP(A1297,入力データ,10,FALSE)="","",VLOOKUP(A1297,入力データ,10,FALSE)),"")</f>
        <v/>
      </c>
      <c r="Q1297" s="434"/>
      <c r="R1297" s="487" t="str">
        <f>IFERROR(IF(VLOOKUP(A1297,入力データ,8,FALSE)="","",VLOOKUP(A1297,入力データ,8,FALSE)+VALUE(VLOOKUP(A1297,入力データ,10,FALSE))),"")</f>
        <v/>
      </c>
      <c r="S1297" s="434" t="str">
        <f>IF(R1297="","",IF(VLOOKUP(A1297,入力データ,11,FALSE)="育児休業","ｲｸｷｭｳ",IF(VLOOKUP(A1297,入力データ,11,FALSE)="傷病休職","ﾑｷｭｳ",ROUNDDOWN(R1297*10/1000,0))))</f>
        <v/>
      </c>
      <c r="T1297" s="435"/>
      <c r="U1297" s="436"/>
      <c r="V1297" s="152"/>
      <c r="W1297" s="149"/>
      <c r="X1297" s="149"/>
      <c r="Y1297" s="149" t="str">
        <f>IFERROR(IF(VLOOKUP(A1297,入力データ,21,FALSE)="","",VLOOKUP(A1297,入力データ,21,FALSE)),"")</f>
        <v/>
      </c>
      <c r="Z1297" s="40"/>
      <c r="AA1297" s="67"/>
      <c r="AB1297" s="368" t="str">
        <f>IFERROR(IF(VLOOKUP(A1297,入力データ,28,FALSE)&amp;"　"&amp;VLOOKUP(A1297,入力データ,29,FALSE)="　","",VLOOKUP(A1297,入力データ,28,FALSE)&amp;"　"&amp;VLOOKUP(A1297,入力データ,29,FALSE)),"")</f>
        <v/>
      </c>
      <c r="AC1297" s="443">
        <v>1</v>
      </c>
      <c r="AD1297" s="444" t="str">
        <f>IFERROR(IF(VLOOKUP(A1297,入力データ,34,FALSE)="","",VLOOKUP(A1297,入力データ,34,FALSE)),"")</f>
        <v/>
      </c>
      <c r="AE1297" s="444" t="str">
        <f>IF(AD1297="","",IF(V1304&gt;43585,5,4))</f>
        <v/>
      </c>
      <c r="AF1297" s="445" t="str">
        <f>IF(AD1297="","",V1304)</f>
        <v/>
      </c>
      <c r="AG1297" s="447" t="str">
        <f>IF(AD1297="","",V1304)</f>
        <v/>
      </c>
      <c r="AH1297" s="449" t="str">
        <f>IF(AD1297="","",V1304)</f>
        <v/>
      </c>
      <c r="AI1297" s="444">
        <v>5</v>
      </c>
      <c r="AJ1297" s="451" t="str">
        <f>IFERROR(IF(OR(VLOOKUP(A1297,入力データ,34,FALSE)=1,VLOOKUP(A1297,入力データ,34,FALSE)=3,VLOOKUP(A1297,入力データ,34,FALSE)=4,VLOOKUP(A1297,入力データ,34,FALSE)=5),3,
IF(VLOOKUP(A1297,入力データ,35,FALSE)="","",3)),"")</f>
        <v/>
      </c>
      <c r="AK1297" s="371"/>
      <c r="AL1297" s="373"/>
    </row>
    <row r="1298" spans="1:38" ht="15" customHeight="1" x14ac:dyDescent="0.15">
      <c r="A1298" s="454"/>
      <c r="B1298" s="457"/>
      <c r="C1298" s="460"/>
      <c r="D1298" s="462"/>
      <c r="E1298" s="465"/>
      <c r="F1298" s="468"/>
      <c r="G1298" s="471"/>
      <c r="H1298" s="474"/>
      <c r="I1298" s="474"/>
      <c r="J1298" s="476"/>
      <c r="K1298" s="479"/>
      <c r="L1298" s="482"/>
      <c r="M1298" s="484"/>
      <c r="N1298" s="486"/>
      <c r="O1298" s="471"/>
      <c r="P1298" s="482"/>
      <c r="Q1298" s="437"/>
      <c r="R1298" s="488"/>
      <c r="S1298" s="437"/>
      <c r="T1298" s="438"/>
      <c r="U1298" s="439"/>
      <c r="V1298" s="41"/>
      <c r="W1298" s="150"/>
      <c r="X1298" s="150"/>
      <c r="Y1298" s="150" t="str">
        <f>IFERROR(IF(VLOOKUP(A1297,入力データ,22,FALSE)="","",VLOOKUP(A1297,入力データ,22,FALSE)),"")</f>
        <v/>
      </c>
      <c r="Z1298" s="150"/>
      <c r="AA1298" s="151"/>
      <c r="AB1298" s="369"/>
      <c r="AC1298" s="378"/>
      <c r="AD1298" s="380"/>
      <c r="AE1298" s="380"/>
      <c r="AF1298" s="446"/>
      <c r="AG1298" s="448"/>
      <c r="AH1298" s="450"/>
      <c r="AI1298" s="380"/>
      <c r="AJ1298" s="452"/>
      <c r="AK1298" s="372"/>
      <c r="AL1298" s="374"/>
    </row>
    <row r="1299" spans="1:38" ht="15" customHeight="1" x14ac:dyDescent="0.15">
      <c r="A1299" s="454"/>
      <c r="B1299" s="457"/>
      <c r="C1299" s="375" t="str">
        <f>IFERROR(IF(VLOOKUP(A1297,入力データ,12,FALSE)="","",VLOOKUP(A1297,入力データ,12,FALSE)),"")</f>
        <v/>
      </c>
      <c r="D1299" s="462"/>
      <c r="E1299" s="465"/>
      <c r="F1299" s="468"/>
      <c r="G1299" s="471"/>
      <c r="H1299" s="474"/>
      <c r="I1299" s="474"/>
      <c r="J1299" s="476"/>
      <c r="K1299" s="479"/>
      <c r="L1299" s="482"/>
      <c r="M1299" s="484"/>
      <c r="N1299" s="486"/>
      <c r="O1299" s="471"/>
      <c r="P1299" s="482"/>
      <c r="Q1299" s="437"/>
      <c r="R1299" s="488"/>
      <c r="S1299" s="437"/>
      <c r="T1299" s="438"/>
      <c r="U1299" s="439"/>
      <c r="V1299" s="41"/>
      <c r="W1299" s="150"/>
      <c r="X1299" s="150"/>
      <c r="Y1299" s="150" t="str">
        <f>IFERROR(IF(VLOOKUP(A1297,入力データ,23,FALSE)="","",VLOOKUP(A1297,入力データ,23,FALSE)),"")</f>
        <v/>
      </c>
      <c r="Z1299" s="150"/>
      <c r="AA1299" s="151"/>
      <c r="AB1299" s="369"/>
      <c r="AC1299" s="377">
        <v>2</v>
      </c>
      <c r="AD1299" s="379" t="str">
        <f>IFERROR(IF(VLOOKUP(A1297,入力データ,37,FALSE)="","",VLOOKUP(A1297,入力データ,37,FALSE)),"")</f>
        <v/>
      </c>
      <c r="AE1299" s="379" t="str">
        <f>IF(AD1299="","",IF(V1304&gt;43585,5,4))</f>
        <v/>
      </c>
      <c r="AF1299" s="381" t="str">
        <f>IF(AD1299="","",V1304)</f>
        <v/>
      </c>
      <c r="AG1299" s="383" t="str">
        <f>IF(AE1299="","",V1304)</f>
        <v/>
      </c>
      <c r="AH1299" s="385" t="str">
        <f>IF(AF1299="","",V1304)</f>
        <v/>
      </c>
      <c r="AI1299" s="387">
        <v>6</v>
      </c>
      <c r="AJ1299" s="389" t="str">
        <f>IFERROR(IF(VLOOKUP(A1297,入力データ,36,FALSE)="","",3),"")</f>
        <v/>
      </c>
      <c r="AK1299" s="372"/>
      <c r="AL1299" s="374"/>
    </row>
    <row r="1300" spans="1:38" ht="15" customHeight="1" x14ac:dyDescent="0.15">
      <c r="A1300" s="454"/>
      <c r="B1300" s="458"/>
      <c r="C1300" s="376"/>
      <c r="D1300" s="463"/>
      <c r="E1300" s="466"/>
      <c r="F1300" s="469"/>
      <c r="G1300" s="472"/>
      <c r="H1300" s="466"/>
      <c r="I1300" s="466"/>
      <c r="J1300" s="477"/>
      <c r="K1300" s="480"/>
      <c r="L1300" s="466"/>
      <c r="M1300" s="466"/>
      <c r="N1300" s="469"/>
      <c r="O1300" s="472"/>
      <c r="P1300" s="466"/>
      <c r="Q1300" s="477"/>
      <c r="R1300" s="489"/>
      <c r="S1300" s="440"/>
      <c r="T1300" s="441"/>
      <c r="U1300" s="442"/>
      <c r="V1300" s="38"/>
      <c r="W1300" s="36"/>
      <c r="X1300" s="36"/>
      <c r="Y1300" s="150" t="str">
        <f>IFERROR(IF(VLOOKUP(A1297,入力データ,24,FALSE)="","",VLOOKUP(A1297,入力データ,24,FALSE)),"")</f>
        <v/>
      </c>
      <c r="Z1300" s="63"/>
      <c r="AA1300" s="37"/>
      <c r="AB1300" s="369"/>
      <c r="AC1300" s="378"/>
      <c r="AD1300" s="380"/>
      <c r="AE1300" s="380"/>
      <c r="AF1300" s="382"/>
      <c r="AG1300" s="384"/>
      <c r="AH1300" s="386"/>
      <c r="AI1300" s="388"/>
      <c r="AJ1300" s="390"/>
      <c r="AK1300" s="372"/>
      <c r="AL1300" s="374"/>
    </row>
    <row r="1301" spans="1:38" ht="15" customHeight="1" x14ac:dyDescent="0.15">
      <c r="A1301" s="454"/>
      <c r="B1301" s="490" t="str">
        <f>IF(OR(C1297&lt;&gt;"",C1299&lt;&gt;""),"○","")</f>
        <v/>
      </c>
      <c r="C1301" s="391" t="str">
        <f>IFERROR(IF(VLOOKUP(A1297,入力データ,4,FALSE)="","",VLOOKUP(A1297,入力データ,4,FALSE)),"")</f>
        <v/>
      </c>
      <c r="D1301" s="392"/>
      <c r="E1301" s="395" t="str">
        <f>IFERROR(IF(VLOOKUP(A1297,入力データ,15,FALSE)="","",IF(VLOOKUP(A1297,入力データ,15,FALSE)&gt;43585,5,4)),"")</f>
        <v/>
      </c>
      <c r="F1301" s="398" t="str">
        <f>IFERROR(IF(VLOOKUP(A1297,入力データ,15,FALSE)="","",VLOOKUP(A1297,入力データ,15,FALSE)),"")</f>
        <v/>
      </c>
      <c r="G1301" s="401" t="str">
        <f>IFERROR(IF(VLOOKUP(A1297,入力データ,15,FALSE)="","",VLOOKUP(A1297,入力データ,15,FALSE)),"")</f>
        <v/>
      </c>
      <c r="H1301" s="404" t="str">
        <f>IFERROR(IF(VLOOKUP(A1297,入力データ,15,FALSE)&gt;0,1,""),"")</f>
        <v/>
      </c>
      <c r="I1301" s="404" t="str">
        <f>IFERROR(IF(VLOOKUP(A1297,入力データ,16,FALSE)="","",VLOOKUP(A1297,入力データ,16,FALSE)),"")</f>
        <v/>
      </c>
      <c r="J1301" s="405" t="str">
        <f>IFERROR(IF(VLOOKUP(A1297,入力データ,17,FALSE)="","",
IF(VLOOKUP(A1297,入力データ,17,FALSE)&gt;159,"G",
IF(VLOOKUP(A1297,入力データ,17,FALSE)&gt;149,"F",
IF(VLOOKUP(A1297,入力データ,17,FALSE)&gt;139,"E",
IF(VLOOKUP(A1297,入力データ,17,FALSE)&gt;129,"D",
IF(VLOOKUP(A1297,入力データ,17,FALSE)&gt;119,"C",
IF(VLOOKUP(A1297,入力データ,17,FALSE)&gt;109,"B",
IF(VLOOKUP(A1297,入力データ,17,FALSE)&gt;99,"A",
"")))))))),"")</f>
        <v/>
      </c>
      <c r="K1301" s="408" t="str">
        <f>IFERROR(IF(VLOOKUP(A1297,入力データ,17,FALSE)="","",
IF(VLOOKUP(A1297,入力データ,17,FALSE)&gt;99,MOD(VLOOKUP(A1297,入力データ,17,FALSE),10),VLOOKUP(A1297,入力データ,17,FALSE))),"")</f>
        <v/>
      </c>
      <c r="L1301" s="411" t="str">
        <f>IFERROR(IF(VLOOKUP(A1297,入力データ,18,FALSE)="","",VLOOKUP(A1297,入力データ,18,FALSE)),"")</f>
        <v/>
      </c>
      <c r="M1301" s="493" t="str">
        <f>IFERROR(IF(VLOOKUP(A1297,入力データ,19,FALSE)="","",IF(VLOOKUP(A1297,入力データ,19,FALSE)&gt;43585,5,4)),"")</f>
        <v/>
      </c>
      <c r="N1301" s="398" t="str">
        <f>IFERROR(IF(VLOOKUP(A1297,入力データ,19,FALSE)="","",VLOOKUP(A1297,入力データ,19,FALSE)),"")</f>
        <v/>
      </c>
      <c r="O1301" s="401" t="str">
        <f>IFERROR(IF(VLOOKUP(A1297,入力データ,19,FALSE)="","",VLOOKUP(A1297,入力データ,19,FALSE)),"")</f>
        <v/>
      </c>
      <c r="P1301" s="411" t="str">
        <f>IFERROR(IF(VLOOKUP(A1297,入力データ,20,FALSE)="","",VLOOKUP(A1297,入力データ,20,FALSE)),"")</f>
        <v/>
      </c>
      <c r="Q1301" s="500"/>
      <c r="R1301" s="503" t="str">
        <f>IFERROR(IF(OR(S1301="ｲｸｷｭｳ",S1301="ﾑｷｭｳ",AND(L1301="",P1301="")),"",VLOOKUP(A1297,入力データ,31,FALSE)),"")</f>
        <v/>
      </c>
      <c r="S1301" s="423" t="str">
        <f>IFERROR(
IF(VLOOKUP(A1297,入力データ,33,FALSE)=1,"ﾑｷｭｳ ",
IF(VLOOKUP(A1297,入力データ,33,FALSE)=3,"ｲｸｷｭｳ",
IF(VLOOKUP(A1297,入力データ,33,FALSE)=4,VLOOKUP(A1297,入力データ,32,FALSE),
IF(VLOOKUP(A1297,入力データ,33,FALSE)=5,VLOOKUP(A1297,入力データ,32,FALSE),
IF(AND(VLOOKUP(A1297,入力データ,38,FALSE)&gt;0,VLOOKUP(A1297,入力データ,38,FALSE)&lt;9),0,
IF(AND(L1301="",P1301=""),"",VLOOKUP(A1297,入力データ,32,FALSE))))))),"")</f>
        <v/>
      </c>
      <c r="T1301" s="424"/>
      <c r="U1301" s="425"/>
      <c r="V1301" s="36"/>
      <c r="W1301" s="36"/>
      <c r="X1301" s="36"/>
      <c r="Y1301" s="63" t="str">
        <f>IFERROR(IF(VLOOKUP(A1297,入力データ,25,FALSE)="","",VLOOKUP(A1297,入力データ,25,FALSE)),"")</f>
        <v/>
      </c>
      <c r="Z1301" s="63"/>
      <c r="AA1301" s="37"/>
      <c r="AB1301" s="369"/>
      <c r="AC1301" s="377">
        <v>3</v>
      </c>
      <c r="AD1301" s="379" t="str">
        <f>IFERROR(IF(VLOOKUP(A1297,入力データ,33,FALSE)="","",VLOOKUP(A1297,入力データ,33,FALSE)),"")</f>
        <v/>
      </c>
      <c r="AE1301" s="379" t="str">
        <f>IF(AD1301="","",IF(V1304&gt;43585,5,4))</f>
        <v/>
      </c>
      <c r="AF1301" s="381" t="str">
        <f>IF(AD1301="","",V1304)</f>
        <v/>
      </c>
      <c r="AG1301" s="383" t="str">
        <f>IF(AE1301="","",V1304)</f>
        <v/>
      </c>
      <c r="AH1301" s="385" t="str">
        <f>IF(AF1301="","",V1304)</f>
        <v/>
      </c>
      <c r="AI1301" s="379">
        <v>7</v>
      </c>
      <c r="AJ1301" s="430"/>
      <c r="AK1301" s="372"/>
      <c r="AL1301" s="374"/>
    </row>
    <row r="1302" spans="1:38" ht="15" customHeight="1" x14ac:dyDescent="0.15">
      <c r="A1302" s="454"/>
      <c r="B1302" s="491"/>
      <c r="C1302" s="393"/>
      <c r="D1302" s="394"/>
      <c r="E1302" s="396"/>
      <c r="F1302" s="399"/>
      <c r="G1302" s="402"/>
      <c r="H1302" s="396"/>
      <c r="I1302" s="396"/>
      <c r="J1302" s="406"/>
      <c r="K1302" s="409"/>
      <c r="L1302" s="396"/>
      <c r="M1302" s="494"/>
      <c r="N1302" s="496"/>
      <c r="O1302" s="498"/>
      <c r="P1302" s="494"/>
      <c r="Q1302" s="501"/>
      <c r="R1302" s="504"/>
      <c r="S1302" s="426"/>
      <c r="T1302" s="426"/>
      <c r="U1302" s="427"/>
      <c r="V1302" s="1"/>
      <c r="W1302" s="1"/>
      <c r="X1302" s="1"/>
      <c r="Y1302" s="63" t="str">
        <f>IFERROR(IF(VLOOKUP(A1297,入力データ,26,FALSE)="","",VLOOKUP(A1297,入力データ,26,FALSE)),"")</f>
        <v/>
      </c>
      <c r="Z1302" s="1"/>
      <c r="AA1302" s="1"/>
      <c r="AB1302" s="369"/>
      <c r="AC1302" s="378"/>
      <c r="AD1302" s="380"/>
      <c r="AE1302" s="380"/>
      <c r="AF1302" s="382"/>
      <c r="AG1302" s="384"/>
      <c r="AH1302" s="386"/>
      <c r="AI1302" s="380"/>
      <c r="AJ1302" s="431"/>
      <c r="AK1302" s="372"/>
      <c r="AL1302" s="374"/>
    </row>
    <row r="1303" spans="1:38" ht="15" customHeight="1" x14ac:dyDescent="0.15">
      <c r="A1303" s="454"/>
      <c r="B1303" s="491"/>
      <c r="C1303" s="432" t="str">
        <f>IFERROR(IF(VLOOKUP(A1297,入力データ,14,FALSE)="","",VLOOKUP(A1297,入力データ,14,FALSE)),"")</f>
        <v/>
      </c>
      <c r="D1303" s="409"/>
      <c r="E1303" s="396"/>
      <c r="F1303" s="399"/>
      <c r="G1303" s="402"/>
      <c r="H1303" s="396"/>
      <c r="I1303" s="396"/>
      <c r="J1303" s="406"/>
      <c r="K1303" s="409"/>
      <c r="L1303" s="396"/>
      <c r="M1303" s="494"/>
      <c r="N1303" s="496"/>
      <c r="O1303" s="498"/>
      <c r="P1303" s="494"/>
      <c r="Q1303" s="501"/>
      <c r="R1303" s="504"/>
      <c r="S1303" s="426"/>
      <c r="T1303" s="426"/>
      <c r="U1303" s="427"/>
      <c r="V1303" s="150"/>
      <c r="W1303" s="150"/>
      <c r="X1303" s="150"/>
      <c r="Y1303" s="1"/>
      <c r="Z1303" s="62"/>
      <c r="AA1303" s="151"/>
      <c r="AB1303" s="369"/>
      <c r="AC1303" s="377">
        <v>4</v>
      </c>
      <c r="AD1303" s="413" t="str">
        <f>IFERROR(IF(VLOOKUP(A1297,入力データ,38,FALSE)="","",VLOOKUP(A1297,入力データ,38,FALSE)),"")</f>
        <v/>
      </c>
      <c r="AE1303" s="379" t="str">
        <f>IF(AD1303="","",IF(V1304&gt;43585,5,4))</f>
        <v/>
      </c>
      <c r="AF1303" s="381" t="str">
        <f>IF(AE1303="","",V1304)</f>
        <v/>
      </c>
      <c r="AG1303" s="383" t="str">
        <f>IF(AE1303="","",V1304)</f>
        <v/>
      </c>
      <c r="AH1303" s="385" t="str">
        <f>IF(AE1303="","",V1304)</f>
        <v/>
      </c>
      <c r="AI1303" s="379"/>
      <c r="AJ1303" s="418"/>
      <c r="AK1303" s="58"/>
      <c r="AL1303" s="86"/>
    </row>
    <row r="1304" spans="1:38" ht="15" customHeight="1" x14ac:dyDescent="0.15">
      <c r="A1304" s="455"/>
      <c r="B1304" s="492"/>
      <c r="C1304" s="433"/>
      <c r="D1304" s="410"/>
      <c r="E1304" s="397"/>
      <c r="F1304" s="400"/>
      <c r="G1304" s="403"/>
      <c r="H1304" s="397"/>
      <c r="I1304" s="397"/>
      <c r="J1304" s="407"/>
      <c r="K1304" s="410"/>
      <c r="L1304" s="397"/>
      <c r="M1304" s="495"/>
      <c r="N1304" s="497"/>
      <c r="O1304" s="499"/>
      <c r="P1304" s="495"/>
      <c r="Q1304" s="502"/>
      <c r="R1304" s="505"/>
      <c r="S1304" s="428"/>
      <c r="T1304" s="428"/>
      <c r="U1304" s="429"/>
      <c r="V1304" s="420" t="str">
        <f>IFERROR(IF(VLOOKUP(A1297,入力データ,27,FALSE)="","",VLOOKUP(A1297,入力データ,27,FALSE)),"")</f>
        <v/>
      </c>
      <c r="W1304" s="421"/>
      <c r="X1304" s="421"/>
      <c r="Y1304" s="421"/>
      <c r="Z1304" s="421"/>
      <c r="AA1304" s="422"/>
      <c r="AB1304" s="370"/>
      <c r="AC1304" s="412"/>
      <c r="AD1304" s="414"/>
      <c r="AE1304" s="414"/>
      <c r="AF1304" s="415"/>
      <c r="AG1304" s="416"/>
      <c r="AH1304" s="417"/>
      <c r="AI1304" s="414"/>
      <c r="AJ1304" s="419"/>
      <c r="AK1304" s="60"/>
      <c r="AL1304" s="61"/>
    </row>
    <row r="1305" spans="1:38" ht="15" customHeight="1" x14ac:dyDescent="0.15">
      <c r="A1305" s="453">
        <v>162</v>
      </c>
      <c r="B1305" s="456"/>
      <c r="C1305" s="459" t="str">
        <f>IFERROR(IF(VLOOKUP(A1305,入力データ,2,FALSE)="","",VLOOKUP(A1305,入力データ,2,FALSE)),"")</f>
        <v/>
      </c>
      <c r="D1305" s="461" t="str">
        <f>IFERROR(
IF(OR(VLOOKUP(A1305,入力データ,34,FALSE)=1,
VLOOKUP(A1305,入力データ,34,FALSE)=3,
VLOOKUP(A1305,入力データ,34,FALSE)=4,
VLOOKUP(A1305,入力データ,34,FALSE)=5),
IF(VLOOKUP(A1305,入力データ,13,FALSE)="","",VLOOKUP(A1305,入力データ,13,FALSE)),
IF(VLOOKUP(A1305,入力データ,3,FALSE)="","",VLOOKUP(A1305,入力データ,3,FALSE))),"")</f>
        <v/>
      </c>
      <c r="E1305" s="464" t="str">
        <f>IFERROR(IF(VLOOKUP(A1305,入力データ,5,FALSE)="","",IF(VLOOKUP(A1305,入力データ,5,FALSE)&gt;43585,5,4)),"")</f>
        <v/>
      </c>
      <c r="F1305" s="467" t="str">
        <f>IFERROR(IF(VLOOKUP(A1305,入力データ,5,FALSE)="","",VLOOKUP(A1305,入力データ,5,FALSE)),"")</f>
        <v/>
      </c>
      <c r="G1305" s="470" t="str">
        <f>IFERROR(IF(VLOOKUP(A1305,入力データ,5,FALSE)="","",VLOOKUP(A1305,入力データ,5,FALSE)),"")</f>
        <v/>
      </c>
      <c r="H1305" s="473" t="str">
        <f>IFERROR(IF(VLOOKUP(A1305,入力データ,5,FALSE)&gt;0,1,""),"")</f>
        <v/>
      </c>
      <c r="I1305" s="473" t="str">
        <f>IFERROR(IF(VLOOKUP(A1305,入力データ,6,FALSE)="","",VLOOKUP(A1305,入力データ,6,FALSE)),"")</f>
        <v/>
      </c>
      <c r="J1305" s="475" t="str">
        <f>IFERROR(IF(VLOOKUP(A1305,入力データ,7,FALSE)="","",
IF(VLOOKUP(A1305,入力データ,7,FALSE)&gt;159,"G",
IF(VLOOKUP(A1305,入力データ,7,FALSE)&gt;149,"F",
IF(VLOOKUP(A1305,入力データ,7,FALSE)&gt;139,"E",
IF(VLOOKUP(A1305,入力データ,7,FALSE)&gt;129,"D",
IF(VLOOKUP(A1305,入力データ,7,FALSE)&gt;119,"C",
IF(VLOOKUP(A1305,入力データ,7,FALSE)&gt;109,"B",
IF(VLOOKUP(A1305,入力データ,7,FALSE)&gt;99,"A",
"")))))))),"")</f>
        <v/>
      </c>
      <c r="K1305" s="478" t="str">
        <f>IFERROR(IF(VLOOKUP(A1305,入力データ,7,FALSE)="","",
IF(VLOOKUP(A1305,入力データ,7,FALSE)&gt;99,MOD(VLOOKUP(A1305,入力データ,7,FALSE),10),VLOOKUP(A1305,入力データ,7,FALSE))),"")</f>
        <v/>
      </c>
      <c r="L1305" s="481" t="str">
        <f>IFERROR(IF(VLOOKUP(A1305,入力データ,8,FALSE)="","",VLOOKUP(A1305,入力データ,8,FALSE)),"")</f>
        <v/>
      </c>
      <c r="M1305" s="483" t="str">
        <f>IFERROR(IF(VLOOKUP(A1305,入力データ,9,FALSE)="","",IF(VLOOKUP(A1305,入力データ,9,FALSE)&gt;43585,5,4)),"")</f>
        <v/>
      </c>
      <c r="N1305" s="485" t="str">
        <f>IFERROR(IF(VLOOKUP(A1305,入力データ,9,FALSE)="","",VLOOKUP(A1305,入力データ,9,FALSE)),"")</f>
        <v/>
      </c>
      <c r="O1305" s="470" t="str">
        <f>IFERROR(IF(VLOOKUP(A1305,入力データ,9,FALSE)="","",VLOOKUP(A1305,入力データ,9,FALSE)),"")</f>
        <v/>
      </c>
      <c r="P1305" s="481" t="str">
        <f>IFERROR(IF(VLOOKUP(A1305,入力データ,10,FALSE)="","",VLOOKUP(A1305,入力データ,10,FALSE)),"")</f>
        <v/>
      </c>
      <c r="Q1305" s="434"/>
      <c r="R1305" s="487" t="str">
        <f>IFERROR(IF(VLOOKUP(A1305,入力データ,8,FALSE)="","",VLOOKUP(A1305,入力データ,8,FALSE)+VALUE(VLOOKUP(A1305,入力データ,10,FALSE))),"")</f>
        <v/>
      </c>
      <c r="S1305" s="434" t="str">
        <f>IF(R1305="","",IF(VLOOKUP(A1305,入力データ,11,FALSE)="育児休業","ｲｸｷｭｳ",IF(VLOOKUP(A1305,入力データ,11,FALSE)="傷病休職","ﾑｷｭｳ",ROUNDDOWN(R1305*10/1000,0))))</f>
        <v/>
      </c>
      <c r="T1305" s="435"/>
      <c r="U1305" s="436"/>
      <c r="V1305" s="152"/>
      <c r="W1305" s="149"/>
      <c r="X1305" s="149"/>
      <c r="Y1305" s="149" t="str">
        <f>IFERROR(IF(VLOOKUP(A1305,入力データ,21,FALSE)="","",VLOOKUP(A1305,入力データ,21,FALSE)),"")</f>
        <v/>
      </c>
      <c r="Z1305" s="40"/>
      <c r="AA1305" s="67"/>
      <c r="AB1305" s="368" t="str">
        <f>IFERROR(IF(VLOOKUP(A1305,入力データ,28,FALSE)&amp;"　"&amp;VLOOKUP(A1305,入力データ,29,FALSE)="　","",VLOOKUP(A1305,入力データ,28,FALSE)&amp;"　"&amp;VLOOKUP(A1305,入力データ,29,FALSE)),"")</f>
        <v/>
      </c>
      <c r="AC1305" s="443">
        <v>1</v>
      </c>
      <c r="AD1305" s="444" t="str">
        <f>IFERROR(IF(VLOOKUP(A1305,入力データ,34,FALSE)="","",VLOOKUP(A1305,入力データ,34,FALSE)),"")</f>
        <v/>
      </c>
      <c r="AE1305" s="444" t="str">
        <f>IF(AD1305="","",IF(V1312&gt;43585,5,4))</f>
        <v/>
      </c>
      <c r="AF1305" s="445" t="str">
        <f>IF(AD1305="","",V1312)</f>
        <v/>
      </c>
      <c r="AG1305" s="447" t="str">
        <f>IF(AD1305="","",V1312)</f>
        <v/>
      </c>
      <c r="AH1305" s="449" t="str">
        <f>IF(AD1305="","",V1312)</f>
        <v/>
      </c>
      <c r="AI1305" s="444">
        <v>5</v>
      </c>
      <c r="AJ1305" s="451" t="str">
        <f>IFERROR(IF(OR(VLOOKUP(A1305,入力データ,34,FALSE)=1,VLOOKUP(A1305,入力データ,34,FALSE)=3,VLOOKUP(A1305,入力データ,34,FALSE)=4,VLOOKUP(A1305,入力データ,34,FALSE)=5),3,
IF(VLOOKUP(A1305,入力データ,35,FALSE)="","",3)),"")</f>
        <v/>
      </c>
      <c r="AK1305" s="371"/>
      <c r="AL1305" s="373"/>
    </row>
    <row r="1306" spans="1:38" ht="15" customHeight="1" x14ac:dyDescent="0.15">
      <c r="A1306" s="454"/>
      <c r="B1306" s="457"/>
      <c r="C1306" s="460"/>
      <c r="D1306" s="462"/>
      <c r="E1306" s="465"/>
      <c r="F1306" s="468"/>
      <c r="G1306" s="471"/>
      <c r="H1306" s="474"/>
      <c r="I1306" s="474"/>
      <c r="J1306" s="476"/>
      <c r="K1306" s="479"/>
      <c r="L1306" s="482"/>
      <c r="M1306" s="484"/>
      <c r="N1306" s="486"/>
      <c r="O1306" s="471"/>
      <c r="P1306" s="482"/>
      <c r="Q1306" s="437"/>
      <c r="R1306" s="488"/>
      <c r="S1306" s="437"/>
      <c r="T1306" s="438"/>
      <c r="U1306" s="439"/>
      <c r="V1306" s="41"/>
      <c r="W1306" s="150"/>
      <c r="X1306" s="150"/>
      <c r="Y1306" s="150" t="str">
        <f>IFERROR(IF(VLOOKUP(A1305,入力データ,22,FALSE)="","",VLOOKUP(A1305,入力データ,22,FALSE)),"")</f>
        <v/>
      </c>
      <c r="Z1306" s="150"/>
      <c r="AA1306" s="151"/>
      <c r="AB1306" s="369"/>
      <c r="AC1306" s="378"/>
      <c r="AD1306" s="380"/>
      <c r="AE1306" s="380"/>
      <c r="AF1306" s="446"/>
      <c r="AG1306" s="448"/>
      <c r="AH1306" s="450"/>
      <c r="AI1306" s="380"/>
      <c r="AJ1306" s="452"/>
      <c r="AK1306" s="372"/>
      <c r="AL1306" s="374"/>
    </row>
    <row r="1307" spans="1:38" ht="15" customHeight="1" x14ac:dyDescent="0.15">
      <c r="A1307" s="454"/>
      <c r="B1307" s="457"/>
      <c r="C1307" s="375" t="str">
        <f>IFERROR(IF(VLOOKUP(A1305,入力データ,12,FALSE)="","",VLOOKUP(A1305,入力データ,12,FALSE)),"")</f>
        <v/>
      </c>
      <c r="D1307" s="462"/>
      <c r="E1307" s="465"/>
      <c r="F1307" s="468"/>
      <c r="G1307" s="471"/>
      <c r="H1307" s="474"/>
      <c r="I1307" s="474"/>
      <c r="J1307" s="476"/>
      <c r="K1307" s="479"/>
      <c r="L1307" s="482"/>
      <c r="M1307" s="484"/>
      <c r="N1307" s="486"/>
      <c r="O1307" s="471"/>
      <c r="P1307" s="482"/>
      <c r="Q1307" s="437"/>
      <c r="R1307" s="488"/>
      <c r="S1307" s="437"/>
      <c r="T1307" s="438"/>
      <c r="U1307" s="439"/>
      <c r="V1307" s="41"/>
      <c r="W1307" s="150"/>
      <c r="X1307" s="150"/>
      <c r="Y1307" s="150" t="str">
        <f>IFERROR(IF(VLOOKUP(A1305,入力データ,23,FALSE)="","",VLOOKUP(A1305,入力データ,23,FALSE)),"")</f>
        <v/>
      </c>
      <c r="Z1307" s="150"/>
      <c r="AA1307" s="151"/>
      <c r="AB1307" s="369"/>
      <c r="AC1307" s="377">
        <v>2</v>
      </c>
      <c r="AD1307" s="379" t="str">
        <f>IFERROR(IF(VLOOKUP(A1305,入力データ,37,FALSE)="","",VLOOKUP(A1305,入力データ,37,FALSE)),"")</f>
        <v/>
      </c>
      <c r="AE1307" s="379" t="str">
        <f>IF(AD1307="","",IF(V1312&gt;43585,5,4))</f>
        <v/>
      </c>
      <c r="AF1307" s="381" t="str">
        <f>IF(AD1307="","",V1312)</f>
        <v/>
      </c>
      <c r="AG1307" s="383" t="str">
        <f>IF(AE1307="","",V1312)</f>
        <v/>
      </c>
      <c r="AH1307" s="385" t="str">
        <f>IF(AF1307="","",V1312)</f>
        <v/>
      </c>
      <c r="AI1307" s="387">
        <v>6</v>
      </c>
      <c r="AJ1307" s="389" t="str">
        <f>IFERROR(IF(VLOOKUP(A1305,入力データ,36,FALSE)="","",3),"")</f>
        <v/>
      </c>
      <c r="AK1307" s="372"/>
      <c r="AL1307" s="374"/>
    </row>
    <row r="1308" spans="1:38" ht="15" customHeight="1" x14ac:dyDescent="0.15">
      <c r="A1308" s="454"/>
      <c r="B1308" s="458"/>
      <c r="C1308" s="376"/>
      <c r="D1308" s="463"/>
      <c r="E1308" s="466"/>
      <c r="F1308" s="469"/>
      <c r="G1308" s="472"/>
      <c r="H1308" s="466"/>
      <c r="I1308" s="466"/>
      <c r="J1308" s="477"/>
      <c r="K1308" s="480"/>
      <c r="L1308" s="466"/>
      <c r="M1308" s="466"/>
      <c r="N1308" s="469"/>
      <c r="O1308" s="472"/>
      <c r="P1308" s="466"/>
      <c r="Q1308" s="477"/>
      <c r="R1308" s="489"/>
      <c r="S1308" s="440"/>
      <c r="T1308" s="441"/>
      <c r="U1308" s="442"/>
      <c r="V1308" s="38"/>
      <c r="W1308" s="36"/>
      <c r="X1308" s="36"/>
      <c r="Y1308" s="150" t="str">
        <f>IFERROR(IF(VLOOKUP(A1305,入力データ,24,FALSE)="","",VLOOKUP(A1305,入力データ,24,FALSE)),"")</f>
        <v/>
      </c>
      <c r="Z1308" s="63"/>
      <c r="AA1308" s="37"/>
      <c r="AB1308" s="369"/>
      <c r="AC1308" s="378"/>
      <c r="AD1308" s="380"/>
      <c r="AE1308" s="380"/>
      <c r="AF1308" s="382"/>
      <c r="AG1308" s="384"/>
      <c r="AH1308" s="386"/>
      <c r="AI1308" s="388"/>
      <c r="AJ1308" s="390"/>
      <c r="AK1308" s="372"/>
      <c r="AL1308" s="374"/>
    </row>
    <row r="1309" spans="1:38" ht="15" customHeight="1" x14ac:dyDescent="0.15">
      <c r="A1309" s="454"/>
      <c r="B1309" s="490" t="str">
        <f>IF(OR(C1305&lt;&gt;"",C1307&lt;&gt;""),"○","")</f>
        <v/>
      </c>
      <c r="C1309" s="391" t="str">
        <f>IFERROR(IF(VLOOKUP(A1305,入力データ,4,FALSE)="","",VLOOKUP(A1305,入力データ,4,FALSE)),"")</f>
        <v/>
      </c>
      <c r="D1309" s="392"/>
      <c r="E1309" s="395" t="str">
        <f>IFERROR(IF(VLOOKUP(A1305,入力データ,15,FALSE)="","",IF(VLOOKUP(A1305,入力データ,15,FALSE)&gt;43585,5,4)),"")</f>
        <v/>
      </c>
      <c r="F1309" s="398" t="str">
        <f>IFERROR(IF(VLOOKUP(A1305,入力データ,15,FALSE)="","",VLOOKUP(A1305,入力データ,15,FALSE)),"")</f>
        <v/>
      </c>
      <c r="G1309" s="401" t="str">
        <f>IFERROR(IF(VLOOKUP(A1305,入力データ,15,FALSE)="","",VLOOKUP(A1305,入力データ,15,FALSE)),"")</f>
        <v/>
      </c>
      <c r="H1309" s="404" t="str">
        <f>IFERROR(IF(VLOOKUP(A1305,入力データ,15,FALSE)&gt;0,1,""),"")</f>
        <v/>
      </c>
      <c r="I1309" s="404" t="str">
        <f>IFERROR(IF(VLOOKUP(A1305,入力データ,16,FALSE)="","",VLOOKUP(A1305,入力データ,16,FALSE)),"")</f>
        <v/>
      </c>
      <c r="J1309" s="405" t="str">
        <f>IFERROR(IF(VLOOKUP(A1305,入力データ,17,FALSE)="","",
IF(VLOOKUP(A1305,入力データ,17,FALSE)&gt;159,"G",
IF(VLOOKUP(A1305,入力データ,17,FALSE)&gt;149,"F",
IF(VLOOKUP(A1305,入力データ,17,FALSE)&gt;139,"E",
IF(VLOOKUP(A1305,入力データ,17,FALSE)&gt;129,"D",
IF(VLOOKUP(A1305,入力データ,17,FALSE)&gt;119,"C",
IF(VLOOKUP(A1305,入力データ,17,FALSE)&gt;109,"B",
IF(VLOOKUP(A1305,入力データ,17,FALSE)&gt;99,"A",
"")))))))),"")</f>
        <v/>
      </c>
      <c r="K1309" s="408" t="str">
        <f>IFERROR(IF(VLOOKUP(A1305,入力データ,17,FALSE)="","",
IF(VLOOKUP(A1305,入力データ,17,FALSE)&gt;99,MOD(VLOOKUP(A1305,入力データ,17,FALSE),10),VLOOKUP(A1305,入力データ,17,FALSE))),"")</f>
        <v/>
      </c>
      <c r="L1309" s="411" t="str">
        <f>IFERROR(IF(VLOOKUP(A1305,入力データ,18,FALSE)="","",VLOOKUP(A1305,入力データ,18,FALSE)),"")</f>
        <v/>
      </c>
      <c r="M1309" s="493" t="str">
        <f>IFERROR(IF(VLOOKUP(A1305,入力データ,19,FALSE)="","",IF(VLOOKUP(A1305,入力データ,19,FALSE)&gt;43585,5,4)),"")</f>
        <v/>
      </c>
      <c r="N1309" s="398" t="str">
        <f>IFERROR(IF(VLOOKUP(A1305,入力データ,19,FALSE)="","",VLOOKUP(A1305,入力データ,19,FALSE)),"")</f>
        <v/>
      </c>
      <c r="O1309" s="401" t="str">
        <f>IFERROR(IF(VLOOKUP(A1305,入力データ,19,FALSE)="","",VLOOKUP(A1305,入力データ,19,FALSE)),"")</f>
        <v/>
      </c>
      <c r="P1309" s="411" t="str">
        <f>IFERROR(IF(VLOOKUP(A1305,入力データ,20,FALSE)="","",VLOOKUP(A1305,入力データ,20,FALSE)),"")</f>
        <v/>
      </c>
      <c r="Q1309" s="500"/>
      <c r="R1309" s="503" t="str">
        <f>IFERROR(IF(OR(S1309="ｲｸｷｭｳ",S1309="ﾑｷｭｳ",AND(L1309="",P1309="")),"",VLOOKUP(A1305,入力データ,31,FALSE)),"")</f>
        <v/>
      </c>
      <c r="S1309" s="423" t="str">
        <f>IFERROR(
IF(VLOOKUP(A1305,入力データ,33,FALSE)=1,"ﾑｷｭｳ ",
IF(VLOOKUP(A1305,入力データ,33,FALSE)=3,"ｲｸｷｭｳ",
IF(VLOOKUP(A1305,入力データ,33,FALSE)=4,VLOOKUP(A1305,入力データ,32,FALSE),
IF(VLOOKUP(A1305,入力データ,33,FALSE)=5,VLOOKUP(A1305,入力データ,32,FALSE),
IF(AND(VLOOKUP(A1305,入力データ,38,FALSE)&gt;0,VLOOKUP(A1305,入力データ,38,FALSE)&lt;9),0,
IF(AND(L1309="",P1309=""),"",VLOOKUP(A1305,入力データ,32,FALSE))))))),"")</f>
        <v/>
      </c>
      <c r="T1309" s="424"/>
      <c r="U1309" s="425"/>
      <c r="V1309" s="36"/>
      <c r="W1309" s="36"/>
      <c r="X1309" s="36"/>
      <c r="Y1309" s="63" t="str">
        <f>IFERROR(IF(VLOOKUP(A1305,入力データ,25,FALSE)="","",VLOOKUP(A1305,入力データ,25,FALSE)),"")</f>
        <v/>
      </c>
      <c r="Z1309" s="63"/>
      <c r="AA1309" s="37"/>
      <c r="AB1309" s="369"/>
      <c r="AC1309" s="377">
        <v>3</v>
      </c>
      <c r="AD1309" s="379" t="str">
        <f>IFERROR(IF(VLOOKUP(A1305,入力データ,33,FALSE)="","",VLOOKUP(A1305,入力データ,33,FALSE)),"")</f>
        <v/>
      </c>
      <c r="AE1309" s="379" t="str">
        <f>IF(AD1309="","",IF(V1312&gt;43585,5,4))</f>
        <v/>
      </c>
      <c r="AF1309" s="381" t="str">
        <f>IF(AD1309="","",V1312)</f>
        <v/>
      </c>
      <c r="AG1309" s="383" t="str">
        <f>IF(AE1309="","",V1312)</f>
        <v/>
      </c>
      <c r="AH1309" s="385" t="str">
        <f>IF(AF1309="","",V1312)</f>
        <v/>
      </c>
      <c r="AI1309" s="379">
        <v>7</v>
      </c>
      <c r="AJ1309" s="430"/>
      <c r="AK1309" s="372"/>
      <c r="AL1309" s="374"/>
    </row>
    <row r="1310" spans="1:38" ht="15" customHeight="1" x14ac:dyDescent="0.15">
      <c r="A1310" s="454"/>
      <c r="B1310" s="491"/>
      <c r="C1310" s="393"/>
      <c r="D1310" s="394"/>
      <c r="E1310" s="396"/>
      <c r="F1310" s="399"/>
      <c r="G1310" s="402"/>
      <c r="H1310" s="396"/>
      <c r="I1310" s="396"/>
      <c r="J1310" s="406"/>
      <c r="K1310" s="409"/>
      <c r="L1310" s="396"/>
      <c r="M1310" s="494"/>
      <c r="N1310" s="496"/>
      <c r="O1310" s="498"/>
      <c r="P1310" s="494"/>
      <c r="Q1310" s="501"/>
      <c r="R1310" s="504"/>
      <c r="S1310" s="426"/>
      <c r="T1310" s="426"/>
      <c r="U1310" s="427"/>
      <c r="V1310" s="1"/>
      <c r="W1310" s="1"/>
      <c r="X1310" s="1"/>
      <c r="Y1310" s="63" t="str">
        <f>IFERROR(IF(VLOOKUP(A1305,入力データ,26,FALSE)="","",VLOOKUP(A1305,入力データ,26,FALSE)),"")</f>
        <v/>
      </c>
      <c r="Z1310" s="1"/>
      <c r="AA1310" s="1"/>
      <c r="AB1310" s="369"/>
      <c r="AC1310" s="378"/>
      <c r="AD1310" s="380"/>
      <c r="AE1310" s="380"/>
      <c r="AF1310" s="382"/>
      <c r="AG1310" s="384"/>
      <c r="AH1310" s="386"/>
      <c r="AI1310" s="380"/>
      <c r="AJ1310" s="431"/>
      <c r="AK1310" s="372"/>
      <c r="AL1310" s="374"/>
    </row>
    <row r="1311" spans="1:38" ht="15" customHeight="1" x14ac:dyDescent="0.15">
      <c r="A1311" s="454"/>
      <c r="B1311" s="491"/>
      <c r="C1311" s="432" t="str">
        <f>IFERROR(IF(VLOOKUP(A1305,入力データ,14,FALSE)="","",VLOOKUP(A1305,入力データ,14,FALSE)),"")</f>
        <v/>
      </c>
      <c r="D1311" s="409"/>
      <c r="E1311" s="396"/>
      <c r="F1311" s="399"/>
      <c r="G1311" s="402"/>
      <c r="H1311" s="396"/>
      <c r="I1311" s="396"/>
      <c r="J1311" s="406"/>
      <c r="K1311" s="409"/>
      <c r="L1311" s="396"/>
      <c r="M1311" s="494"/>
      <c r="N1311" s="496"/>
      <c r="O1311" s="498"/>
      <c r="P1311" s="494"/>
      <c r="Q1311" s="501"/>
      <c r="R1311" s="504"/>
      <c r="S1311" s="426"/>
      <c r="T1311" s="426"/>
      <c r="U1311" s="427"/>
      <c r="V1311" s="150"/>
      <c r="W1311" s="150"/>
      <c r="X1311" s="150"/>
      <c r="Y1311" s="1"/>
      <c r="Z1311" s="62"/>
      <c r="AA1311" s="151"/>
      <c r="AB1311" s="369"/>
      <c r="AC1311" s="377">
        <v>4</v>
      </c>
      <c r="AD1311" s="413" t="str">
        <f>IFERROR(IF(VLOOKUP(A1305,入力データ,38,FALSE)="","",VLOOKUP(A1305,入力データ,38,FALSE)),"")</f>
        <v/>
      </c>
      <c r="AE1311" s="379" t="str">
        <f>IF(AD1311="","",IF(V1312&gt;43585,5,4))</f>
        <v/>
      </c>
      <c r="AF1311" s="381" t="str">
        <f>IF(AE1311="","",V1312)</f>
        <v/>
      </c>
      <c r="AG1311" s="383" t="str">
        <f>IF(AE1311="","",V1312)</f>
        <v/>
      </c>
      <c r="AH1311" s="385" t="str">
        <f>IF(AE1311="","",V1312)</f>
        <v/>
      </c>
      <c r="AI1311" s="379"/>
      <c r="AJ1311" s="418"/>
      <c r="AK1311" s="58"/>
      <c r="AL1311" s="86"/>
    </row>
    <row r="1312" spans="1:38" ht="15" customHeight="1" x14ac:dyDescent="0.15">
      <c r="A1312" s="455"/>
      <c r="B1312" s="492"/>
      <c r="C1312" s="433"/>
      <c r="D1312" s="410"/>
      <c r="E1312" s="397"/>
      <c r="F1312" s="400"/>
      <c r="G1312" s="403"/>
      <c r="H1312" s="397"/>
      <c r="I1312" s="397"/>
      <c r="J1312" s="407"/>
      <c r="K1312" s="410"/>
      <c r="L1312" s="397"/>
      <c r="M1312" s="495"/>
      <c r="N1312" s="497"/>
      <c r="O1312" s="499"/>
      <c r="P1312" s="495"/>
      <c r="Q1312" s="502"/>
      <c r="R1312" s="505"/>
      <c r="S1312" s="428"/>
      <c r="T1312" s="428"/>
      <c r="U1312" s="429"/>
      <c r="V1312" s="420" t="str">
        <f>IFERROR(IF(VLOOKUP(A1305,入力データ,27,FALSE)="","",VLOOKUP(A1305,入力データ,27,FALSE)),"")</f>
        <v/>
      </c>
      <c r="W1312" s="421"/>
      <c r="X1312" s="421"/>
      <c r="Y1312" s="421"/>
      <c r="Z1312" s="421"/>
      <c r="AA1312" s="422"/>
      <c r="AB1312" s="370"/>
      <c r="AC1312" s="412"/>
      <c r="AD1312" s="414"/>
      <c r="AE1312" s="414"/>
      <c r="AF1312" s="415"/>
      <c r="AG1312" s="416"/>
      <c r="AH1312" s="417"/>
      <c r="AI1312" s="414"/>
      <c r="AJ1312" s="419"/>
      <c r="AK1312" s="60"/>
      <c r="AL1312" s="61"/>
    </row>
    <row r="1313" spans="1:38" ht="15" customHeight="1" x14ac:dyDescent="0.15">
      <c r="A1313" s="453">
        <v>163</v>
      </c>
      <c r="B1313" s="456"/>
      <c r="C1313" s="459" t="str">
        <f>IFERROR(IF(VLOOKUP(A1313,入力データ,2,FALSE)="","",VLOOKUP(A1313,入力データ,2,FALSE)),"")</f>
        <v/>
      </c>
      <c r="D1313" s="461" t="str">
        <f>IFERROR(
IF(OR(VLOOKUP(A1313,入力データ,34,FALSE)=1,
VLOOKUP(A1313,入力データ,34,FALSE)=3,
VLOOKUP(A1313,入力データ,34,FALSE)=4,
VLOOKUP(A1313,入力データ,34,FALSE)=5),
IF(VLOOKUP(A1313,入力データ,13,FALSE)="","",VLOOKUP(A1313,入力データ,13,FALSE)),
IF(VLOOKUP(A1313,入力データ,3,FALSE)="","",VLOOKUP(A1313,入力データ,3,FALSE))),"")</f>
        <v/>
      </c>
      <c r="E1313" s="464" t="str">
        <f>IFERROR(IF(VLOOKUP(A1313,入力データ,5,FALSE)="","",IF(VLOOKUP(A1313,入力データ,5,FALSE)&gt;43585,5,4)),"")</f>
        <v/>
      </c>
      <c r="F1313" s="467" t="str">
        <f>IFERROR(IF(VLOOKUP(A1313,入力データ,5,FALSE)="","",VLOOKUP(A1313,入力データ,5,FALSE)),"")</f>
        <v/>
      </c>
      <c r="G1313" s="470" t="str">
        <f>IFERROR(IF(VLOOKUP(A1313,入力データ,5,FALSE)="","",VLOOKUP(A1313,入力データ,5,FALSE)),"")</f>
        <v/>
      </c>
      <c r="H1313" s="473" t="str">
        <f>IFERROR(IF(VLOOKUP(A1313,入力データ,5,FALSE)&gt;0,1,""),"")</f>
        <v/>
      </c>
      <c r="I1313" s="473" t="str">
        <f>IFERROR(IF(VLOOKUP(A1313,入力データ,6,FALSE)="","",VLOOKUP(A1313,入力データ,6,FALSE)),"")</f>
        <v/>
      </c>
      <c r="J1313" s="475" t="str">
        <f>IFERROR(IF(VLOOKUP(A1313,入力データ,7,FALSE)="","",
IF(VLOOKUP(A1313,入力データ,7,FALSE)&gt;159,"G",
IF(VLOOKUP(A1313,入力データ,7,FALSE)&gt;149,"F",
IF(VLOOKUP(A1313,入力データ,7,FALSE)&gt;139,"E",
IF(VLOOKUP(A1313,入力データ,7,FALSE)&gt;129,"D",
IF(VLOOKUP(A1313,入力データ,7,FALSE)&gt;119,"C",
IF(VLOOKUP(A1313,入力データ,7,FALSE)&gt;109,"B",
IF(VLOOKUP(A1313,入力データ,7,FALSE)&gt;99,"A",
"")))))))),"")</f>
        <v/>
      </c>
      <c r="K1313" s="478" t="str">
        <f>IFERROR(IF(VLOOKUP(A1313,入力データ,7,FALSE)="","",
IF(VLOOKUP(A1313,入力データ,7,FALSE)&gt;99,MOD(VLOOKUP(A1313,入力データ,7,FALSE),10),VLOOKUP(A1313,入力データ,7,FALSE))),"")</f>
        <v/>
      </c>
      <c r="L1313" s="481" t="str">
        <f>IFERROR(IF(VLOOKUP(A1313,入力データ,8,FALSE)="","",VLOOKUP(A1313,入力データ,8,FALSE)),"")</f>
        <v/>
      </c>
      <c r="M1313" s="483" t="str">
        <f>IFERROR(IF(VLOOKUP(A1313,入力データ,9,FALSE)="","",IF(VLOOKUP(A1313,入力データ,9,FALSE)&gt;43585,5,4)),"")</f>
        <v/>
      </c>
      <c r="N1313" s="485" t="str">
        <f>IFERROR(IF(VLOOKUP(A1313,入力データ,9,FALSE)="","",VLOOKUP(A1313,入力データ,9,FALSE)),"")</f>
        <v/>
      </c>
      <c r="O1313" s="470" t="str">
        <f>IFERROR(IF(VLOOKUP(A1313,入力データ,9,FALSE)="","",VLOOKUP(A1313,入力データ,9,FALSE)),"")</f>
        <v/>
      </c>
      <c r="P1313" s="481" t="str">
        <f>IFERROR(IF(VLOOKUP(A1313,入力データ,10,FALSE)="","",VLOOKUP(A1313,入力データ,10,FALSE)),"")</f>
        <v/>
      </c>
      <c r="Q1313" s="434"/>
      <c r="R1313" s="487" t="str">
        <f>IFERROR(IF(VLOOKUP(A1313,入力データ,8,FALSE)="","",VLOOKUP(A1313,入力データ,8,FALSE)+VALUE(VLOOKUP(A1313,入力データ,10,FALSE))),"")</f>
        <v/>
      </c>
      <c r="S1313" s="434" t="str">
        <f>IF(R1313="","",IF(VLOOKUP(A1313,入力データ,11,FALSE)="育児休業","ｲｸｷｭｳ",IF(VLOOKUP(A1313,入力データ,11,FALSE)="傷病休職","ﾑｷｭｳ",ROUNDDOWN(R1313*10/1000,0))))</f>
        <v/>
      </c>
      <c r="T1313" s="435"/>
      <c r="U1313" s="436"/>
      <c r="V1313" s="152"/>
      <c r="W1313" s="149"/>
      <c r="X1313" s="149"/>
      <c r="Y1313" s="149" t="str">
        <f>IFERROR(IF(VLOOKUP(A1313,入力データ,21,FALSE)="","",VLOOKUP(A1313,入力データ,21,FALSE)),"")</f>
        <v/>
      </c>
      <c r="Z1313" s="40"/>
      <c r="AA1313" s="67"/>
      <c r="AB1313" s="368" t="str">
        <f>IFERROR(IF(VLOOKUP(A1313,入力データ,28,FALSE)&amp;"　"&amp;VLOOKUP(A1313,入力データ,29,FALSE)="　","",VLOOKUP(A1313,入力データ,28,FALSE)&amp;"　"&amp;VLOOKUP(A1313,入力データ,29,FALSE)),"")</f>
        <v/>
      </c>
      <c r="AC1313" s="443">
        <v>1</v>
      </c>
      <c r="AD1313" s="444" t="str">
        <f>IFERROR(IF(VLOOKUP(A1313,入力データ,34,FALSE)="","",VLOOKUP(A1313,入力データ,34,FALSE)),"")</f>
        <v/>
      </c>
      <c r="AE1313" s="444" t="str">
        <f>IF(AD1313="","",IF(V1320&gt;43585,5,4))</f>
        <v/>
      </c>
      <c r="AF1313" s="445" t="str">
        <f>IF(AD1313="","",V1320)</f>
        <v/>
      </c>
      <c r="AG1313" s="447" t="str">
        <f>IF(AD1313="","",V1320)</f>
        <v/>
      </c>
      <c r="AH1313" s="449" t="str">
        <f>IF(AD1313="","",V1320)</f>
        <v/>
      </c>
      <c r="AI1313" s="444">
        <v>5</v>
      </c>
      <c r="AJ1313" s="451" t="str">
        <f>IFERROR(IF(OR(VLOOKUP(A1313,入力データ,34,FALSE)=1,VLOOKUP(A1313,入力データ,34,FALSE)=3,VLOOKUP(A1313,入力データ,34,FALSE)=4,VLOOKUP(A1313,入力データ,34,FALSE)=5),3,
IF(VLOOKUP(A1313,入力データ,35,FALSE)="","",3)),"")</f>
        <v/>
      </c>
      <c r="AK1313" s="371"/>
      <c r="AL1313" s="373"/>
    </row>
    <row r="1314" spans="1:38" ht="15" customHeight="1" x14ac:dyDescent="0.15">
      <c r="A1314" s="454"/>
      <c r="B1314" s="457"/>
      <c r="C1314" s="460"/>
      <c r="D1314" s="462"/>
      <c r="E1314" s="465"/>
      <c r="F1314" s="468"/>
      <c r="G1314" s="471"/>
      <c r="H1314" s="474"/>
      <c r="I1314" s="474"/>
      <c r="J1314" s="476"/>
      <c r="K1314" s="479"/>
      <c r="L1314" s="482"/>
      <c r="M1314" s="484"/>
      <c r="N1314" s="486"/>
      <c r="O1314" s="471"/>
      <c r="P1314" s="482"/>
      <c r="Q1314" s="437"/>
      <c r="R1314" s="488"/>
      <c r="S1314" s="437"/>
      <c r="T1314" s="438"/>
      <c r="U1314" s="439"/>
      <c r="V1314" s="41"/>
      <c r="W1314" s="150"/>
      <c r="X1314" s="150"/>
      <c r="Y1314" s="150" t="str">
        <f>IFERROR(IF(VLOOKUP(A1313,入力データ,22,FALSE)="","",VLOOKUP(A1313,入力データ,22,FALSE)),"")</f>
        <v/>
      </c>
      <c r="Z1314" s="150"/>
      <c r="AA1314" s="151"/>
      <c r="AB1314" s="369"/>
      <c r="AC1314" s="378"/>
      <c r="AD1314" s="380"/>
      <c r="AE1314" s="380"/>
      <c r="AF1314" s="446"/>
      <c r="AG1314" s="448"/>
      <c r="AH1314" s="450"/>
      <c r="AI1314" s="380"/>
      <c r="AJ1314" s="452"/>
      <c r="AK1314" s="372"/>
      <c r="AL1314" s="374"/>
    </row>
    <row r="1315" spans="1:38" ht="15" customHeight="1" x14ac:dyDescent="0.15">
      <c r="A1315" s="454"/>
      <c r="B1315" s="457"/>
      <c r="C1315" s="375" t="str">
        <f>IFERROR(IF(VLOOKUP(A1313,入力データ,12,FALSE)="","",VLOOKUP(A1313,入力データ,12,FALSE)),"")</f>
        <v/>
      </c>
      <c r="D1315" s="462"/>
      <c r="E1315" s="465"/>
      <c r="F1315" s="468"/>
      <c r="G1315" s="471"/>
      <c r="H1315" s="474"/>
      <c r="I1315" s="474"/>
      <c r="J1315" s="476"/>
      <c r="K1315" s="479"/>
      <c r="L1315" s="482"/>
      <c r="M1315" s="484"/>
      <c r="N1315" s="486"/>
      <c r="O1315" s="471"/>
      <c r="P1315" s="482"/>
      <c r="Q1315" s="437"/>
      <c r="R1315" s="488"/>
      <c r="S1315" s="437"/>
      <c r="T1315" s="438"/>
      <c r="U1315" s="439"/>
      <c r="V1315" s="41"/>
      <c r="W1315" s="150"/>
      <c r="X1315" s="150"/>
      <c r="Y1315" s="150" t="str">
        <f>IFERROR(IF(VLOOKUP(A1313,入力データ,23,FALSE)="","",VLOOKUP(A1313,入力データ,23,FALSE)),"")</f>
        <v/>
      </c>
      <c r="Z1315" s="150"/>
      <c r="AA1315" s="151"/>
      <c r="AB1315" s="369"/>
      <c r="AC1315" s="377">
        <v>2</v>
      </c>
      <c r="AD1315" s="379" t="str">
        <f>IFERROR(IF(VLOOKUP(A1313,入力データ,37,FALSE)="","",VLOOKUP(A1313,入力データ,37,FALSE)),"")</f>
        <v/>
      </c>
      <c r="AE1315" s="379" t="str">
        <f>IF(AD1315="","",IF(V1320&gt;43585,5,4))</f>
        <v/>
      </c>
      <c r="AF1315" s="381" t="str">
        <f>IF(AD1315="","",V1320)</f>
        <v/>
      </c>
      <c r="AG1315" s="383" t="str">
        <f>IF(AE1315="","",V1320)</f>
        <v/>
      </c>
      <c r="AH1315" s="385" t="str">
        <f>IF(AF1315="","",V1320)</f>
        <v/>
      </c>
      <c r="AI1315" s="387">
        <v>6</v>
      </c>
      <c r="AJ1315" s="389" t="str">
        <f>IFERROR(IF(VLOOKUP(A1313,入力データ,36,FALSE)="","",3),"")</f>
        <v/>
      </c>
      <c r="AK1315" s="372"/>
      <c r="AL1315" s="374"/>
    </row>
    <row r="1316" spans="1:38" ht="15" customHeight="1" x14ac:dyDescent="0.15">
      <c r="A1316" s="454"/>
      <c r="B1316" s="458"/>
      <c r="C1316" s="376"/>
      <c r="D1316" s="463"/>
      <c r="E1316" s="466"/>
      <c r="F1316" s="469"/>
      <c r="G1316" s="472"/>
      <c r="H1316" s="466"/>
      <c r="I1316" s="466"/>
      <c r="J1316" s="477"/>
      <c r="K1316" s="480"/>
      <c r="L1316" s="466"/>
      <c r="M1316" s="466"/>
      <c r="N1316" s="469"/>
      <c r="O1316" s="472"/>
      <c r="P1316" s="466"/>
      <c r="Q1316" s="477"/>
      <c r="R1316" s="489"/>
      <c r="S1316" s="440"/>
      <c r="T1316" s="441"/>
      <c r="U1316" s="442"/>
      <c r="V1316" s="38"/>
      <c r="W1316" s="36"/>
      <c r="X1316" s="36"/>
      <c r="Y1316" s="150" t="str">
        <f>IFERROR(IF(VLOOKUP(A1313,入力データ,24,FALSE)="","",VLOOKUP(A1313,入力データ,24,FALSE)),"")</f>
        <v/>
      </c>
      <c r="Z1316" s="63"/>
      <c r="AA1316" s="37"/>
      <c r="AB1316" s="369"/>
      <c r="AC1316" s="378"/>
      <c r="AD1316" s="380"/>
      <c r="AE1316" s="380"/>
      <c r="AF1316" s="382"/>
      <c r="AG1316" s="384"/>
      <c r="AH1316" s="386"/>
      <c r="AI1316" s="388"/>
      <c r="AJ1316" s="390"/>
      <c r="AK1316" s="372"/>
      <c r="AL1316" s="374"/>
    </row>
    <row r="1317" spans="1:38" ht="15" customHeight="1" x14ac:dyDescent="0.15">
      <c r="A1317" s="454"/>
      <c r="B1317" s="490" t="str">
        <f>IF(OR(C1313&lt;&gt;"",C1315&lt;&gt;""),"○","")</f>
        <v/>
      </c>
      <c r="C1317" s="391" t="str">
        <f>IFERROR(IF(VLOOKUP(A1313,入力データ,4,FALSE)="","",VLOOKUP(A1313,入力データ,4,FALSE)),"")</f>
        <v/>
      </c>
      <c r="D1317" s="392"/>
      <c r="E1317" s="395" t="str">
        <f>IFERROR(IF(VLOOKUP(A1313,入力データ,15,FALSE)="","",IF(VLOOKUP(A1313,入力データ,15,FALSE)&gt;43585,5,4)),"")</f>
        <v/>
      </c>
      <c r="F1317" s="398" t="str">
        <f>IFERROR(IF(VLOOKUP(A1313,入力データ,15,FALSE)="","",VLOOKUP(A1313,入力データ,15,FALSE)),"")</f>
        <v/>
      </c>
      <c r="G1317" s="401" t="str">
        <f>IFERROR(IF(VLOOKUP(A1313,入力データ,15,FALSE)="","",VLOOKUP(A1313,入力データ,15,FALSE)),"")</f>
        <v/>
      </c>
      <c r="H1317" s="404" t="str">
        <f>IFERROR(IF(VLOOKUP(A1313,入力データ,15,FALSE)&gt;0,1,""),"")</f>
        <v/>
      </c>
      <c r="I1317" s="404" t="str">
        <f>IFERROR(IF(VLOOKUP(A1313,入力データ,16,FALSE)="","",VLOOKUP(A1313,入力データ,16,FALSE)),"")</f>
        <v/>
      </c>
      <c r="J1317" s="405" t="str">
        <f>IFERROR(IF(VLOOKUP(A1313,入力データ,17,FALSE)="","",
IF(VLOOKUP(A1313,入力データ,17,FALSE)&gt;159,"G",
IF(VLOOKUP(A1313,入力データ,17,FALSE)&gt;149,"F",
IF(VLOOKUP(A1313,入力データ,17,FALSE)&gt;139,"E",
IF(VLOOKUP(A1313,入力データ,17,FALSE)&gt;129,"D",
IF(VLOOKUP(A1313,入力データ,17,FALSE)&gt;119,"C",
IF(VLOOKUP(A1313,入力データ,17,FALSE)&gt;109,"B",
IF(VLOOKUP(A1313,入力データ,17,FALSE)&gt;99,"A",
"")))))))),"")</f>
        <v/>
      </c>
      <c r="K1317" s="408" t="str">
        <f>IFERROR(IF(VLOOKUP(A1313,入力データ,17,FALSE)="","",
IF(VLOOKUP(A1313,入力データ,17,FALSE)&gt;99,MOD(VLOOKUP(A1313,入力データ,17,FALSE),10),VLOOKUP(A1313,入力データ,17,FALSE))),"")</f>
        <v/>
      </c>
      <c r="L1317" s="411" t="str">
        <f>IFERROR(IF(VLOOKUP(A1313,入力データ,18,FALSE)="","",VLOOKUP(A1313,入力データ,18,FALSE)),"")</f>
        <v/>
      </c>
      <c r="M1317" s="493" t="str">
        <f>IFERROR(IF(VLOOKUP(A1313,入力データ,19,FALSE)="","",IF(VLOOKUP(A1313,入力データ,19,FALSE)&gt;43585,5,4)),"")</f>
        <v/>
      </c>
      <c r="N1317" s="398" t="str">
        <f>IFERROR(IF(VLOOKUP(A1313,入力データ,19,FALSE)="","",VLOOKUP(A1313,入力データ,19,FALSE)),"")</f>
        <v/>
      </c>
      <c r="O1317" s="401" t="str">
        <f>IFERROR(IF(VLOOKUP(A1313,入力データ,19,FALSE)="","",VLOOKUP(A1313,入力データ,19,FALSE)),"")</f>
        <v/>
      </c>
      <c r="P1317" s="411" t="str">
        <f>IFERROR(IF(VLOOKUP(A1313,入力データ,20,FALSE)="","",VLOOKUP(A1313,入力データ,20,FALSE)),"")</f>
        <v/>
      </c>
      <c r="Q1317" s="500"/>
      <c r="R1317" s="503" t="str">
        <f>IFERROR(IF(OR(S1317="ｲｸｷｭｳ",S1317="ﾑｷｭｳ",AND(L1317="",P1317="")),"",VLOOKUP(A1313,入力データ,31,FALSE)),"")</f>
        <v/>
      </c>
      <c r="S1317" s="423" t="str">
        <f>IFERROR(
IF(VLOOKUP(A1313,入力データ,33,FALSE)=1,"ﾑｷｭｳ ",
IF(VLOOKUP(A1313,入力データ,33,FALSE)=3,"ｲｸｷｭｳ",
IF(VLOOKUP(A1313,入力データ,33,FALSE)=4,VLOOKUP(A1313,入力データ,32,FALSE),
IF(VLOOKUP(A1313,入力データ,33,FALSE)=5,VLOOKUP(A1313,入力データ,32,FALSE),
IF(AND(VLOOKUP(A1313,入力データ,38,FALSE)&gt;0,VLOOKUP(A1313,入力データ,38,FALSE)&lt;9),0,
IF(AND(L1317="",P1317=""),"",VLOOKUP(A1313,入力データ,32,FALSE))))))),"")</f>
        <v/>
      </c>
      <c r="T1317" s="424"/>
      <c r="U1317" s="425"/>
      <c r="V1317" s="36"/>
      <c r="W1317" s="36"/>
      <c r="X1317" s="36"/>
      <c r="Y1317" s="63" t="str">
        <f>IFERROR(IF(VLOOKUP(A1313,入力データ,25,FALSE)="","",VLOOKUP(A1313,入力データ,25,FALSE)),"")</f>
        <v/>
      </c>
      <c r="Z1317" s="63"/>
      <c r="AA1317" s="37"/>
      <c r="AB1317" s="369"/>
      <c r="AC1317" s="377">
        <v>3</v>
      </c>
      <c r="AD1317" s="379" t="str">
        <f>IFERROR(IF(VLOOKUP(A1313,入力データ,33,FALSE)="","",VLOOKUP(A1313,入力データ,33,FALSE)),"")</f>
        <v/>
      </c>
      <c r="AE1317" s="379" t="str">
        <f>IF(AD1317="","",IF(V1320&gt;43585,5,4))</f>
        <v/>
      </c>
      <c r="AF1317" s="381" t="str">
        <f>IF(AD1317="","",V1320)</f>
        <v/>
      </c>
      <c r="AG1317" s="383" t="str">
        <f>IF(AE1317="","",V1320)</f>
        <v/>
      </c>
      <c r="AH1317" s="385" t="str">
        <f>IF(AF1317="","",V1320)</f>
        <v/>
      </c>
      <c r="AI1317" s="379">
        <v>7</v>
      </c>
      <c r="AJ1317" s="430"/>
      <c r="AK1317" s="372"/>
      <c r="AL1317" s="374"/>
    </row>
    <row r="1318" spans="1:38" ht="15" customHeight="1" x14ac:dyDescent="0.15">
      <c r="A1318" s="454"/>
      <c r="B1318" s="491"/>
      <c r="C1318" s="393"/>
      <c r="D1318" s="394"/>
      <c r="E1318" s="396"/>
      <c r="F1318" s="399"/>
      <c r="G1318" s="402"/>
      <c r="H1318" s="396"/>
      <c r="I1318" s="396"/>
      <c r="J1318" s="406"/>
      <c r="K1318" s="409"/>
      <c r="L1318" s="396"/>
      <c r="M1318" s="494"/>
      <c r="N1318" s="496"/>
      <c r="O1318" s="498"/>
      <c r="P1318" s="494"/>
      <c r="Q1318" s="501"/>
      <c r="R1318" s="504"/>
      <c r="S1318" s="426"/>
      <c r="T1318" s="426"/>
      <c r="U1318" s="427"/>
      <c r="V1318" s="1"/>
      <c r="W1318" s="1"/>
      <c r="X1318" s="1"/>
      <c r="Y1318" s="63" t="str">
        <f>IFERROR(IF(VLOOKUP(A1313,入力データ,26,FALSE)="","",VLOOKUP(A1313,入力データ,26,FALSE)),"")</f>
        <v/>
      </c>
      <c r="Z1318" s="1"/>
      <c r="AA1318" s="1"/>
      <c r="AB1318" s="369"/>
      <c r="AC1318" s="378"/>
      <c r="AD1318" s="380"/>
      <c r="AE1318" s="380"/>
      <c r="AF1318" s="382"/>
      <c r="AG1318" s="384"/>
      <c r="AH1318" s="386"/>
      <c r="AI1318" s="380"/>
      <c r="AJ1318" s="431"/>
      <c r="AK1318" s="372"/>
      <c r="AL1318" s="374"/>
    </row>
    <row r="1319" spans="1:38" ht="15" customHeight="1" x14ac:dyDescent="0.15">
      <c r="A1319" s="454"/>
      <c r="B1319" s="491"/>
      <c r="C1319" s="432" t="str">
        <f>IFERROR(IF(VLOOKUP(A1313,入力データ,14,FALSE)="","",VLOOKUP(A1313,入力データ,14,FALSE)),"")</f>
        <v/>
      </c>
      <c r="D1319" s="409"/>
      <c r="E1319" s="396"/>
      <c r="F1319" s="399"/>
      <c r="G1319" s="402"/>
      <c r="H1319" s="396"/>
      <c r="I1319" s="396"/>
      <c r="J1319" s="406"/>
      <c r="K1319" s="409"/>
      <c r="L1319" s="396"/>
      <c r="M1319" s="494"/>
      <c r="N1319" s="496"/>
      <c r="O1319" s="498"/>
      <c r="P1319" s="494"/>
      <c r="Q1319" s="501"/>
      <c r="R1319" s="504"/>
      <c r="S1319" s="426"/>
      <c r="T1319" s="426"/>
      <c r="U1319" s="427"/>
      <c r="V1319" s="150"/>
      <c r="W1319" s="150"/>
      <c r="X1319" s="150"/>
      <c r="Y1319" s="1"/>
      <c r="Z1319" s="62"/>
      <c r="AA1319" s="151"/>
      <c r="AB1319" s="369"/>
      <c r="AC1319" s="377">
        <v>4</v>
      </c>
      <c r="AD1319" s="413" t="str">
        <f>IFERROR(IF(VLOOKUP(A1313,入力データ,38,FALSE)="","",VLOOKUP(A1313,入力データ,38,FALSE)),"")</f>
        <v/>
      </c>
      <c r="AE1319" s="379" t="str">
        <f>IF(AD1319="","",IF(V1320&gt;43585,5,4))</f>
        <v/>
      </c>
      <c r="AF1319" s="381" t="str">
        <f>IF(AE1319="","",V1320)</f>
        <v/>
      </c>
      <c r="AG1319" s="383" t="str">
        <f>IF(AE1319="","",V1320)</f>
        <v/>
      </c>
      <c r="AH1319" s="385" t="str">
        <f>IF(AE1319="","",V1320)</f>
        <v/>
      </c>
      <c r="AI1319" s="379"/>
      <c r="AJ1319" s="418"/>
      <c r="AK1319" s="58"/>
      <c r="AL1319" s="86"/>
    </row>
    <row r="1320" spans="1:38" ht="15" customHeight="1" x14ac:dyDescent="0.15">
      <c r="A1320" s="455"/>
      <c r="B1320" s="492"/>
      <c r="C1320" s="433"/>
      <c r="D1320" s="410"/>
      <c r="E1320" s="397"/>
      <c r="F1320" s="400"/>
      <c r="G1320" s="403"/>
      <c r="H1320" s="397"/>
      <c r="I1320" s="397"/>
      <c r="J1320" s="407"/>
      <c r="K1320" s="410"/>
      <c r="L1320" s="397"/>
      <c r="M1320" s="495"/>
      <c r="N1320" s="497"/>
      <c r="O1320" s="499"/>
      <c r="P1320" s="495"/>
      <c r="Q1320" s="502"/>
      <c r="R1320" s="505"/>
      <c r="S1320" s="428"/>
      <c r="T1320" s="428"/>
      <c r="U1320" s="429"/>
      <c r="V1320" s="420" t="str">
        <f>IFERROR(IF(VLOOKUP(A1313,入力データ,27,FALSE)="","",VLOOKUP(A1313,入力データ,27,FALSE)),"")</f>
        <v/>
      </c>
      <c r="W1320" s="421"/>
      <c r="X1320" s="421"/>
      <c r="Y1320" s="421"/>
      <c r="Z1320" s="421"/>
      <c r="AA1320" s="422"/>
      <c r="AB1320" s="370"/>
      <c r="AC1320" s="412"/>
      <c r="AD1320" s="414"/>
      <c r="AE1320" s="414"/>
      <c r="AF1320" s="415"/>
      <c r="AG1320" s="416"/>
      <c r="AH1320" s="417"/>
      <c r="AI1320" s="414"/>
      <c r="AJ1320" s="419"/>
      <c r="AK1320" s="60"/>
      <c r="AL1320" s="61"/>
    </row>
    <row r="1321" spans="1:38" ht="15" customHeight="1" x14ac:dyDescent="0.15">
      <c r="A1321" s="453">
        <v>164</v>
      </c>
      <c r="B1321" s="456"/>
      <c r="C1321" s="459" t="str">
        <f>IFERROR(IF(VLOOKUP(A1321,入力データ,2,FALSE)="","",VLOOKUP(A1321,入力データ,2,FALSE)),"")</f>
        <v/>
      </c>
      <c r="D1321" s="461" t="str">
        <f>IFERROR(
IF(OR(VLOOKUP(A1321,入力データ,34,FALSE)=1,
VLOOKUP(A1321,入力データ,34,FALSE)=3,
VLOOKUP(A1321,入力データ,34,FALSE)=4,
VLOOKUP(A1321,入力データ,34,FALSE)=5),
IF(VLOOKUP(A1321,入力データ,13,FALSE)="","",VLOOKUP(A1321,入力データ,13,FALSE)),
IF(VLOOKUP(A1321,入力データ,3,FALSE)="","",VLOOKUP(A1321,入力データ,3,FALSE))),"")</f>
        <v/>
      </c>
      <c r="E1321" s="464" t="str">
        <f>IFERROR(IF(VLOOKUP(A1321,入力データ,5,FALSE)="","",IF(VLOOKUP(A1321,入力データ,5,FALSE)&gt;43585,5,4)),"")</f>
        <v/>
      </c>
      <c r="F1321" s="467" t="str">
        <f>IFERROR(IF(VLOOKUP(A1321,入力データ,5,FALSE)="","",VLOOKUP(A1321,入力データ,5,FALSE)),"")</f>
        <v/>
      </c>
      <c r="G1321" s="470" t="str">
        <f>IFERROR(IF(VLOOKUP(A1321,入力データ,5,FALSE)="","",VLOOKUP(A1321,入力データ,5,FALSE)),"")</f>
        <v/>
      </c>
      <c r="H1321" s="473" t="str">
        <f>IFERROR(IF(VLOOKUP(A1321,入力データ,5,FALSE)&gt;0,1,""),"")</f>
        <v/>
      </c>
      <c r="I1321" s="473" t="str">
        <f>IFERROR(IF(VLOOKUP(A1321,入力データ,6,FALSE)="","",VLOOKUP(A1321,入力データ,6,FALSE)),"")</f>
        <v/>
      </c>
      <c r="J1321" s="475" t="str">
        <f>IFERROR(IF(VLOOKUP(A1321,入力データ,7,FALSE)="","",
IF(VLOOKUP(A1321,入力データ,7,FALSE)&gt;159,"G",
IF(VLOOKUP(A1321,入力データ,7,FALSE)&gt;149,"F",
IF(VLOOKUP(A1321,入力データ,7,FALSE)&gt;139,"E",
IF(VLOOKUP(A1321,入力データ,7,FALSE)&gt;129,"D",
IF(VLOOKUP(A1321,入力データ,7,FALSE)&gt;119,"C",
IF(VLOOKUP(A1321,入力データ,7,FALSE)&gt;109,"B",
IF(VLOOKUP(A1321,入力データ,7,FALSE)&gt;99,"A",
"")))))))),"")</f>
        <v/>
      </c>
      <c r="K1321" s="478" t="str">
        <f>IFERROR(IF(VLOOKUP(A1321,入力データ,7,FALSE)="","",
IF(VLOOKUP(A1321,入力データ,7,FALSE)&gt;99,MOD(VLOOKUP(A1321,入力データ,7,FALSE),10),VLOOKUP(A1321,入力データ,7,FALSE))),"")</f>
        <v/>
      </c>
      <c r="L1321" s="481" t="str">
        <f>IFERROR(IF(VLOOKUP(A1321,入力データ,8,FALSE)="","",VLOOKUP(A1321,入力データ,8,FALSE)),"")</f>
        <v/>
      </c>
      <c r="M1321" s="483" t="str">
        <f>IFERROR(IF(VLOOKUP(A1321,入力データ,9,FALSE)="","",IF(VLOOKUP(A1321,入力データ,9,FALSE)&gt;43585,5,4)),"")</f>
        <v/>
      </c>
      <c r="N1321" s="485" t="str">
        <f>IFERROR(IF(VLOOKUP(A1321,入力データ,9,FALSE)="","",VLOOKUP(A1321,入力データ,9,FALSE)),"")</f>
        <v/>
      </c>
      <c r="O1321" s="470" t="str">
        <f>IFERROR(IF(VLOOKUP(A1321,入力データ,9,FALSE)="","",VLOOKUP(A1321,入力データ,9,FALSE)),"")</f>
        <v/>
      </c>
      <c r="P1321" s="481" t="str">
        <f>IFERROR(IF(VLOOKUP(A1321,入力データ,10,FALSE)="","",VLOOKUP(A1321,入力データ,10,FALSE)),"")</f>
        <v/>
      </c>
      <c r="Q1321" s="434"/>
      <c r="R1321" s="487" t="str">
        <f>IFERROR(IF(VLOOKUP(A1321,入力データ,8,FALSE)="","",VLOOKUP(A1321,入力データ,8,FALSE)+VALUE(VLOOKUP(A1321,入力データ,10,FALSE))),"")</f>
        <v/>
      </c>
      <c r="S1321" s="434" t="str">
        <f>IF(R1321="","",IF(VLOOKUP(A1321,入力データ,11,FALSE)="育児休業","ｲｸｷｭｳ",IF(VLOOKUP(A1321,入力データ,11,FALSE)="傷病休職","ﾑｷｭｳ",ROUNDDOWN(R1321*10/1000,0))))</f>
        <v/>
      </c>
      <c r="T1321" s="435"/>
      <c r="U1321" s="436"/>
      <c r="V1321" s="152"/>
      <c r="W1321" s="149"/>
      <c r="X1321" s="149"/>
      <c r="Y1321" s="149" t="str">
        <f>IFERROR(IF(VLOOKUP(A1321,入力データ,21,FALSE)="","",VLOOKUP(A1321,入力データ,21,FALSE)),"")</f>
        <v/>
      </c>
      <c r="Z1321" s="40"/>
      <c r="AA1321" s="67"/>
      <c r="AB1321" s="368" t="str">
        <f>IFERROR(IF(VLOOKUP(A1321,入力データ,28,FALSE)&amp;"　"&amp;VLOOKUP(A1321,入力データ,29,FALSE)="　","",VLOOKUP(A1321,入力データ,28,FALSE)&amp;"　"&amp;VLOOKUP(A1321,入力データ,29,FALSE)),"")</f>
        <v/>
      </c>
      <c r="AC1321" s="443">
        <v>1</v>
      </c>
      <c r="AD1321" s="444" t="str">
        <f>IFERROR(IF(VLOOKUP(A1321,入力データ,34,FALSE)="","",VLOOKUP(A1321,入力データ,34,FALSE)),"")</f>
        <v/>
      </c>
      <c r="AE1321" s="444" t="str">
        <f>IF(AD1321="","",IF(V1328&gt;43585,5,4))</f>
        <v/>
      </c>
      <c r="AF1321" s="445" t="str">
        <f>IF(AD1321="","",V1328)</f>
        <v/>
      </c>
      <c r="AG1321" s="447" t="str">
        <f>IF(AD1321="","",V1328)</f>
        <v/>
      </c>
      <c r="AH1321" s="449" t="str">
        <f>IF(AD1321="","",V1328)</f>
        <v/>
      </c>
      <c r="AI1321" s="444">
        <v>5</v>
      </c>
      <c r="AJ1321" s="451" t="str">
        <f>IFERROR(IF(OR(VLOOKUP(A1321,入力データ,34,FALSE)=1,VLOOKUP(A1321,入力データ,34,FALSE)=3,VLOOKUP(A1321,入力データ,34,FALSE)=4,VLOOKUP(A1321,入力データ,34,FALSE)=5),3,
IF(VLOOKUP(A1321,入力データ,35,FALSE)="","",3)),"")</f>
        <v/>
      </c>
      <c r="AK1321" s="371"/>
      <c r="AL1321" s="373"/>
    </row>
    <row r="1322" spans="1:38" ht="15" customHeight="1" x14ac:dyDescent="0.15">
      <c r="A1322" s="454"/>
      <c r="B1322" s="457"/>
      <c r="C1322" s="460"/>
      <c r="D1322" s="462"/>
      <c r="E1322" s="465"/>
      <c r="F1322" s="468"/>
      <c r="G1322" s="471"/>
      <c r="H1322" s="474"/>
      <c r="I1322" s="474"/>
      <c r="J1322" s="476"/>
      <c r="K1322" s="479"/>
      <c r="L1322" s="482"/>
      <c r="M1322" s="484"/>
      <c r="N1322" s="486"/>
      <c r="O1322" s="471"/>
      <c r="P1322" s="482"/>
      <c r="Q1322" s="437"/>
      <c r="R1322" s="488"/>
      <c r="S1322" s="437"/>
      <c r="T1322" s="438"/>
      <c r="U1322" s="439"/>
      <c r="V1322" s="41"/>
      <c r="W1322" s="150"/>
      <c r="X1322" s="150"/>
      <c r="Y1322" s="150" t="str">
        <f>IFERROR(IF(VLOOKUP(A1321,入力データ,22,FALSE)="","",VLOOKUP(A1321,入力データ,22,FALSE)),"")</f>
        <v/>
      </c>
      <c r="Z1322" s="150"/>
      <c r="AA1322" s="151"/>
      <c r="AB1322" s="369"/>
      <c r="AC1322" s="378"/>
      <c r="AD1322" s="380"/>
      <c r="AE1322" s="380"/>
      <c r="AF1322" s="446"/>
      <c r="AG1322" s="448"/>
      <c r="AH1322" s="450"/>
      <c r="AI1322" s="380"/>
      <c r="AJ1322" s="452"/>
      <c r="AK1322" s="372"/>
      <c r="AL1322" s="374"/>
    </row>
    <row r="1323" spans="1:38" ht="15" customHeight="1" x14ac:dyDescent="0.15">
      <c r="A1323" s="454"/>
      <c r="B1323" s="457"/>
      <c r="C1323" s="375" t="str">
        <f>IFERROR(IF(VLOOKUP(A1321,入力データ,12,FALSE)="","",VLOOKUP(A1321,入力データ,12,FALSE)),"")</f>
        <v/>
      </c>
      <c r="D1323" s="462"/>
      <c r="E1323" s="465"/>
      <c r="F1323" s="468"/>
      <c r="G1323" s="471"/>
      <c r="H1323" s="474"/>
      <c r="I1323" s="474"/>
      <c r="J1323" s="476"/>
      <c r="K1323" s="479"/>
      <c r="L1323" s="482"/>
      <c r="M1323" s="484"/>
      <c r="N1323" s="486"/>
      <c r="O1323" s="471"/>
      <c r="P1323" s="482"/>
      <c r="Q1323" s="437"/>
      <c r="R1323" s="488"/>
      <c r="S1323" s="437"/>
      <c r="T1323" s="438"/>
      <c r="U1323" s="439"/>
      <c r="V1323" s="41"/>
      <c r="W1323" s="150"/>
      <c r="X1323" s="150"/>
      <c r="Y1323" s="150" t="str">
        <f>IFERROR(IF(VLOOKUP(A1321,入力データ,23,FALSE)="","",VLOOKUP(A1321,入力データ,23,FALSE)),"")</f>
        <v/>
      </c>
      <c r="Z1323" s="150"/>
      <c r="AA1323" s="151"/>
      <c r="AB1323" s="369"/>
      <c r="AC1323" s="377">
        <v>2</v>
      </c>
      <c r="AD1323" s="379" t="str">
        <f>IFERROR(IF(VLOOKUP(A1321,入力データ,37,FALSE)="","",VLOOKUP(A1321,入力データ,37,FALSE)),"")</f>
        <v/>
      </c>
      <c r="AE1323" s="379" t="str">
        <f>IF(AD1323="","",IF(V1328&gt;43585,5,4))</f>
        <v/>
      </c>
      <c r="AF1323" s="381" t="str">
        <f>IF(AD1323="","",V1328)</f>
        <v/>
      </c>
      <c r="AG1323" s="383" t="str">
        <f>IF(AE1323="","",V1328)</f>
        <v/>
      </c>
      <c r="AH1323" s="385" t="str">
        <f>IF(AF1323="","",V1328)</f>
        <v/>
      </c>
      <c r="AI1323" s="387">
        <v>6</v>
      </c>
      <c r="AJ1323" s="389" t="str">
        <f>IFERROR(IF(VLOOKUP(A1321,入力データ,36,FALSE)="","",3),"")</f>
        <v/>
      </c>
      <c r="AK1323" s="372"/>
      <c r="AL1323" s="374"/>
    </row>
    <row r="1324" spans="1:38" ht="15" customHeight="1" x14ac:dyDescent="0.15">
      <c r="A1324" s="454"/>
      <c r="B1324" s="458"/>
      <c r="C1324" s="376"/>
      <c r="D1324" s="463"/>
      <c r="E1324" s="466"/>
      <c r="F1324" s="469"/>
      <c r="G1324" s="472"/>
      <c r="H1324" s="466"/>
      <c r="I1324" s="466"/>
      <c r="J1324" s="477"/>
      <c r="K1324" s="480"/>
      <c r="L1324" s="466"/>
      <c r="M1324" s="466"/>
      <c r="N1324" s="469"/>
      <c r="O1324" s="472"/>
      <c r="P1324" s="466"/>
      <c r="Q1324" s="477"/>
      <c r="R1324" s="489"/>
      <c r="S1324" s="440"/>
      <c r="T1324" s="441"/>
      <c r="U1324" s="442"/>
      <c r="V1324" s="38"/>
      <c r="W1324" s="36"/>
      <c r="X1324" s="36"/>
      <c r="Y1324" s="150" t="str">
        <f>IFERROR(IF(VLOOKUP(A1321,入力データ,24,FALSE)="","",VLOOKUP(A1321,入力データ,24,FALSE)),"")</f>
        <v/>
      </c>
      <c r="Z1324" s="63"/>
      <c r="AA1324" s="37"/>
      <c r="AB1324" s="369"/>
      <c r="AC1324" s="378"/>
      <c r="AD1324" s="380"/>
      <c r="AE1324" s="380"/>
      <c r="AF1324" s="382"/>
      <c r="AG1324" s="384"/>
      <c r="AH1324" s="386"/>
      <c r="AI1324" s="388"/>
      <c r="AJ1324" s="390"/>
      <c r="AK1324" s="372"/>
      <c r="AL1324" s="374"/>
    </row>
    <row r="1325" spans="1:38" ht="15" customHeight="1" x14ac:dyDescent="0.15">
      <c r="A1325" s="454"/>
      <c r="B1325" s="490" t="str">
        <f>IF(OR(C1321&lt;&gt;"",C1323&lt;&gt;""),"○","")</f>
        <v/>
      </c>
      <c r="C1325" s="391" t="str">
        <f>IFERROR(IF(VLOOKUP(A1321,入力データ,4,FALSE)="","",VLOOKUP(A1321,入力データ,4,FALSE)),"")</f>
        <v/>
      </c>
      <c r="D1325" s="392"/>
      <c r="E1325" s="395" t="str">
        <f>IFERROR(IF(VLOOKUP(A1321,入力データ,15,FALSE)="","",IF(VLOOKUP(A1321,入力データ,15,FALSE)&gt;43585,5,4)),"")</f>
        <v/>
      </c>
      <c r="F1325" s="398" t="str">
        <f>IFERROR(IF(VLOOKUP(A1321,入力データ,15,FALSE)="","",VLOOKUP(A1321,入力データ,15,FALSE)),"")</f>
        <v/>
      </c>
      <c r="G1325" s="401" t="str">
        <f>IFERROR(IF(VLOOKUP(A1321,入力データ,15,FALSE)="","",VLOOKUP(A1321,入力データ,15,FALSE)),"")</f>
        <v/>
      </c>
      <c r="H1325" s="404" t="str">
        <f>IFERROR(IF(VLOOKUP(A1321,入力データ,15,FALSE)&gt;0,1,""),"")</f>
        <v/>
      </c>
      <c r="I1325" s="404" t="str">
        <f>IFERROR(IF(VLOOKUP(A1321,入力データ,16,FALSE)="","",VLOOKUP(A1321,入力データ,16,FALSE)),"")</f>
        <v/>
      </c>
      <c r="J1325" s="405" t="str">
        <f>IFERROR(IF(VLOOKUP(A1321,入力データ,17,FALSE)="","",
IF(VLOOKUP(A1321,入力データ,17,FALSE)&gt;159,"G",
IF(VLOOKUP(A1321,入力データ,17,FALSE)&gt;149,"F",
IF(VLOOKUP(A1321,入力データ,17,FALSE)&gt;139,"E",
IF(VLOOKUP(A1321,入力データ,17,FALSE)&gt;129,"D",
IF(VLOOKUP(A1321,入力データ,17,FALSE)&gt;119,"C",
IF(VLOOKUP(A1321,入力データ,17,FALSE)&gt;109,"B",
IF(VLOOKUP(A1321,入力データ,17,FALSE)&gt;99,"A",
"")))))))),"")</f>
        <v/>
      </c>
      <c r="K1325" s="408" t="str">
        <f>IFERROR(IF(VLOOKUP(A1321,入力データ,17,FALSE)="","",
IF(VLOOKUP(A1321,入力データ,17,FALSE)&gt;99,MOD(VLOOKUP(A1321,入力データ,17,FALSE),10),VLOOKUP(A1321,入力データ,17,FALSE))),"")</f>
        <v/>
      </c>
      <c r="L1325" s="411" t="str">
        <f>IFERROR(IF(VLOOKUP(A1321,入力データ,18,FALSE)="","",VLOOKUP(A1321,入力データ,18,FALSE)),"")</f>
        <v/>
      </c>
      <c r="M1325" s="493" t="str">
        <f>IFERROR(IF(VLOOKUP(A1321,入力データ,19,FALSE)="","",IF(VLOOKUP(A1321,入力データ,19,FALSE)&gt;43585,5,4)),"")</f>
        <v/>
      </c>
      <c r="N1325" s="398" t="str">
        <f>IFERROR(IF(VLOOKUP(A1321,入力データ,19,FALSE)="","",VLOOKUP(A1321,入力データ,19,FALSE)),"")</f>
        <v/>
      </c>
      <c r="O1325" s="401" t="str">
        <f>IFERROR(IF(VLOOKUP(A1321,入力データ,19,FALSE)="","",VLOOKUP(A1321,入力データ,19,FALSE)),"")</f>
        <v/>
      </c>
      <c r="P1325" s="411" t="str">
        <f>IFERROR(IF(VLOOKUP(A1321,入力データ,20,FALSE)="","",VLOOKUP(A1321,入力データ,20,FALSE)),"")</f>
        <v/>
      </c>
      <c r="Q1325" s="500"/>
      <c r="R1325" s="503" t="str">
        <f>IFERROR(IF(OR(S1325="ｲｸｷｭｳ",S1325="ﾑｷｭｳ",AND(L1325="",P1325="")),"",VLOOKUP(A1321,入力データ,31,FALSE)),"")</f>
        <v/>
      </c>
      <c r="S1325" s="423" t="str">
        <f>IFERROR(
IF(VLOOKUP(A1321,入力データ,33,FALSE)=1,"ﾑｷｭｳ ",
IF(VLOOKUP(A1321,入力データ,33,FALSE)=3,"ｲｸｷｭｳ",
IF(VLOOKUP(A1321,入力データ,33,FALSE)=4,VLOOKUP(A1321,入力データ,32,FALSE),
IF(VLOOKUP(A1321,入力データ,33,FALSE)=5,VLOOKUP(A1321,入力データ,32,FALSE),
IF(AND(VLOOKUP(A1321,入力データ,38,FALSE)&gt;0,VLOOKUP(A1321,入力データ,38,FALSE)&lt;9),0,
IF(AND(L1325="",P1325=""),"",VLOOKUP(A1321,入力データ,32,FALSE))))))),"")</f>
        <v/>
      </c>
      <c r="T1325" s="424"/>
      <c r="U1325" s="425"/>
      <c r="V1325" s="36"/>
      <c r="W1325" s="36"/>
      <c r="X1325" s="36"/>
      <c r="Y1325" s="63" t="str">
        <f>IFERROR(IF(VLOOKUP(A1321,入力データ,25,FALSE)="","",VLOOKUP(A1321,入力データ,25,FALSE)),"")</f>
        <v/>
      </c>
      <c r="Z1325" s="63"/>
      <c r="AA1325" s="37"/>
      <c r="AB1325" s="369"/>
      <c r="AC1325" s="377">
        <v>3</v>
      </c>
      <c r="AD1325" s="379" t="str">
        <f>IFERROR(IF(VLOOKUP(A1321,入力データ,33,FALSE)="","",VLOOKUP(A1321,入力データ,33,FALSE)),"")</f>
        <v/>
      </c>
      <c r="AE1325" s="379" t="str">
        <f>IF(AD1325="","",IF(V1328&gt;43585,5,4))</f>
        <v/>
      </c>
      <c r="AF1325" s="381" t="str">
        <f>IF(AD1325="","",V1328)</f>
        <v/>
      </c>
      <c r="AG1325" s="383" t="str">
        <f>IF(AE1325="","",V1328)</f>
        <v/>
      </c>
      <c r="AH1325" s="385" t="str">
        <f>IF(AF1325="","",V1328)</f>
        <v/>
      </c>
      <c r="AI1325" s="379">
        <v>7</v>
      </c>
      <c r="AJ1325" s="430"/>
      <c r="AK1325" s="372"/>
      <c r="AL1325" s="374"/>
    </row>
    <row r="1326" spans="1:38" ht="15" customHeight="1" x14ac:dyDescent="0.15">
      <c r="A1326" s="454"/>
      <c r="B1326" s="491"/>
      <c r="C1326" s="393"/>
      <c r="D1326" s="394"/>
      <c r="E1326" s="396"/>
      <c r="F1326" s="399"/>
      <c r="G1326" s="402"/>
      <c r="H1326" s="396"/>
      <c r="I1326" s="396"/>
      <c r="J1326" s="406"/>
      <c r="K1326" s="409"/>
      <c r="L1326" s="396"/>
      <c r="M1326" s="494"/>
      <c r="N1326" s="496"/>
      <c r="O1326" s="498"/>
      <c r="P1326" s="494"/>
      <c r="Q1326" s="501"/>
      <c r="R1326" s="504"/>
      <c r="S1326" s="426"/>
      <c r="T1326" s="426"/>
      <c r="U1326" s="427"/>
      <c r="V1326" s="1"/>
      <c r="W1326" s="1"/>
      <c r="X1326" s="1"/>
      <c r="Y1326" s="63" t="str">
        <f>IFERROR(IF(VLOOKUP(A1321,入力データ,26,FALSE)="","",VLOOKUP(A1321,入力データ,26,FALSE)),"")</f>
        <v/>
      </c>
      <c r="Z1326" s="1"/>
      <c r="AA1326" s="1"/>
      <c r="AB1326" s="369"/>
      <c r="AC1326" s="378"/>
      <c r="AD1326" s="380"/>
      <c r="AE1326" s="380"/>
      <c r="AF1326" s="382"/>
      <c r="AG1326" s="384"/>
      <c r="AH1326" s="386"/>
      <c r="AI1326" s="380"/>
      <c r="AJ1326" s="431"/>
      <c r="AK1326" s="372"/>
      <c r="AL1326" s="374"/>
    </row>
    <row r="1327" spans="1:38" ht="15" customHeight="1" x14ac:dyDescent="0.15">
      <c r="A1327" s="454"/>
      <c r="B1327" s="491"/>
      <c r="C1327" s="432" t="str">
        <f>IFERROR(IF(VLOOKUP(A1321,入力データ,14,FALSE)="","",VLOOKUP(A1321,入力データ,14,FALSE)),"")</f>
        <v/>
      </c>
      <c r="D1327" s="409"/>
      <c r="E1327" s="396"/>
      <c r="F1327" s="399"/>
      <c r="G1327" s="402"/>
      <c r="H1327" s="396"/>
      <c r="I1327" s="396"/>
      <c r="J1327" s="406"/>
      <c r="K1327" s="409"/>
      <c r="L1327" s="396"/>
      <c r="M1327" s="494"/>
      <c r="N1327" s="496"/>
      <c r="O1327" s="498"/>
      <c r="P1327" s="494"/>
      <c r="Q1327" s="501"/>
      <c r="R1327" s="504"/>
      <c r="S1327" s="426"/>
      <c r="T1327" s="426"/>
      <c r="U1327" s="427"/>
      <c r="V1327" s="150"/>
      <c r="W1327" s="150"/>
      <c r="X1327" s="150"/>
      <c r="Y1327" s="1"/>
      <c r="Z1327" s="62"/>
      <c r="AA1327" s="151"/>
      <c r="AB1327" s="369"/>
      <c r="AC1327" s="377">
        <v>4</v>
      </c>
      <c r="AD1327" s="413" t="str">
        <f>IFERROR(IF(VLOOKUP(A1321,入力データ,38,FALSE)="","",VLOOKUP(A1321,入力データ,38,FALSE)),"")</f>
        <v/>
      </c>
      <c r="AE1327" s="379" t="str">
        <f>IF(AD1327="","",IF(V1328&gt;43585,5,4))</f>
        <v/>
      </c>
      <c r="AF1327" s="381" t="str">
        <f>IF(AE1327="","",V1328)</f>
        <v/>
      </c>
      <c r="AG1327" s="383" t="str">
        <f>IF(AE1327="","",V1328)</f>
        <v/>
      </c>
      <c r="AH1327" s="385" t="str">
        <f>IF(AE1327="","",V1328)</f>
        <v/>
      </c>
      <c r="AI1327" s="379"/>
      <c r="AJ1327" s="418"/>
      <c r="AK1327" s="58"/>
      <c r="AL1327" s="86"/>
    </row>
    <row r="1328" spans="1:38" ht="15" customHeight="1" x14ac:dyDescent="0.15">
      <c r="A1328" s="455"/>
      <c r="B1328" s="492"/>
      <c r="C1328" s="433"/>
      <c r="D1328" s="410"/>
      <c r="E1328" s="397"/>
      <c r="F1328" s="400"/>
      <c r="G1328" s="403"/>
      <c r="H1328" s="397"/>
      <c r="I1328" s="397"/>
      <c r="J1328" s="407"/>
      <c r="K1328" s="410"/>
      <c r="L1328" s="397"/>
      <c r="M1328" s="495"/>
      <c r="N1328" s="497"/>
      <c r="O1328" s="499"/>
      <c r="P1328" s="495"/>
      <c r="Q1328" s="502"/>
      <c r="R1328" s="505"/>
      <c r="S1328" s="428"/>
      <c r="T1328" s="428"/>
      <c r="U1328" s="429"/>
      <c r="V1328" s="420" t="str">
        <f>IFERROR(IF(VLOOKUP(A1321,入力データ,27,FALSE)="","",VLOOKUP(A1321,入力データ,27,FALSE)),"")</f>
        <v/>
      </c>
      <c r="W1328" s="421"/>
      <c r="X1328" s="421"/>
      <c r="Y1328" s="421"/>
      <c r="Z1328" s="421"/>
      <c r="AA1328" s="422"/>
      <c r="AB1328" s="370"/>
      <c r="AC1328" s="412"/>
      <c r="AD1328" s="414"/>
      <c r="AE1328" s="414"/>
      <c r="AF1328" s="415"/>
      <c r="AG1328" s="416"/>
      <c r="AH1328" s="417"/>
      <c r="AI1328" s="414"/>
      <c r="AJ1328" s="419"/>
      <c r="AK1328" s="60"/>
      <c r="AL1328" s="61"/>
    </row>
    <row r="1329" spans="1:38" ht="15" customHeight="1" x14ac:dyDescent="0.15">
      <c r="A1329" s="453">
        <v>165</v>
      </c>
      <c r="B1329" s="456"/>
      <c r="C1329" s="459" t="str">
        <f>IFERROR(IF(VLOOKUP(A1329,入力データ,2,FALSE)="","",VLOOKUP(A1329,入力データ,2,FALSE)),"")</f>
        <v/>
      </c>
      <c r="D1329" s="461" t="str">
        <f>IFERROR(
IF(OR(VLOOKUP(A1329,入力データ,34,FALSE)=1,
VLOOKUP(A1329,入力データ,34,FALSE)=3,
VLOOKUP(A1329,入力データ,34,FALSE)=4,
VLOOKUP(A1329,入力データ,34,FALSE)=5),
IF(VLOOKUP(A1329,入力データ,13,FALSE)="","",VLOOKUP(A1329,入力データ,13,FALSE)),
IF(VLOOKUP(A1329,入力データ,3,FALSE)="","",VLOOKUP(A1329,入力データ,3,FALSE))),"")</f>
        <v/>
      </c>
      <c r="E1329" s="464" t="str">
        <f>IFERROR(IF(VLOOKUP(A1329,入力データ,5,FALSE)="","",IF(VLOOKUP(A1329,入力データ,5,FALSE)&gt;43585,5,4)),"")</f>
        <v/>
      </c>
      <c r="F1329" s="467" t="str">
        <f>IFERROR(IF(VLOOKUP(A1329,入力データ,5,FALSE)="","",VLOOKUP(A1329,入力データ,5,FALSE)),"")</f>
        <v/>
      </c>
      <c r="G1329" s="470" t="str">
        <f>IFERROR(IF(VLOOKUP(A1329,入力データ,5,FALSE)="","",VLOOKUP(A1329,入力データ,5,FALSE)),"")</f>
        <v/>
      </c>
      <c r="H1329" s="473" t="str">
        <f>IFERROR(IF(VLOOKUP(A1329,入力データ,5,FALSE)&gt;0,1,""),"")</f>
        <v/>
      </c>
      <c r="I1329" s="473" t="str">
        <f>IFERROR(IF(VLOOKUP(A1329,入力データ,6,FALSE)="","",VLOOKUP(A1329,入力データ,6,FALSE)),"")</f>
        <v/>
      </c>
      <c r="J1329" s="475" t="str">
        <f>IFERROR(IF(VLOOKUP(A1329,入力データ,7,FALSE)="","",
IF(VLOOKUP(A1329,入力データ,7,FALSE)&gt;159,"G",
IF(VLOOKUP(A1329,入力データ,7,FALSE)&gt;149,"F",
IF(VLOOKUP(A1329,入力データ,7,FALSE)&gt;139,"E",
IF(VLOOKUP(A1329,入力データ,7,FALSE)&gt;129,"D",
IF(VLOOKUP(A1329,入力データ,7,FALSE)&gt;119,"C",
IF(VLOOKUP(A1329,入力データ,7,FALSE)&gt;109,"B",
IF(VLOOKUP(A1329,入力データ,7,FALSE)&gt;99,"A",
"")))))))),"")</f>
        <v/>
      </c>
      <c r="K1329" s="478" t="str">
        <f>IFERROR(IF(VLOOKUP(A1329,入力データ,7,FALSE)="","",
IF(VLOOKUP(A1329,入力データ,7,FALSE)&gt;99,MOD(VLOOKUP(A1329,入力データ,7,FALSE),10),VLOOKUP(A1329,入力データ,7,FALSE))),"")</f>
        <v/>
      </c>
      <c r="L1329" s="481" t="str">
        <f>IFERROR(IF(VLOOKUP(A1329,入力データ,8,FALSE)="","",VLOOKUP(A1329,入力データ,8,FALSE)),"")</f>
        <v/>
      </c>
      <c r="M1329" s="483" t="str">
        <f>IFERROR(IF(VLOOKUP(A1329,入力データ,9,FALSE)="","",IF(VLOOKUP(A1329,入力データ,9,FALSE)&gt;43585,5,4)),"")</f>
        <v/>
      </c>
      <c r="N1329" s="485" t="str">
        <f>IFERROR(IF(VLOOKUP(A1329,入力データ,9,FALSE)="","",VLOOKUP(A1329,入力データ,9,FALSE)),"")</f>
        <v/>
      </c>
      <c r="O1329" s="470" t="str">
        <f>IFERROR(IF(VLOOKUP(A1329,入力データ,9,FALSE)="","",VLOOKUP(A1329,入力データ,9,FALSE)),"")</f>
        <v/>
      </c>
      <c r="P1329" s="481" t="str">
        <f>IFERROR(IF(VLOOKUP(A1329,入力データ,10,FALSE)="","",VLOOKUP(A1329,入力データ,10,FALSE)),"")</f>
        <v/>
      </c>
      <c r="Q1329" s="434"/>
      <c r="R1329" s="487" t="str">
        <f>IFERROR(IF(VLOOKUP(A1329,入力データ,8,FALSE)="","",VLOOKUP(A1329,入力データ,8,FALSE)+VALUE(VLOOKUP(A1329,入力データ,10,FALSE))),"")</f>
        <v/>
      </c>
      <c r="S1329" s="434" t="str">
        <f>IF(R1329="","",IF(VLOOKUP(A1329,入力データ,11,FALSE)="育児休業","ｲｸｷｭｳ",IF(VLOOKUP(A1329,入力データ,11,FALSE)="傷病休職","ﾑｷｭｳ",ROUNDDOWN(R1329*10/1000,0))))</f>
        <v/>
      </c>
      <c r="T1329" s="435"/>
      <c r="U1329" s="436"/>
      <c r="V1329" s="152"/>
      <c r="W1329" s="149"/>
      <c r="X1329" s="149"/>
      <c r="Y1329" s="149" t="str">
        <f>IFERROR(IF(VLOOKUP(A1329,入力データ,21,FALSE)="","",VLOOKUP(A1329,入力データ,21,FALSE)),"")</f>
        <v/>
      </c>
      <c r="Z1329" s="40"/>
      <c r="AA1329" s="67"/>
      <c r="AB1329" s="368" t="str">
        <f>IFERROR(IF(VLOOKUP(A1329,入力データ,28,FALSE)&amp;"　"&amp;VLOOKUP(A1329,入力データ,29,FALSE)="　","",VLOOKUP(A1329,入力データ,28,FALSE)&amp;"　"&amp;VLOOKUP(A1329,入力データ,29,FALSE)),"")</f>
        <v/>
      </c>
      <c r="AC1329" s="443">
        <v>1</v>
      </c>
      <c r="AD1329" s="444" t="str">
        <f>IFERROR(IF(VLOOKUP(A1329,入力データ,34,FALSE)="","",VLOOKUP(A1329,入力データ,34,FALSE)),"")</f>
        <v/>
      </c>
      <c r="AE1329" s="444" t="str">
        <f>IF(AD1329="","",IF(V1336&gt;43585,5,4))</f>
        <v/>
      </c>
      <c r="AF1329" s="445" t="str">
        <f>IF(AD1329="","",V1336)</f>
        <v/>
      </c>
      <c r="AG1329" s="447" t="str">
        <f>IF(AD1329="","",V1336)</f>
        <v/>
      </c>
      <c r="AH1329" s="449" t="str">
        <f>IF(AD1329="","",V1336)</f>
        <v/>
      </c>
      <c r="AI1329" s="444">
        <v>5</v>
      </c>
      <c r="AJ1329" s="451" t="str">
        <f>IFERROR(IF(OR(VLOOKUP(A1329,入力データ,34,FALSE)=1,VLOOKUP(A1329,入力データ,34,FALSE)=3,VLOOKUP(A1329,入力データ,34,FALSE)=4,VLOOKUP(A1329,入力データ,34,FALSE)=5),3,
IF(VLOOKUP(A1329,入力データ,35,FALSE)="","",3)),"")</f>
        <v/>
      </c>
      <c r="AK1329" s="371"/>
      <c r="AL1329" s="373"/>
    </row>
    <row r="1330" spans="1:38" ht="15" customHeight="1" x14ac:dyDescent="0.15">
      <c r="A1330" s="454"/>
      <c r="B1330" s="457"/>
      <c r="C1330" s="460"/>
      <c r="D1330" s="462"/>
      <c r="E1330" s="465"/>
      <c r="F1330" s="468"/>
      <c r="G1330" s="471"/>
      <c r="H1330" s="474"/>
      <c r="I1330" s="474"/>
      <c r="J1330" s="476"/>
      <c r="K1330" s="479"/>
      <c r="L1330" s="482"/>
      <c r="M1330" s="484"/>
      <c r="N1330" s="486"/>
      <c r="O1330" s="471"/>
      <c r="P1330" s="482"/>
      <c r="Q1330" s="437"/>
      <c r="R1330" s="488"/>
      <c r="S1330" s="437"/>
      <c r="T1330" s="438"/>
      <c r="U1330" s="439"/>
      <c r="V1330" s="41"/>
      <c r="W1330" s="150"/>
      <c r="X1330" s="150"/>
      <c r="Y1330" s="150" t="str">
        <f>IFERROR(IF(VLOOKUP(A1329,入力データ,22,FALSE)="","",VLOOKUP(A1329,入力データ,22,FALSE)),"")</f>
        <v/>
      </c>
      <c r="Z1330" s="150"/>
      <c r="AA1330" s="151"/>
      <c r="AB1330" s="369"/>
      <c r="AC1330" s="378"/>
      <c r="AD1330" s="380"/>
      <c r="AE1330" s="380"/>
      <c r="AF1330" s="446"/>
      <c r="AG1330" s="448"/>
      <c r="AH1330" s="450"/>
      <c r="AI1330" s="380"/>
      <c r="AJ1330" s="452"/>
      <c r="AK1330" s="372"/>
      <c r="AL1330" s="374"/>
    </row>
    <row r="1331" spans="1:38" ht="15" customHeight="1" x14ac:dyDescent="0.15">
      <c r="A1331" s="454"/>
      <c r="B1331" s="457"/>
      <c r="C1331" s="375" t="str">
        <f>IFERROR(IF(VLOOKUP(A1329,入力データ,12,FALSE)="","",VLOOKUP(A1329,入力データ,12,FALSE)),"")</f>
        <v/>
      </c>
      <c r="D1331" s="462"/>
      <c r="E1331" s="465"/>
      <c r="F1331" s="468"/>
      <c r="G1331" s="471"/>
      <c r="H1331" s="474"/>
      <c r="I1331" s="474"/>
      <c r="J1331" s="476"/>
      <c r="K1331" s="479"/>
      <c r="L1331" s="482"/>
      <c r="M1331" s="484"/>
      <c r="N1331" s="486"/>
      <c r="O1331" s="471"/>
      <c r="P1331" s="482"/>
      <c r="Q1331" s="437"/>
      <c r="R1331" s="488"/>
      <c r="S1331" s="437"/>
      <c r="T1331" s="438"/>
      <c r="U1331" s="439"/>
      <c r="V1331" s="41"/>
      <c r="W1331" s="150"/>
      <c r="X1331" s="150"/>
      <c r="Y1331" s="150" t="str">
        <f>IFERROR(IF(VLOOKUP(A1329,入力データ,23,FALSE)="","",VLOOKUP(A1329,入力データ,23,FALSE)),"")</f>
        <v/>
      </c>
      <c r="Z1331" s="150"/>
      <c r="AA1331" s="151"/>
      <c r="AB1331" s="369"/>
      <c r="AC1331" s="377">
        <v>2</v>
      </c>
      <c r="AD1331" s="379" t="str">
        <f>IFERROR(IF(VLOOKUP(A1329,入力データ,37,FALSE)="","",VLOOKUP(A1329,入力データ,37,FALSE)),"")</f>
        <v/>
      </c>
      <c r="AE1331" s="379" t="str">
        <f>IF(AD1331="","",IF(V1336&gt;43585,5,4))</f>
        <v/>
      </c>
      <c r="AF1331" s="381" t="str">
        <f>IF(AD1331="","",V1336)</f>
        <v/>
      </c>
      <c r="AG1331" s="383" t="str">
        <f>IF(AE1331="","",V1336)</f>
        <v/>
      </c>
      <c r="AH1331" s="385" t="str">
        <f>IF(AF1331="","",V1336)</f>
        <v/>
      </c>
      <c r="AI1331" s="387">
        <v>6</v>
      </c>
      <c r="AJ1331" s="389" t="str">
        <f>IFERROR(IF(VLOOKUP(A1329,入力データ,36,FALSE)="","",3),"")</f>
        <v/>
      </c>
      <c r="AK1331" s="372"/>
      <c r="AL1331" s="374"/>
    </row>
    <row r="1332" spans="1:38" ht="15" customHeight="1" x14ac:dyDescent="0.15">
      <c r="A1332" s="454"/>
      <c r="B1332" s="458"/>
      <c r="C1332" s="376"/>
      <c r="D1332" s="463"/>
      <c r="E1332" s="466"/>
      <c r="F1332" s="469"/>
      <c r="G1332" s="472"/>
      <c r="H1332" s="466"/>
      <c r="I1332" s="466"/>
      <c r="J1332" s="477"/>
      <c r="K1332" s="480"/>
      <c r="L1332" s="466"/>
      <c r="M1332" s="466"/>
      <c r="N1332" s="469"/>
      <c r="O1332" s="472"/>
      <c r="P1332" s="466"/>
      <c r="Q1332" s="477"/>
      <c r="R1332" s="489"/>
      <c r="S1332" s="440"/>
      <c r="T1332" s="441"/>
      <c r="U1332" s="442"/>
      <c r="V1332" s="38"/>
      <c r="W1332" s="36"/>
      <c r="X1332" s="36"/>
      <c r="Y1332" s="150" t="str">
        <f>IFERROR(IF(VLOOKUP(A1329,入力データ,24,FALSE)="","",VLOOKUP(A1329,入力データ,24,FALSE)),"")</f>
        <v/>
      </c>
      <c r="Z1332" s="63"/>
      <c r="AA1332" s="37"/>
      <c r="AB1332" s="369"/>
      <c r="AC1332" s="378"/>
      <c r="AD1332" s="380"/>
      <c r="AE1332" s="380"/>
      <c r="AF1332" s="382"/>
      <c r="AG1332" s="384"/>
      <c r="AH1332" s="386"/>
      <c r="AI1332" s="388"/>
      <c r="AJ1332" s="390"/>
      <c r="AK1332" s="372"/>
      <c r="AL1332" s="374"/>
    </row>
    <row r="1333" spans="1:38" ht="15" customHeight="1" x14ac:dyDescent="0.15">
      <c r="A1333" s="454"/>
      <c r="B1333" s="490" t="str">
        <f>IF(OR(C1329&lt;&gt;"",C1331&lt;&gt;""),"○","")</f>
        <v/>
      </c>
      <c r="C1333" s="391" t="str">
        <f>IFERROR(IF(VLOOKUP(A1329,入力データ,4,FALSE)="","",VLOOKUP(A1329,入力データ,4,FALSE)),"")</f>
        <v/>
      </c>
      <c r="D1333" s="392"/>
      <c r="E1333" s="395" t="str">
        <f>IFERROR(IF(VLOOKUP(A1329,入力データ,15,FALSE)="","",IF(VLOOKUP(A1329,入力データ,15,FALSE)&gt;43585,5,4)),"")</f>
        <v/>
      </c>
      <c r="F1333" s="398" t="str">
        <f>IFERROR(IF(VLOOKUP(A1329,入力データ,15,FALSE)="","",VLOOKUP(A1329,入力データ,15,FALSE)),"")</f>
        <v/>
      </c>
      <c r="G1333" s="401" t="str">
        <f>IFERROR(IF(VLOOKUP(A1329,入力データ,15,FALSE)="","",VLOOKUP(A1329,入力データ,15,FALSE)),"")</f>
        <v/>
      </c>
      <c r="H1333" s="404" t="str">
        <f>IFERROR(IF(VLOOKUP(A1329,入力データ,15,FALSE)&gt;0,1,""),"")</f>
        <v/>
      </c>
      <c r="I1333" s="404" t="str">
        <f>IFERROR(IF(VLOOKUP(A1329,入力データ,16,FALSE)="","",VLOOKUP(A1329,入力データ,16,FALSE)),"")</f>
        <v/>
      </c>
      <c r="J1333" s="405" t="str">
        <f>IFERROR(IF(VLOOKUP(A1329,入力データ,17,FALSE)="","",
IF(VLOOKUP(A1329,入力データ,17,FALSE)&gt;159,"G",
IF(VLOOKUP(A1329,入力データ,17,FALSE)&gt;149,"F",
IF(VLOOKUP(A1329,入力データ,17,FALSE)&gt;139,"E",
IF(VLOOKUP(A1329,入力データ,17,FALSE)&gt;129,"D",
IF(VLOOKUP(A1329,入力データ,17,FALSE)&gt;119,"C",
IF(VLOOKUP(A1329,入力データ,17,FALSE)&gt;109,"B",
IF(VLOOKUP(A1329,入力データ,17,FALSE)&gt;99,"A",
"")))))))),"")</f>
        <v/>
      </c>
      <c r="K1333" s="408" t="str">
        <f>IFERROR(IF(VLOOKUP(A1329,入力データ,17,FALSE)="","",
IF(VLOOKUP(A1329,入力データ,17,FALSE)&gt;99,MOD(VLOOKUP(A1329,入力データ,17,FALSE),10),VLOOKUP(A1329,入力データ,17,FALSE))),"")</f>
        <v/>
      </c>
      <c r="L1333" s="411" t="str">
        <f>IFERROR(IF(VLOOKUP(A1329,入力データ,18,FALSE)="","",VLOOKUP(A1329,入力データ,18,FALSE)),"")</f>
        <v/>
      </c>
      <c r="M1333" s="493" t="str">
        <f>IFERROR(IF(VLOOKUP(A1329,入力データ,19,FALSE)="","",IF(VLOOKUP(A1329,入力データ,19,FALSE)&gt;43585,5,4)),"")</f>
        <v/>
      </c>
      <c r="N1333" s="398" t="str">
        <f>IFERROR(IF(VLOOKUP(A1329,入力データ,19,FALSE)="","",VLOOKUP(A1329,入力データ,19,FALSE)),"")</f>
        <v/>
      </c>
      <c r="O1333" s="401" t="str">
        <f>IFERROR(IF(VLOOKUP(A1329,入力データ,19,FALSE)="","",VLOOKUP(A1329,入力データ,19,FALSE)),"")</f>
        <v/>
      </c>
      <c r="P1333" s="411" t="str">
        <f>IFERROR(IF(VLOOKUP(A1329,入力データ,20,FALSE)="","",VLOOKUP(A1329,入力データ,20,FALSE)),"")</f>
        <v/>
      </c>
      <c r="Q1333" s="500"/>
      <c r="R1333" s="503" t="str">
        <f>IFERROR(IF(OR(S1333="ｲｸｷｭｳ",S1333="ﾑｷｭｳ",AND(L1333="",P1333="")),"",VLOOKUP(A1329,入力データ,31,FALSE)),"")</f>
        <v/>
      </c>
      <c r="S1333" s="423" t="str">
        <f>IFERROR(
IF(VLOOKUP(A1329,入力データ,33,FALSE)=1,"ﾑｷｭｳ ",
IF(VLOOKUP(A1329,入力データ,33,FALSE)=3,"ｲｸｷｭｳ",
IF(VLOOKUP(A1329,入力データ,33,FALSE)=4,VLOOKUP(A1329,入力データ,32,FALSE),
IF(VLOOKUP(A1329,入力データ,33,FALSE)=5,VLOOKUP(A1329,入力データ,32,FALSE),
IF(AND(VLOOKUP(A1329,入力データ,38,FALSE)&gt;0,VLOOKUP(A1329,入力データ,38,FALSE)&lt;9),0,
IF(AND(L1333="",P1333=""),"",VLOOKUP(A1329,入力データ,32,FALSE))))))),"")</f>
        <v/>
      </c>
      <c r="T1333" s="424"/>
      <c r="U1333" s="425"/>
      <c r="V1333" s="36"/>
      <c r="W1333" s="36"/>
      <c r="X1333" s="36"/>
      <c r="Y1333" s="63" t="str">
        <f>IFERROR(IF(VLOOKUP(A1329,入力データ,25,FALSE)="","",VLOOKUP(A1329,入力データ,25,FALSE)),"")</f>
        <v/>
      </c>
      <c r="Z1333" s="63"/>
      <c r="AA1333" s="37"/>
      <c r="AB1333" s="369"/>
      <c r="AC1333" s="377">
        <v>3</v>
      </c>
      <c r="AD1333" s="379" t="str">
        <f>IFERROR(IF(VLOOKUP(A1329,入力データ,33,FALSE)="","",VLOOKUP(A1329,入力データ,33,FALSE)),"")</f>
        <v/>
      </c>
      <c r="AE1333" s="379" t="str">
        <f>IF(AD1333="","",IF(V1336&gt;43585,5,4))</f>
        <v/>
      </c>
      <c r="AF1333" s="381" t="str">
        <f>IF(AD1333="","",V1336)</f>
        <v/>
      </c>
      <c r="AG1333" s="383" t="str">
        <f>IF(AE1333="","",V1336)</f>
        <v/>
      </c>
      <c r="AH1333" s="385" t="str">
        <f>IF(AF1333="","",V1336)</f>
        <v/>
      </c>
      <c r="AI1333" s="379">
        <v>7</v>
      </c>
      <c r="AJ1333" s="430"/>
      <c r="AK1333" s="372"/>
      <c r="AL1333" s="374"/>
    </row>
    <row r="1334" spans="1:38" ht="15" customHeight="1" x14ac:dyDescent="0.15">
      <c r="A1334" s="454"/>
      <c r="B1334" s="491"/>
      <c r="C1334" s="393"/>
      <c r="D1334" s="394"/>
      <c r="E1334" s="396"/>
      <c r="F1334" s="399"/>
      <c r="G1334" s="402"/>
      <c r="H1334" s="396"/>
      <c r="I1334" s="396"/>
      <c r="J1334" s="406"/>
      <c r="K1334" s="409"/>
      <c r="L1334" s="396"/>
      <c r="M1334" s="494"/>
      <c r="N1334" s="496"/>
      <c r="O1334" s="498"/>
      <c r="P1334" s="494"/>
      <c r="Q1334" s="501"/>
      <c r="R1334" s="504"/>
      <c r="S1334" s="426"/>
      <c r="T1334" s="426"/>
      <c r="U1334" s="427"/>
      <c r="V1334" s="1"/>
      <c r="W1334" s="1"/>
      <c r="X1334" s="1"/>
      <c r="Y1334" s="63" t="str">
        <f>IFERROR(IF(VLOOKUP(A1329,入力データ,26,FALSE)="","",VLOOKUP(A1329,入力データ,26,FALSE)),"")</f>
        <v/>
      </c>
      <c r="Z1334" s="1"/>
      <c r="AA1334" s="1"/>
      <c r="AB1334" s="369"/>
      <c r="AC1334" s="378"/>
      <c r="AD1334" s="380"/>
      <c r="AE1334" s="380"/>
      <c r="AF1334" s="382"/>
      <c r="AG1334" s="384"/>
      <c r="AH1334" s="386"/>
      <c r="AI1334" s="380"/>
      <c r="AJ1334" s="431"/>
      <c r="AK1334" s="372"/>
      <c r="AL1334" s="374"/>
    </row>
    <row r="1335" spans="1:38" ht="15" customHeight="1" x14ac:dyDescent="0.15">
      <c r="A1335" s="454"/>
      <c r="B1335" s="491"/>
      <c r="C1335" s="432" t="str">
        <f>IFERROR(IF(VLOOKUP(A1329,入力データ,14,FALSE)="","",VLOOKUP(A1329,入力データ,14,FALSE)),"")</f>
        <v/>
      </c>
      <c r="D1335" s="409"/>
      <c r="E1335" s="396"/>
      <c r="F1335" s="399"/>
      <c r="G1335" s="402"/>
      <c r="H1335" s="396"/>
      <c r="I1335" s="396"/>
      <c r="J1335" s="406"/>
      <c r="K1335" s="409"/>
      <c r="L1335" s="396"/>
      <c r="M1335" s="494"/>
      <c r="N1335" s="496"/>
      <c r="O1335" s="498"/>
      <c r="P1335" s="494"/>
      <c r="Q1335" s="501"/>
      <c r="R1335" s="504"/>
      <c r="S1335" s="426"/>
      <c r="T1335" s="426"/>
      <c r="U1335" s="427"/>
      <c r="V1335" s="150"/>
      <c r="W1335" s="150"/>
      <c r="X1335" s="150"/>
      <c r="Y1335" s="1"/>
      <c r="Z1335" s="62"/>
      <c r="AA1335" s="151"/>
      <c r="AB1335" s="369"/>
      <c r="AC1335" s="377">
        <v>4</v>
      </c>
      <c r="AD1335" s="413" t="str">
        <f>IFERROR(IF(VLOOKUP(A1329,入力データ,38,FALSE)="","",VLOOKUP(A1329,入力データ,38,FALSE)),"")</f>
        <v/>
      </c>
      <c r="AE1335" s="379" t="str">
        <f>IF(AD1335="","",IF(V1336&gt;43585,5,4))</f>
        <v/>
      </c>
      <c r="AF1335" s="381" t="str">
        <f>IF(AE1335="","",V1336)</f>
        <v/>
      </c>
      <c r="AG1335" s="383" t="str">
        <f>IF(AE1335="","",V1336)</f>
        <v/>
      </c>
      <c r="AH1335" s="385" t="str">
        <f>IF(AE1335="","",V1336)</f>
        <v/>
      </c>
      <c r="AI1335" s="379"/>
      <c r="AJ1335" s="418"/>
      <c r="AK1335" s="58"/>
      <c r="AL1335" s="86"/>
    </row>
    <row r="1336" spans="1:38" ht="15" customHeight="1" x14ac:dyDescent="0.15">
      <c r="A1336" s="455"/>
      <c r="B1336" s="492"/>
      <c r="C1336" s="433"/>
      <c r="D1336" s="410"/>
      <c r="E1336" s="397"/>
      <c r="F1336" s="400"/>
      <c r="G1336" s="403"/>
      <c r="H1336" s="397"/>
      <c r="I1336" s="397"/>
      <c r="J1336" s="407"/>
      <c r="K1336" s="410"/>
      <c r="L1336" s="397"/>
      <c r="M1336" s="495"/>
      <c r="N1336" s="497"/>
      <c r="O1336" s="499"/>
      <c r="P1336" s="495"/>
      <c r="Q1336" s="502"/>
      <c r="R1336" s="505"/>
      <c r="S1336" s="428"/>
      <c r="T1336" s="428"/>
      <c r="U1336" s="429"/>
      <c r="V1336" s="420" t="str">
        <f>IFERROR(IF(VLOOKUP(A1329,入力データ,27,FALSE)="","",VLOOKUP(A1329,入力データ,27,FALSE)),"")</f>
        <v/>
      </c>
      <c r="W1336" s="421"/>
      <c r="X1336" s="421"/>
      <c r="Y1336" s="421"/>
      <c r="Z1336" s="421"/>
      <c r="AA1336" s="422"/>
      <c r="AB1336" s="370"/>
      <c r="AC1336" s="412"/>
      <c r="AD1336" s="414"/>
      <c r="AE1336" s="414"/>
      <c r="AF1336" s="415"/>
      <c r="AG1336" s="416"/>
      <c r="AH1336" s="417"/>
      <c r="AI1336" s="414"/>
      <c r="AJ1336" s="419"/>
      <c r="AK1336" s="60"/>
      <c r="AL1336" s="61"/>
    </row>
    <row r="1337" spans="1:38" ht="15" customHeight="1" x14ac:dyDescent="0.15">
      <c r="A1337" s="453">
        <v>166</v>
      </c>
      <c r="B1337" s="456"/>
      <c r="C1337" s="459" t="str">
        <f>IFERROR(IF(VLOOKUP(A1337,入力データ,2,FALSE)="","",VLOOKUP(A1337,入力データ,2,FALSE)),"")</f>
        <v/>
      </c>
      <c r="D1337" s="461" t="str">
        <f>IFERROR(
IF(OR(VLOOKUP(A1337,入力データ,34,FALSE)=1,
VLOOKUP(A1337,入力データ,34,FALSE)=3,
VLOOKUP(A1337,入力データ,34,FALSE)=4,
VLOOKUP(A1337,入力データ,34,FALSE)=5),
IF(VLOOKUP(A1337,入力データ,13,FALSE)="","",VLOOKUP(A1337,入力データ,13,FALSE)),
IF(VLOOKUP(A1337,入力データ,3,FALSE)="","",VLOOKUP(A1337,入力データ,3,FALSE))),"")</f>
        <v/>
      </c>
      <c r="E1337" s="464" t="str">
        <f>IFERROR(IF(VLOOKUP(A1337,入力データ,5,FALSE)="","",IF(VLOOKUP(A1337,入力データ,5,FALSE)&gt;43585,5,4)),"")</f>
        <v/>
      </c>
      <c r="F1337" s="467" t="str">
        <f>IFERROR(IF(VLOOKUP(A1337,入力データ,5,FALSE)="","",VLOOKUP(A1337,入力データ,5,FALSE)),"")</f>
        <v/>
      </c>
      <c r="G1337" s="470" t="str">
        <f>IFERROR(IF(VLOOKUP(A1337,入力データ,5,FALSE)="","",VLOOKUP(A1337,入力データ,5,FALSE)),"")</f>
        <v/>
      </c>
      <c r="H1337" s="473" t="str">
        <f>IFERROR(IF(VLOOKUP(A1337,入力データ,5,FALSE)&gt;0,1,""),"")</f>
        <v/>
      </c>
      <c r="I1337" s="473" t="str">
        <f>IFERROR(IF(VLOOKUP(A1337,入力データ,6,FALSE)="","",VLOOKUP(A1337,入力データ,6,FALSE)),"")</f>
        <v/>
      </c>
      <c r="J1337" s="475" t="str">
        <f>IFERROR(IF(VLOOKUP(A1337,入力データ,7,FALSE)="","",
IF(VLOOKUP(A1337,入力データ,7,FALSE)&gt;159,"G",
IF(VLOOKUP(A1337,入力データ,7,FALSE)&gt;149,"F",
IF(VLOOKUP(A1337,入力データ,7,FALSE)&gt;139,"E",
IF(VLOOKUP(A1337,入力データ,7,FALSE)&gt;129,"D",
IF(VLOOKUP(A1337,入力データ,7,FALSE)&gt;119,"C",
IF(VLOOKUP(A1337,入力データ,7,FALSE)&gt;109,"B",
IF(VLOOKUP(A1337,入力データ,7,FALSE)&gt;99,"A",
"")))))))),"")</f>
        <v/>
      </c>
      <c r="K1337" s="478" t="str">
        <f>IFERROR(IF(VLOOKUP(A1337,入力データ,7,FALSE)="","",
IF(VLOOKUP(A1337,入力データ,7,FALSE)&gt;99,MOD(VLOOKUP(A1337,入力データ,7,FALSE),10),VLOOKUP(A1337,入力データ,7,FALSE))),"")</f>
        <v/>
      </c>
      <c r="L1337" s="481" t="str">
        <f>IFERROR(IF(VLOOKUP(A1337,入力データ,8,FALSE)="","",VLOOKUP(A1337,入力データ,8,FALSE)),"")</f>
        <v/>
      </c>
      <c r="M1337" s="483" t="str">
        <f>IFERROR(IF(VLOOKUP(A1337,入力データ,9,FALSE)="","",IF(VLOOKUP(A1337,入力データ,9,FALSE)&gt;43585,5,4)),"")</f>
        <v/>
      </c>
      <c r="N1337" s="485" t="str">
        <f>IFERROR(IF(VLOOKUP(A1337,入力データ,9,FALSE)="","",VLOOKUP(A1337,入力データ,9,FALSE)),"")</f>
        <v/>
      </c>
      <c r="O1337" s="470" t="str">
        <f>IFERROR(IF(VLOOKUP(A1337,入力データ,9,FALSE)="","",VLOOKUP(A1337,入力データ,9,FALSE)),"")</f>
        <v/>
      </c>
      <c r="P1337" s="481" t="str">
        <f>IFERROR(IF(VLOOKUP(A1337,入力データ,10,FALSE)="","",VLOOKUP(A1337,入力データ,10,FALSE)),"")</f>
        <v/>
      </c>
      <c r="Q1337" s="434"/>
      <c r="R1337" s="487" t="str">
        <f>IFERROR(IF(VLOOKUP(A1337,入力データ,8,FALSE)="","",VLOOKUP(A1337,入力データ,8,FALSE)+VALUE(VLOOKUP(A1337,入力データ,10,FALSE))),"")</f>
        <v/>
      </c>
      <c r="S1337" s="434" t="str">
        <f>IF(R1337="","",IF(VLOOKUP(A1337,入力データ,11,FALSE)="育児休業","ｲｸｷｭｳ",IF(VLOOKUP(A1337,入力データ,11,FALSE)="傷病休職","ﾑｷｭｳ",ROUNDDOWN(R1337*10/1000,0))))</f>
        <v/>
      </c>
      <c r="T1337" s="435"/>
      <c r="U1337" s="436"/>
      <c r="V1337" s="152"/>
      <c r="W1337" s="149"/>
      <c r="X1337" s="149"/>
      <c r="Y1337" s="149" t="str">
        <f>IFERROR(IF(VLOOKUP(A1337,入力データ,21,FALSE)="","",VLOOKUP(A1337,入力データ,21,FALSE)),"")</f>
        <v/>
      </c>
      <c r="Z1337" s="40"/>
      <c r="AA1337" s="67"/>
      <c r="AB1337" s="368" t="str">
        <f>IFERROR(IF(VLOOKUP(A1337,入力データ,28,FALSE)&amp;"　"&amp;VLOOKUP(A1337,入力データ,29,FALSE)="　","",VLOOKUP(A1337,入力データ,28,FALSE)&amp;"　"&amp;VLOOKUP(A1337,入力データ,29,FALSE)),"")</f>
        <v/>
      </c>
      <c r="AC1337" s="443">
        <v>1</v>
      </c>
      <c r="AD1337" s="444" t="str">
        <f>IFERROR(IF(VLOOKUP(A1337,入力データ,34,FALSE)="","",VLOOKUP(A1337,入力データ,34,FALSE)),"")</f>
        <v/>
      </c>
      <c r="AE1337" s="444" t="str">
        <f>IF(AD1337="","",IF(V1344&gt;43585,5,4))</f>
        <v/>
      </c>
      <c r="AF1337" s="445" t="str">
        <f>IF(AD1337="","",V1344)</f>
        <v/>
      </c>
      <c r="AG1337" s="447" t="str">
        <f>IF(AD1337="","",V1344)</f>
        <v/>
      </c>
      <c r="AH1337" s="449" t="str">
        <f>IF(AD1337="","",V1344)</f>
        <v/>
      </c>
      <c r="AI1337" s="444">
        <v>5</v>
      </c>
      <c r="AJ1337" s="451" t="str">
        <f>IFERROR(IF(OR(VLOOKUP(A1337,入力データ,34,FALSE)=1,VLOOKUP(A1337,入力データ,34,FALSE)=3,VLOOKUP(A1337,入力データ,34,FALSE)=4,VLOOKUP(A1337,入力データ,34,FALSE)=5),3,
IF(VLOOKUP(A1337,入力データ,35,FALSE)="","",3)),"")</f>
        <v/>
      </c>
      <c r="AK1337" s="371"/>
      <c r="AL1337" s="373"/>
    </row>
    <row r="1338" spans="1:38" ht="15" customHeight="1" x14ac:dyDescent="0.15">
      <c r="A1338" s="454"/>
      <c r="B1338" s="457"/>
      <c r="C1338" s="460"/>
      <c r="D1338" s="462"/>
      <c r="E1338" s="465"/>
      <c r="F1338" s="468"/>
      <c r="G1338" s="471"/>
      <c r="H1338" s="474"/>
      <c r="I1338" s="474"/>
      <c r="J1338" s="476"/>
      <c r="K1338" s="479"/>
      <c r="L1338" s="482"/>
      <c r="M1338" s="484"/>
      <c r="N1338" s="486"/>
      <c r="O1338" s="471"/>
      <c r="P1338" s="482"/>
      <c r="Q1338" s="437"/>
      <c r="R1338" s="488"/>
      <c r="S1338" s="437"/>
      <c r="T1338" s="438"/>
      <c r="U1338" s="439"/>
      <c r="V1338" s="41"/>
      <c r="W1338" s="150"/>
      <c r="X1338" s="150"/>
      <c r="Y1338" s="150" t="str">
        <f>IFERROR(IF(VLOOKUP(A1337,入力データ,22,FALSE)="","",VLOOKUP(A1337,入力データ,22,FALSE)),"")</f>
        <v/>
      </c>
      <c r="Z1338" s="150"/>
      <c r="AA1338" s="151"/>
      <c r="AB1338" s="369"/>
      <c r="AC1338" s="378"/>
      <c r="AD1338" s="380"/>
      <c r="AE1338" s="380"/>
      <c r="AF1338" s="446"/>
      <c r="AG1338" s="448"/>
      <c r="AH1338" s="450"/>
      <c r="AI1338" s="380"/>
      <c r="AJ1338" s="452"/>
      <c r="AK1338" s="372"/>
      <c r="AL1338" s="374"/>
    </row>
    <row r="1339" spans="1:38" ht="15" customHeight="1" x14ac:dyDescent="0.15">
      <c r="A1339" s="454"/>
      <c r="B1339" s="457"/>
      <c r="C1339" s="375" t="str">
        <f>IFERROR(IF(VLOOKUP(A1337,入力データ,12,FALSE)="","",VLOOKUP(A1337,入力データ,12,FALSE)),"")</f>
        <v/>
      </c>
      <c r="D1339" s="462"/>
      <c r="E1339" s="465"/>
      <c r="F1339" s="468"/>
      <c r="G1339" s="471"/>
      <c r="H1339" s="474"/>
      <c r="I1339" s="474"/>
      <c r="J1339" s="476"/>
      <c r="K1339" s="479"/>
      <c r="L1339" s="482"/>
      <c r="M1339" s="484"/>
      <c r="N1339" s="486"/>
      <c r="O1339" s="471"/>
      <c r="P1339" s="482"/>
      <c r="Q1339" s="437"/>
      <c r="R1339" s="488"/>
      <c r="S1339" s="437"/>
      <c r="T1339" s="438"/>
      <c r="U1339" s="439"/>
      <c r="V1339" s="41"/>
      <c r="W1339" s="150"/>
      <c r="X1339" s="150"/>
      <c r="Y1339" s="150" t="str">
        <f>IFERROR(IF(VLOOKUP(A1337,入力データ,23,FALSE)="","",VLOOKUP(A1337,入力データ,23,FALSE)),"")</f>
        <v/>
      </c>
      <c r="Z1339" s="150"/>
      <c r="AA1339" s="151"/>
      <c r="AB1339" s="369"/>
      <c r="AC1339" s="377">
        <v>2</v>
      </c>
      <c r="AD1339" s="379" t="str">
        <f>IFERROR(IF(VLOOKUP(A1337,入力データ,37,FALSE)="","",VLOOKUP(A1337,入力データ,37,FALSE)),"")</f>
        <v/>
      </c>
      <c r="AE1339" s="379" t="str">
        <f>IF(AD1339="","",IF(V1344&gt;43585,5,4))</f>
        <v/>
      </c>
      <c r="AF1339" s="381" t="str">
        <f>IF(AD1339="","",V1344)</f>
        <v/>
      </c>
      <c r="AG1339" s="383" t="str">
        <f>IF(AE1339="","",V1344)</f>
        <v/>
      </c>
      <c r="AH1339" s="385" t="str">
        <f>IF(AF1339="","",V1344)</f>
        <v/>
      </c>
      <c r="AI1339" s="387">
        <v>6</v>
      </c>
      <c r="AJ1339" s="389" t="str">
        <f>IFERROR(IF(VLOOKUP(A1337,入力データ,36,FALSE)="","",3),"")</f>
        <v/>
      </c>
      <c r="AK1339" s="372"/>
      <c r="AL1339" s="374"/>
    </row>
    <row r="1340" spans="1:38" ht="15" customHeight="1" x14ac:dyDescent="0.15">
      <c r="A1340" s="454"/>
      <c r="B1340" s="458"/>
      <c r="C1340" s="376"/>
      <c r="D1340" s="463"/>
      <c r="E1340" s="466"/>
      <c r="F1340" s="469"/>
      <c r="G1340" s="472"/>
      <c r="H1340" s="466"/>
      <c r="I1340" s="466"/>
      <c r="J1340" s="477"/>
      <c r="K1340" s="480"/>
      <c r="L1340" s="466"/>
      <c r="M1340" s="466"/>
      <c r="N1340" s="469"/>
      <c r="O1340" s="472"/>
      <c r="P1340" s="466"/>
      <c r="Q1340" s="477"/>
      <c r="R1340" s="489"/>
      <c r="S1340" s="440"/>
      <c r="T1340" s="441"/>
      <c r="U1340" s="442"/>
      <c r="V1340" s="38"/>
      <c r="W1340" s="36"/>
      <c r="X1340" s="36"/>
      <c r="Y1340" s="150" t="str">
        <f>IFERROR(IF(VLOOKUP(A1337,入力データ,24,FALSE)="","",VLOOKUP(A1337,入力データ,24,FALSE)),"")</f>
        <v/>
      </c>
      <c r="Z1340" s="63"/>
      <c r="AA1340" s="37"/>
      <c r="AB1340" s="369"/>
      <c r="AC1340" s="378"/>
      <c r="AD1340" s="380"/>
      <c r="AE1340" s="380"/>
      <c r="AF1340" s="382"/>
      <c r="AG1340" s="384"/>
      <c r="AH1340" s="386"/>
      <c r="AI1340" s="388"/>
      <c r="AJ1340" s="390"/>
      <c r="AK1340" s="372"/>
      <c r="AL1340" s="374"/>
    </row>
    <row r="1341" spans="1:38" ht="15" customHeight="1" x14ac:dyDescent="0.15">
      <c r="A1341" s="454"/>
      <c r="B1341" s="490" t="str">
        <f>IF(OR(C1337&lt;&gt;"",C1339&lt;&gt;""),"○","")</f>
        <v/>
      </c>
      <c r="C1341" s="391" t="str">
        <f>IFERROR(IF(VLOOKUP(A1337,入力データ,4,FALSE)="","",VLOOKUP(A1337,入力データ,4,FALSE)),"")</f>
        <v/>
      </c>
      <c r="D1341" s="392"/>
      <c r="E1341" s="395" t="str">
        <f>IFERROR(IF(VLOOKUP(A1337,入力データ,15,FALSE)="","",IF(VLOOKUP(A1337,入力データ,15,FALSE)&gt;43585,5,4)),"")</f>
        <v/>
      </c>
      <c r="F1341" s="398" t="str">
        <f>IFERROR(IF(VLOOKUP(A1337,入力データ,15,FALSE)="","",VLOOKUP(A1337,入力データ,15,FALSE)),"")</f>
        <v/>
      </c>
      <c r="G1341" s="401" t="str">
        <f>IFERROR(IF(VLOOKUP(A1337,入力データ,15,FALSE)="","",VLOOKUP(A1337,入力データ,15,FALSE)),"")</f>
        <v/>
      </c>
      <c r="H1341" s="404" t="str">
        <f>IFERROR(IF(VLOOKUP(A1337,入力データ,15,FALSE)&gt;0,1,""),"")</f>
        <v/>
      </c>
      <c r="I1341" s="404" t="str">
        <f>IFERROR(IF(VLOOKUP(A1337,入力データ,16,FALSE)="","",VLOOKUP(A1337,入力データ,16,FALSE)),"")</f>
        <v/>
      </c>
      <c r="J1341" s="405" t="str">
        <f>IFERROR(IF(VLOOKUP(A1337,入力データ,17,FALSE)="","",
IF(VLOOKUP(A1337,入力データ,17,FALSE)&gt;159,"G",
IF(VLOOKUP(A1337,入力データ,17,FALSE)&gt;149,"F",
IF(VLOOKUP(A1337,入力データ,17,FALSE)&gt;139,"E",
IF(VLOOKUP(A1337,入力データ,17,FALSE)&gt;129,"D",
IF(VLOOKUP(A1337,入力データ,17,FALSE)&gt;119,"C",
IF(VLOOKUP(A1337,入力データ,17,FALSE)&gt;109,"B",
IF(VLOOKUP(A1337,入力データ,17,FALSE)&gt;99,"A",
"")))))))),"")</f>
        <v/>
      </c>
      <c r="K1341" s="408" t="str">
        <f>IFERROR(IF(VLOOKUP(A1337,入力データ,17,FALSE)="","",
IF(VLOOKUP(A1337,入力データ,17,FALSE)&gt;99,MOD(VLOOKUP(A1337,入力データ,17,FALSE),10),VLOOKUP(A1337,入力データ,17,FALSE))),"")</f>
        <v/>
      </c>
      <c r="L1341" s="411" t="str">
        <f>IFERROR(IF(VLOOKUP(A1337,入力データ,18,FALSE)="","",VLOOKUP(A1337,入力データ,18,FALSE)),"")</f>
        <v/>
      </c>
      <c r="M1341" s="493" t="str">
        <f>IFERROR(IF(VLOOKUP(A1337,入力データ,19,FALSE)="","",IF(VLOOKUP(A1337,入力データ,19,FALSE)&gt;43585,5,4)),"")</f>
        <v/>
      </c>
      <c r="N1341" s="398" t="str">
        <f>IFERROR(IF(VLOOKUP(A1337,入力データ,19,FALSE)="","",VLOOKUP(A1337,入力データ,19,FALSE)),"")</f>
        <v/>
      </c>
      <c r="O1341" s="401" t="str">
        <f>IFERROR(IF(VLOOKUP(A1337,入力データ,19,FALSE)="","",VLOOKUP(A1337,入力データ,19,FALSE)),"")</f>
        <v/>
      </c>
      <c r="P1341" s="411" t="str">
        <f>IFERROR(IF(VLOOKUP(A1337,入力データ,20,FALSE)="","",VLOOKUP(A1337,入力データ,20,FALSE)),"")</f>
        <v/>
      </c>
      <c r="Q1341" s="500"/>
      <c r="R1341" s="503" t="str">
        <f>IFERROR(IF(OR(S1341="ｲｸｷｭｳ",S1341="ﾑｷｭｳ",AND(L1341="",P1341="")),"",VLOOKUP(A1337,入力データ,31,FALSE)),"")</f>
        <v/>
      </c>
      <c r="S1341" s="423" t="str">
        <f>IFERROR(
IF(VLOOKUP(A1337,入力データ,33,FALSE)=1,"ﾑｷｭｳ ",
IF(VLOOKUP(A1337,入力データ,33,FALSE)=3,"ｲｸｷｭｳ",
IF(VLOOKUP(A1337,入力データ,33,FALSE)=4,VLOOKUP(A1337,入力データ,32,FALSE),
IF(VLOOKUP(A1337,入力データ,33,FALSE)=5,VLOOKUP(A1337,入力データ,32,FALSE),
IF(AND(VLOOKUP(A1337,入力データ,38,FALSE)&gt;0,VLOOKUP(A1337,入力データ,38,FALSE)&lt;9),0,
IF(AND(L1341="",P1341=""),"",VLOOKUP(A1337,入力データ,32,FALSE))))))),"")</f>
        <v/>
      </c>
      <c r="T1341" s="424"/>
      <c r="U1341" s="425"/>
      <c r="V1341" s="36"/>
      <c r="W1341" s="36"/>
      <c r="X1341" s="36"/>
      <c r="Y1341" s="63" t="str">
        <f>IFERROR(IF(VLOOKUP(A1337,入力データ,25,FALSE)="","",VLOOKUP(A1337,入力データ,25,FALSE)),"")</f>
        <v/>
      </c>
      <c r="Z1341" s="63"/>
      <c r="AA1341" s="37"/>
      <c r="AB1341" s="369"/>
      <c r="AC1341" s="377">
        <v>3</v>
      </c>
      <c r="AD1341" s="379" t="str">
        <f>IFERROR(IF(VLOOKUP(A1337,入力データ,33,FALSE)="","",VLOOKUP(A1337,入力データ,33,FALSE)),"")</f>
        <v/>
      </c>
      <c r="AE1341" s="379" t="str">
        <f>IF(AD1341="","",IF(V1344&gt;43585,5,4))</f>
        <v/>
      </c>
      <c r="AF1341" s="381" t="str">
        <f>IF(AD1341="","",V1344)</f>
        <v/>
      </c>
      <c r="AG1341" s="383" t="str">
        <f>IF(AE1341="","",V1344)</f>
        <v/>
      </c>
      <c r="AH1341" s="385" t="str">
        <f>IF(AF1341="","",V1344)</f>
        <v/>
      </c>
      <c r="AI1341" s="379">
        <v>7</v>
      </c>
      <c r="AJ1341" s="430"/>
      <c r="AK1341" s="372"/>
      <c r="AL1341" s="374"/>
    </row>
    <row r="1342" spans="1:38" ht="15" customHeight="1" x14ac:dyDescent="0.15">
      <c r="A1342" s="454"/>
      <c r="B1342" s="491"/>
      <c r="C1342" s="393"/>
      <c r="D1342" s="394"/>
      <c r="E1342" s="396"/>
      <c r="F1342" s="399"/>
      <c r="G1342" s="402"/>
      <c r="H1342" s="396"/>
      <c r="I1342" s="396"/>
      <c r="J1342" s="406"/>
      <c r="K1342" s="409"/>
      <c r="L1342" s="396"/>
      <c r="M1342" s="494"/>
      <c r="N1342" s="496"/>
      <c r="O1342" s="498"/>
      <c r="P1342" s="494"/>
      <c r="Q1342" s="501"/>
      <c r="R1342" s="504"/>
      <c r="S1342" s="426"/>
      <c r="T1342" s="426"/>
      <c r="U1342" s="427"/>
      <c r="V1342" s="1"/>
      <c r="W1342" s="1"/>
      <c r="X1342" s="1"/>
      <c r="Y1342" s="63" t="str">
        <f>IFERROR(IF(VLOOKUP(A1337,入力データ,26,FALSE)="","",VLOOKUP(A1337,入力データ,26,FALSE)),"")</f>
        <v/>
      </c>
      <c r="Z1342" s="1"/>
      <c r="AA1342" s="1"/>
      <c r="AB1342" s="369"/>
      <c r="AC1342" s="378"/>
      <c r="AD1342" s="380"/>
      <c r="AE1342" s="380"/>
      <c r="AF1342" s="382"/>
      <c r="AG1342" s="384"/>
      <c r="AH1342" s="386"/>
      <c r="AI1342" s="380"/>
      <c r="AJ1342" s="431"/>
      <c r="AK1342" s="372"/>
      <c r="AL1342" s="374"/>
    </row>
    <row r="1343" spans="1:38" ht="15" customHeight="1" x14ac:dyDescent="0.15">
      <c r="A1343" s="454"/>
      <c r="B1343" s="491"/>
      <c r="C1343" s="432" t="str">
        <f>IFERROR(IF(VLOOKUP(A1337,入力データ,14,FALSE)="","",VLOOKUP(A1337,入力データ,14,FALSE)),"")</f>
        <v/>
      </c>
      <c r="D1343" s="409"/>
      <c r="E1343" s="396"/>
      <c r="F1343" s="399"/>
      <c r="G1343" s="402"/>
      <c r="H1343" s="396"/>
      <c r="I1343" s="396"/>
      <c r="J1343" s="406"/>
      <c r="K1343" s="409"/>
      <c r="L1343" s="396"/>
      <c r="M1343" s="494"/>
      <c r="N1343" s="496"/>
      <c r="O1343" s="498"/>
      <c r="P1343" s="494"/>
      <c r="Q1343" s="501"/>
      <c r="R1343" s="504"/>
      <c r="S1343" s="426"/>
      <c r="T1343" s="426"/>
      <c r="U1343" s="427"/>
      <c r="V1343" s="150"/>
      <c r="W1343" s="150"/>
      <c r="X1343" s="150"/>
      <c r="Y1343" s="1"/>
      <c r="Z1343" s="62"/>
      <c r="AA1343" s="151"/>
      <c r="AB1343" s="369"/>
      <c r="AC1343" s="377">
        <v>4</v>
      </c>
      <c r="AD1343" s="413" t="str">
        <f>IFERROR(IF(VLOOKUP(A1337,入力データ,38,FALSE)="","",VLOOKUP(A1337,入力データ,38,FALSE)),"")</f>
        <v/>
      </c>
      <c r="AE1343" s="379" t="str">
        <f>IF(AD1343="","",IF(V1344&gt;43585,5,4))</f>
        <v/>
      </c>
      <c r="AF1343" s="381" t="str">
        <f>IF(AE1343="","",V1344)</f>
        <v/>
      </c>
      <c r="AG1343" s="383" t="str">
        <f>IF(AE1343="","",V1344)</f>
        <v/>
      </c>
      <c r="AH1343" s="385" t="str">
        <f>IF(AE1343="","",V1344)</f>
        <v/>
      </c>
      <c r="AI1343" s="379"/>
      <c r="AJ1343" s="418"/>
      <c r="AK1343" s="58"/>
      <c r="AL1343" s="86"/>
    </row>
    <row r="1344" spans="1:38" ht="15" customHeight="1" x14ac:dyDescent="0.15">
      <c r="A1344" s="455"/>
      <c r="B1344" s="492"/>
      <c r="C1344" s="433"/>
      <c r="D1344" s="410"/>
      <c r="E1344" s="397"/>
      <c r="F1344" s="400"/>
      <c r="G1344" s="403"/>
      <c r="H1344" s="397"/>
      <c r="I1344" s="397"/>
      <c r="J1344" s="407"/>
      <c r="K1344" s="410"/>
      <c r="L1344" s="397"/>
      <c r="M1344" s="495"/>
      <c r="N1344" s="497"/>
      <c r="O1344" s="499"/>
      <c r="P1344" s="495"/>
      <c r="Q1344" s="502"/>
      <c r="R1344" s="505"/>
      <c r="S1344" s="428"/>
      <c r="T1344" s="428"/>
      <c r="U1344" s="429"/>
      <c r="V1344" s="420" t="str">
        <f>IFERROR(IF(VLOOKUP(A1337,入力データ,27,FALSE)="","",VLOOKUP(A1337,入力データ,27,FALSE)),"")</f>
        <v/>
      </c>
      <c r="W1344" s="421"/>
      <c r="X1344" s="421"/>
      <c r="Y1344" s="421"/>
      <c r="Z1344" s="421"/>
      <c r="AA1344" s="422"/>
      <c r="AB1344" s="370"/>
      <c r="AC1344" s="412"/>
      <c r="AD1344" s="414"/>
      <c r="AE1344" s="414"/>
      <c r="AF1344" s="415"/>
      <c r="AG1344" s="416"/>
      <c r="AH1344" s="417"/>
      <c r="AI1344" s="414"/>
      <c r="AJ1344" s="419"/>
      <c r="AK1344" s="60"/>
      <c r="AL1344" s="61"/>
    </row>
    <row r="1345" spans="1:38" ht="15" customHeight="1" x14ac:dyDescent="0.15">
      <c r="A1345" s="453">
        <v>167</v>
      </c>
      <c r="B1345" s="456"/>
      <c r="C1345" s="459" t="str">
        <f>IFERROR(IF(VLOOKUP(A1345,入力データ,2,FALSE)="","",VLOOKUP(A1345,入力データ,2,FALSE)),"")</f>
        <v/>
      </c>
      <c r="D1345" s="461" t="str">
        <f>IFERROR(
IF(OR(VLOOKUP(A1345,入力データ,34,FALSE)=1,
VLOOKUP(A1345,入力データ,34,FALSE)=3,
VLOOKUP(A1345,入力データ,34,FALSE)=4,
VLOOKUP(A1345,入力データ,34,FALSE)=5),
IF(VLOOKUP(A1345,入力データ,13,FALSE)="","",VLOOKUP(A1345,入力データ,13,FALSE)),
IF(VLOOKUP(A1345,入力データ,3,FALSE)="","",VLOOKUP(A1345,入力データ,3,FALSE))),"")</f>
        <v/>
      </c>
      <c r="E1345" s="464" t="str">
        <f>IFERROR(IF(VLOOKUP(A1345,入力データ,5,FALSE)="","",IF(VLOOKUP(A1345,入力データ,5,FALSE)&gt;43585,5,4)),"")</f>
        <v/>
      </c>
      <c r="F1345" s="467" t="str">
        <f>IFERROR(IF(VLOOKUP(A1345,入力データ,5,FALSE)="","",VLOOKUP(A1345,入力データ,5,FALSE)),"")</f>
        <v/>
      </c>
      <c r="G1345" s="470" t="str">
        <f>IFERROR(IF(VLOOKUP(A1345,入力データ,5,FALSE)="","",VLOOKUP(A1345,入力データ,5,FALSE)),"")</f>
        <v/>
      </c>
      <c r="H1345" s="473" t="str">
        <f>IFERROR(IF(VLOOKUP(A1345,入力データ,5,FALSE)&gt;0,1,""),"")</f>
        <v/>
      </c>
      <c r="I1345" s="473" t="str">
        <f>IFERROR(IF(VLOOKUP(A1345,入力データ,6,FALSE)="","",VLOOKUP(A1345,入力データ,6,FALSE)),"")</f>
        <v/>
      </c>
      <c r="J1345" s="475" t="str">
        <f>IFERROR(IF(VLOOKUP(A1345,入力データ,7,FALSE)="","",
IF(VLOOKUP(A1345,入力データ,7,FALSE)&gt;159,"G",
IF(VLOOKUP(A1345,入力データ,7,FALSE)&gt;149,"F",
IF(VLOOKUP(A1345,入力データ,7,FALSE)&gt;139,"E",
IF(VLOOKUP(A1345,入力データ,7,FALSE)&gt;129,"D",
IF(VLOOKUP(A1345,入力データ,7,FALSE)&gt;119,"C",
IF(VLOOKUP(A1345,入力データ,7,FALSE)&gt;109,"B",
IF(VLOOKUP(A1345,入力データ,7,FALSE)&gt;99,"A",
"")))))))),"")</f>
        <v/>
      </c>
      <c r="K1345" s="478" t="str">
        <f>IFERROR(IF(VLOOKUP(A1345,入力データ,7,FALSE)="","",
IF(VLOOKUP(A1345,入力データ,7,FALSE)&gt;99,MOD(VLOOKUP(A1345,入力データ,7,FALSE),10),VLOOKUP(A1345,入力データ,7,FALSE))),"")</f>
        <v/>
      </c>
      <c r="L1345" s="481" t="str">
        <f>IFERROR(IF(VLOOKUP(A1345,入力データ,8,FALSE)="","",VLOOKUP(A1345,入力データ,8,FALSE)),"")</f>
        <v/>
      </c>
      <c r="M1345" s="483" t="str">
        <f>IFERROR(IF(VLOOKUP(A1345,入力データ,9,FALSE)="","",IF(VLOOKUP(A1345,入力データ,9,FALSE)&gt;43585,5,4)),"")</f>
        <v/>
      </c>
      <c r="N1345" s="485" t="str">
        <f>IFERROR(IF(VLOOKUP(A1345,入力データ,9,FALSE)="","",VLOOKUP(A1345,入力データ,9,FALSE)),"")</f>
        <v/>
      </c>
      <c r="O1345" s="470" t="str">
        <f>IFERROR(IF(VLOOKUP(A1345,入力データ,9,FALSE)="","",VLOOKUP(A1345,入力データ,9,FALSE)),"")</f>
        <v/>
      </c>
      <c r="P1345" s="481" t="str">
        <f>IFERROR(IF(VLOOKUP(A1345,入力データ,10,FALSE)="","",VLOOKUP(A1345,入力データ,10,FALSE)),"")</f>
        <v/>
      </c>
      <c r="Q1345" s="434"/>
      <c r="R1345" s="487" t="str">
        <f>IFERROR(IF(VLOOKUP(A1345,入力データ,8,FALSE)="","",VLOOKUP(A1345,入力データ,8,FALSE)+VALUE(VLOOKUP(A1345,入力データ,10,FALSE))),"")</f>
        <v/>
      </c>
      <c r="S1345" s="434" t="str">
        <f>IF(R1345="","",IF(VLOOKUP(A1345,入力データ,11,FALSE)="育児休業","ｲｸｷｭｳ",IF(VLOOKUP(A1345,入力データ,11,FALSE)="傷病休職","ﾑｷｭｳ",ROUNDDOWN(R1345*10/1000,0))))</f>
        <v/>
      </c>
      <c r="T1345" s="435"/>
      <c r="U1345" s="436"/>
      <c r="V1345" s="152"/>
      <c r="W1345" s="149"/>
      <c r="X1345" s="149"/>
      <c r="Y1345" s="149" t="str">
        <f>IFERROR(IF(VLOOKUP(A1345,入力データ,21,FALSE)="","",VLOOKUP(A1345,入力データ,21,FALSE)),"")</f>
        <v/>
      </c>
      <c r="Z1345" s="40"/>
      <c r="AA1345" s="67"/>
      <c r="AB1345" s="368" t="str">
        <f>IFERROR(IF(VLOOKUP(A1345,入力データ,28,FALSE)&amp;"　"&amp;VLOOKUP(A1345,入力データ,29,FALSE)="　","",VLOOKUP(A1345,入力データ,28,FALSE)&amp;"　"&amp;VLOOKUP(A1345,入力データ,29,FALSE)),"")</f>
        <v/>
      </c>
      <c r="AC1345" s="443">
        <v>1</v>
      </c>
      <c r="AD1345" s="444" t="str">
        <f>IFERROR(IF(VLOOKUP(A1345,入力データ,34,FALSE)="","",VLOOKUP(A1345,入力データ,34,FALSE)),"")</f>
        <v/>
      </c>
      <c r="AE1345" s="444" t="str">
        <f>IF(AD1345="","",IF(V1352&gt;43585,5,4))</f>
        <v/>
      </c>
      <c r="AF1345" s="445" t="str">
        <f>IF(AD1345="","",V1352)</f>
        <v/>
      </c>
      <c r="AG1345" s="447" t="str">
        <f>IF(AD1345="","",V1352)</f>
        <v/>
      </c>
      <c r="AH1345" s="449" t="str">
        <f>IF(AD1345="","",V1352)</f>
        <v/>
      </c>
      <c r="AI1345" s="444">
        <v>5</v>
      </c>
      <c r="AJ1345" s="451" t="str">
        <f>IFERROR(IF(OR(VLOOKUP(A1345,入力データ,34,FALSE)=1,VLOOKUP(A1345,入力データ,34,FALSE)=3,VLOOKUP(A1345,入力データ,34,FALSE)=4,VLOOKUP(A1345,入力データ,34,FALSE)=5),3,
IF(VLOOKUP(A1345,入力データ,35,FALSE)="","",3)),"")</f>
        <v/>
      </c>
      <c r="AK1345" s="371"/>
      <c r="AL1345" s="373"/>
    </row>
    <row r="1346" spans="1:38" ht="15" customHeight="1" x14ac:dyDescent="0.15">
      <c r="A1346" s="454"/>
      <c r="B1346" s="457"/>
      <c r="C1346" s="460"/>
      <c r="D1346" s="462"/>
      <c r="E1346" s="465"/>
      <c r="F1346" s="468"/>
      <c r="G1346" s="471"/>
      <c r="H1346" s="474"/>
      <c r="I1346" s="474"/>
      <c r="J1346" s="476"/>
      <c r="K1346" s="479"/>
      <c r="L1346" s="482"/>
      <c r="M1346" s="484"/>
      <c r="N1346" s="486"/>
      <c r="O1346" s="471"/>
      <c r="P1346" s="482"/>
      <c r="Q1346" s="437"/>
      <c r="R1346" s="488"/>
      <c r="S1346" s="437"/>
      <c r="T1346" s="438"/>
      <c r="U1346" s="439"/>
      <c r="V1346" s="41"/>
      <c r="W1346" s="150"/>
      <c r="X1346" s="150"/>
      <c r="Y1346" s="150" t="str">
        <f>IFERROR(IF(VLOOKUP(A1345,入力データ,22,FALSE)="","",VLOOKUP(A1345,入力データ,22,FALSE)),"")</f>
        <v/>
      </c>
      <c r="Z1346" s="150"/>
      <c r="AA1346" s="151"/>
      <c r="AB1346" s="369"/>
      <c r="AC1346" s="378"/>
      <c r="AD1346" s="380"/>
      <c r="AE1346" s="380"/>
      <c r="AF1346" s="446"/>
      <c r="AG1346" s="448"/>
      <c r="AH1346" s="450"/>
      <c r="AI1346" s="380"/>
      <c r="AJ1346" s="452"/>
      <c r="AK1346" s="372"/>
      <c r="AL1346" s="374"/>
    </row>
    <row r="1347" spans="1:38" ht="15" customHeight="1" x14ac:dyDescent="0.15">
      <c r="A1347" s="454"/>
      <c r="B1347" s="457"/>
      <c r="C1347" s="375" t="str">
        <f>IFERROR(IF(VLOOKUP(A1345,入力データ,12,FALSE)="","",VLOOKUP(A1345,入力データ,12,FALSE)),"")</f>
        <v/>
      </c>
      <c r="D1347" s="462"/>
      <c r="E1347" s="465"/>
      <c r="F1347" s="468"/>
      <c r="G1347" s="471"/>
      <c r="H1347" s="474"/>
      <c r="I1347" s="474"/>
      <c r="J1347" s="476"/>
      <c r="K1347" s="479"/>
      <c r="L1347" s="482"/>
      <c r="M1347" s="484"/>
      <c r="N1347" s="486"/>
      <c r="O1347" s="471"/>
      <c r="P1347" s="482"/>
      <c r="Q1347" s="437"/>
      <c r="R1347" s="488"/>
      <c r="S1347" s="437"/>
      <c r="T1347" s="438"/>
      <c r="U1347" s="439"/>
      <c r="V1347" s="41"/>
      <c r="W1347" s="150"/>
      <c r="X1347" s="150"/>
      <c r="Y1347" s="150" t="str">
        <f>IFERROR(IF(VLOOKUP(A1345,入力データ,23,FALSE)="","",VLOOKUP(A1345,入力データ,23,FALSE)),"")</f>
        <v/>
      </c>
      <c r="Z1347" s="150"/>
      <c r="AA1347" s="151"/>
      <c r="AB1347" s="369"/>
      <c r="AC1347" s="377">
        <v>2</v>
      </c>
      <c r="AD1347" s="379" t="str">
        <f>IFERROR(IF(VLOOKUP(A1345,入力データ,37,FALSE)="","",VLOOKUP(A1345,入力データ,37,FALSE)),"")</f>
        <v/>
      </c>
      <c r="AE1347" s="379" t="str">
        <f>IF(AD1347="","",IF(V1352&gt;43585,5,4))</f>
        <v/>
      </c>
      <c r="AF1347" s="381" t="str">
        <f>IF(AD1347="","",V1352)</f>
        <v/>
      </c>
      <c r="AG1347" s="383" t="str">
        <f>IF(AE1347="","",V1352)</f>
        <v/>
      </c>
      <c r="AH1347" s="385" t="str">
        <f>IF(AF1347="","",V1352)</f>
        <v/>
      </c>
      <c r="AI1347" s="387">
        <v>6</v>
      </c>
      <c r="AJ1347" s="389" t="str">
        <f>IFERROR(IF(VLOOKUP(A1345,入力データ,36,FALSE)="","",3),"")</f>
        <v/>
      </c>
      <c r="AK1347" s="372"/>
      <c r="AL1347" s="374"/>
    </row>
    <row r="1348" spans="1:38" ht="15" customHeight="1" x14ac:dyDescent="0.15">
      <c r="A1348" s="454"/>
      <c r="B1348" s="458"/>
      <c r="C1348" s="376"/>
      <c r="D1348" s="463"/>
      <c r="E1348" s="466"/>
      <c r="F1348" s="469"/>
      <c r="G1348" s="472"/>
      <c r="H1348" s="466"/>
      <c r="I1348" s="466"/>
      <c r="J1348" s="477"/>
      <c r="K1348" s="480"/>
      <c r="L1348" s="466"/>
      <c r="M1348" s="466"/>
      <c r="N1348" s="469"/>
      <c r="O1348" s="472"/>
      <c r="P1348" s="466"/>
      <c r="Q1348" s="477"/>
      <c r="R1348" s="489"/>
      <c r="S1348" s="440"/>
      <c r="T1348" s="441"/>
      <c r="U1348" s="442"/>
      <c r="V1348" s="38"/>
      <c r="W1348" s="36"/>
      <c r="X1348" s="36"/>
      <c r="Y1348" s="150" t="str">
        <f>IFERROR(IF(VLOOKUP(A1345,入力データ,24,FALSE)="","",VLOOKUP(A1345,入力データ,24,FALSE)),"")</f>
        <v/>
      </c>
      <c r="Z1348" s="63"/>
      <c r="AA1348" s="37"/>
      <c r="AB1348" s="369"/>
      <c r="AC1348" s="378"/>
      <c r="AD1348" s="380"/>
      <c r="AE1348" s="380"/>
      <c r="AF1348" s="382"/>
      <c r="AG1348" s="384"/>
      <c r="AH1348" s="386"/>
      <c r="AI1348" s="388"/>
      <c r="AJ1348" s="390"/>
      <c r="AK1348" s="372"/>
      <c r="AL1348" s="374"/>
    </row>
    <row r="1349" spans="1:38" ht="15" customHeight="1" x14ac:dyDescent="0.15">
      <c r="A1349" s="454"/>
      <c r="B1349" s="490" t="str">
        <f>IF(OR(C1345&lt;&gt;"",C1347&lt;&gt;""),"○","")</f>
        <v/>
      </c>
      <c r="C1349" s="391" t="str">
        <f>IFERROR(IF(VLOOKUP(A1345,入力データ,4,FALSE)="","",VLOOKUP(A1345,入力データ,4,FALSE)),"")</f>
        <v/>
      </c>
      <c r="D1349" s="392"/>
      <c r="E1349" s="395" t="str">
        <f>IFERROR(IF(VLOOKUP(A1345,入力データ,15,FALSE)="","",IF(VLOOKUP(A1345,入力データ,15,FALSE)&gt;43585,5,4)),"")</f>
        <v/>
      </c>
      <c r="F1349" s="398" t="str">
        <f>IFERROR(IF(VLOOKUP(A1345,入力データ,15,FALSE)="","",VLOOKUP(A1345,入力データ,15,FALSE)),"")</f>
        <v/>
      </c>
      <c r="G1349" s="401" t="str">
        <f>IFERROR(IF(VLOOKUP(A1345,入力データ,15,FALSE)="","",VLOOKUP(A1345,入力データ,15,FALSE)),"")</f>
        <v/>
      </c>
      <c r="H1349" s="404" t="str">
        <f>IFERROR(IF(VLOOKUP(A1345,入力データ,15,FALSE)&gt;0,1,""),"")</f>
        <v/>
      </c>
      <c r="I1349" s="404" t="str">
        <f>IFERROR(IF(VLOOKUP(A1345,入力データ,16,FALSE)="","",VLOOKUP(A1345,入力データ,16,FALSE)),"")</f>
        <v/>
      </c>
      <c r="J1349" s="405" t="str">
        <f>IFERROR(IF(VLOOKUP(A1345,入力データ,17,FALSE)="","",
IF(VLOOKUP(A1345,入力データ,17,FALSE)&gt;159,"G",
IF(VLOOKUP(A1345,入力データ,17,FALSE)&gt;149,"F",
IF(VLOOKUP(A1345,入力データ,17,FALSE)&gt;139,"E",
IF(VLOOKUP(A1345,入力データ,17,FALSE)&gt;129,"D",
IF(VLOOKUP(A1345,入力データ,17,FALSE)&gt;119,"C",
IF(VLOOKUP(A1345,入力データ,17,FALSE)&gt;109,"B",
IF(VLOOKUP(A1345,入力データ,17,FALSE)&gt;99,"A",
"")))))))),"")</f>
        <v/>
      </c>
      <c r="K1349" s="408" t="str">
        <f>IFERROR(IF(VLOOKUP(A1345,入力データ,17,FALSE)="","",
IF(VLOOKUP(A1345,入力データ,17,FALSE)&gt;99,MOD(VLOOKUP(A1345,入力データ,17,FALSE),10),VLOOKUP(A1345,入力データ,17,FALSE))),"")</f>
        <v/>
      </c>
      <c r="L1349" s="411" t="str">
        <f>IFERROR(IF(VLOOKUP(A1345,入力データ,18,FALSE)="","",VLOOKUP(A1345,入力データ,18,FALSE)),"")</f>
        <v/>
      </c>
      <c r="M1349" s="493" t="str">
        <f>IFERROR(IF(VLOOKUP(A1345,入力データ,19,FALSE)="","",IF(VLOOKUP(A1345,入力データ,19,FALSE)&gt;43585,5,4)),"")</f>
        <v/>
      </c>
      <c r="N1349" s="398" t="str">
        <f>IFERROR(IF(VLOOKUP(A1345,入力データ,19,FALSE)="","",VLOOKUP(A1345,入力データ,19,FALSE)),"")</f>
        <v/>
      </c>
      <c r="O1349" s="401" t="str">
        <f>IFERROR(IF(VLOOKUP(A1345,入力データ,19,FALSE)="","",VLOOKUP(A1345,入力データ,19,FALSE)),"")</f>
        <v/>
      </c>
      <c r="P1349" s="411" t="str">
        <f>IFERROR(IF(VLOOKUP(A1345,入力データ,20,FALSE)="","",VLOOKUP(A1345,入力データ,20,FALSE)),"")</f>
        <v/>
      </c>
      <c r="Q1349" s="500"/>
      <c r="R1349" s="503" t="str">
        <f>IFERROR(IF(OR(S1349="ｲｸｷｭｳ",S1349="ﾑｷｭｳ",AND(L1349="",P1349="")),"",VLOOKUP(A1345,入力データ,31,FALSE)),"")</f>
        <v/>
      </c>
      <c r="S1349" s="423" t="str">
        <f>IFERROR(
IF(VLOOKUP(A1345,入力データ,33,FALSE)=1,"ﾑｷｭｳ ",
IF(VLOOKUP(A1345,入力データ,33,FALSE)=3,"ｲｸｷｭｳ",
IF(VLOOKUP(A1345,入力データ,33,FALSE)=4,VLOOKUP(A1345,入力データ,32,FALSE),
IF(VLOOKUP(A1345,入力データ,33,FALSE)=5,VLOOKUP(A1345,入力データ,32,FALSE),
IF(AND(VLOOKUP(A1345,入力データ,38,FALSE)&gt;0,VLOOKUP(A1345,入力データ,38,FALSE)&lt;9),0,
IF(AND(L1349="",P1349=""),"",VLOOKUP(A1345,入力データ,32,FALSE))))))),"")</f>
        <v/>
      </c>
      <c r="T1349" s="424"/>
      <c r="U1349" s="425"/>
      <c r="V1349" s="36"/>
      <c r="W1349" s="36"/>
      <c r="X1349" s="36"/>
      <c r="Y1349" s="63" t="str">
        <f>IFERROR(IF(VLOOKUP(A1345,入力データ,25,FALSE)="","",VLOOKUP(A1345,入力データ,25,FALSE)),"")</f>
        <v/>
      </c>
      <c r="Z1349" s="63"/>
      <c r="AA1349" s="37"/>
      <c r="AB1349" s="369"/>
      <c r="AC1349" s="377">
        <v>3</v>
      </c>
      <c r="AD1349" s="379" t="str">
        <f>IFERROR(IF(VLOOKUP(A1345,入力データ,33,FALSE)="","",VLOOKUP(A1345,入力データ,33,FALSE)),"")</f>
        <v/>
      </c>
      <c r="AE1349" s="379" t="str">
        <f>IF(AD1349="","",IF(V1352&gt;43585,5,4))</f>
        <v/>
      </c>
      <c r="AF1349" s="381" t="str">
        <f>IF(AD1349="","",V1352)</f>
        <v/>
      </c>
      <c r="AG1349" s="383" t="str">
        <f>IF(AE1349="","",V1352)</f>
        <v/>
      </c>
      <c r="AH1349" s="385" t="str">
        <f>IF(AF1349="","",V1352)</f>
        <v/>
      </c>
      <c r="AI1349" s="379">
        <v>7</v>
      </c>
      <c r="AJ1349" s="430"/>
      <c r="AK1349" s="372"/>
      <c r="AL1349" s="374"/>
    </row>
    <row r="1350" spans="1:38" ht="15" customHeight="1" x14ac:dyDescent="0.15">
      <c r="A1350" s="454"/>
      <c r="B1350" s="491"/>
      <c r="C1350" s="393"/>
      <c r="D1350" s="394"/>
      <c r="E1350" s="396"/>
      <c r="F1350" s="399"/>
      <c r="G1350" s="402"/>
      <c r="H1350" s="396"/>
      <c r="I1350" s="396"/>
      <c r="J1350" s="406"/>
      <c r="K1350" s="409"/>
      <c r="L1350" s="396"/>
      <c r="M1350" s="494"/>
      <c r="N1350" s="496"/>
      <c r="O1350" s="498"/>
      <c r="P1350" s="494"/>
      <c r="Q1350" s="501"/>
      <c r="R1350" s="504"/>
      <c r="S1350" s="426"/>
      <c r="T1350" s="426"/>
      <c r="U1350" s="427"/>
      <c r="V1350" s="1"/>
      <c r="W1350" s="1"/>
      <c r="X1350" s="1"/>
      <c r="Y1350" s="63" t="str">
        <f>IFERROR(IF(VLOOKUP(A1345,入力データ,26,FALSE)="","",VLOOKUP(A1345,入力データ,26,FALSE)),"")</f>
        <v/>
      </c>
      <c r="Z1350" s="1"/>
      <c r="AA1350" s="1"/>
      <c r="AB1350" s="369"/>
      <c r="AC1350" s="378"/>
      <c r="AD1350" s="380"/>
      <c r="AE1350" s="380"/>
      <c r="AF1350" s="382"/>
      <c r="AG1350" s="384"/>
      <c r="AH1350" s="386"/>
      <c r="AI1350" s="380"/>
      <c r="AJ1350" s="431"/>
      <c r="AK1350" s="372"/>
      <c r="AL1350" s="374"/>
    </row>
    <row r="1351" spans="1:38" ht="15" customHeight="1" x14ac:dyDescent="0.15">
      <c r="A1351" s="454"/>
      <c r="B1351" s="491"/>
      <c r="C1351" s="432" t="str">
        <f>IFERROR(IF(VLOOKUP(A1345,入力データ,14,FALSE)="","",VLOOKUP(A1345,入力データ,14,FALSE)),"")</f>
        <v/>
      </c>
      <c r="D1351" s="409"/>
      <c r="E1351" s="396"/>
      <c r="F1351" s="399"/>
      <c r="G1351" s="402"/>
      <c r="H1351" s="396"/>
      <c r="I1351" s="396"/>
      <c r="J1351" s="406"/>
      <c r="K1351" s="409"/>
      <c r="L1351" s="396"/>
      <c r="M1351" s="494"/>
      <c r="N1351" s="496"/>
      <c r="O1351" s="498"/>
      <c r="P1351" s="494"/>
      <c r="Q1351" s="501"/>
      <c r="R1351" s="504"/>
      <c r="S1351" s="426"/>
      <c r="T1351" s="426"/>
      <c r="U1351" s="427"/>
      <c r="V1351" s="150"/>
      <c r="W1351" s="150"/>
      <c r="X1351" s="150"/>
      <c r="Y1351" s="1"/>
      <c r="Z1351" s="62"/>
      <c r="AA1351" s="151"/>
      <c r="AB1351" s="369"/>
      <c r="AC1351" s="377">
        <v>4</v>
      </c>
      <c r="AD1351" s="413" t="str">
        <f>IFERROR(IF(VLOOKUP(A1345,入力データ,38,FALSE)="","",VLOOKUP(A1345,入力データ,38,FALSE)),"")</f>
        <v/>
      </c>
      <c r="AE1351" s="379" t="str">
        <f>IF(AD1351="","",IF(V1352&gt;43585,5,4))</f>
        <v/>
      </c>
      <c r="AF1351" s="381" t="str">
        <f>IF(AE1351="","",V1352)</f>
        <v/>
      </c>
      <c r="AG1351" s="383" t="str">
        <f>IF(AE1351="","",V1352)</f>
        <v/>
      </c>
      <c r="AH1351" s="385" t="str">
        <f>IF(AE1351="","",V1352)</f>
        <v/>
      </c>
      <c r="AI1351" s="379"/>
      <c r="AJ1351" s="418"/>
      <c r="AK1351" s="58"/>
      <c r="AL1351" s="86"/>
    </row>
    <row r="1352" spans="1:38" ht="15" customHeight="1" x14ac:dyDescent="0.15">
      <c r="A1352" s="455"/>
      <c r="B1352" s="492"/>
      <c r="C1352" s="433"/>
      <c r="D1352" s="410"/>
      <c r="E1352" s="397"/>
      <c r="F1352" s="400"/>
      <c r="G1352" s="403"/>
      <c r="H1352" s="397"/>
      <c r="I1352" s="397"/>
      <c r="J1352" s="407"/>
      <c r="K1352" s="410"/>
      <c r="L1352" s="397"/>
      <c r="M1352" s="495"/>
      <c r="N1352" s="497"/>
      <c r="O1352" s="499"/>
      <c r="P1352" s="495"/>
      <c r="Q1352" s="502"/>
      <c r="R1352" s="505"/>
      <c r="S1352" s="428"/>
      <c r="T1352" s="428"/>
      <c r="U1352" s="429"/>
      <c r="V1352" s="420" t="str">
        <f>IFERROR(IF(VLOOKUP(A1345,入力データ,27,FALSE)="","",VLOOKUP(A1345,入力データ,27,FALSE)),"")</f>
        <v/>
      </c>
      <c r="W1352" s="421"/>
      <c r="X1352" s="421"/>
      <c r="Y1352" s="421"/>
      <c r="Z1352" s="421"/>
      <c r="AA1352" s="422"/>
      <c r="AB1352" s="370"/>
      <c r="AC1352" s="412"/>
      <c r="AD1352" s="414"/>
      <c r="AE1352" s="414"/>
      <c r="AF1352" s="415"/>
      <c r="AG1352" s="416"/>
      <c r="AH1352" s="417"/>
      <c r="AI1352" s="414"/>
      <c r="AJ1352" s="419"/>
      <c r="AK1352" s="60"/>
      <c r="AL1352" s="61"/>
    </row>
    <row r="1353" spans="1:38" ht="15" customHeight="1" x14ac:dyDescent="0.15">
      <c r="A1353" s="453">
        <v>168</v>
      </c>
      <c r="B1353" s="456"/>
      <c r="C1353" s="459" t="str">
        <f>IFERROR(IF(VLOOKUP(A1353,入力データ,2,FALSE)="","",VLOOKUP(A1353,入力データ,2,FALSE)),"")</f>
        <v/>
      </c>
      <c r="D1353" s="461" t="str">
        <f>IFERROR(
IF(OR(VLOOKUP(A1353,入力データ,34,FALSE)=1,
VLOOKUP(A1353,入力データ,34,FALSE)=3,
VLOOKUP(A1353,入力データ,34,FALSE)=4,
VLOOKUP(A1353,入力データ,34,FALSE)=5),
IF(VLOOKUP(A1353,入力データ,13,FALSE)="","",VLOOKUP(A1353,入力データ,13,FALSE)),
IF(VLOOKUP(A1353,入力データ,3,FALSE)="","",VLOOKUP(A1353,入力データ,3,FALSE))),"")</f>
        <v/>
      </c>
      <c r="E1353" s="464" t="str">
        <f>IFERROR(IF(VLOOKUP(A1353,入力データ,5,FALSE)="","",IF(VLOOKUP(A1353,入力データ,5,FALSE)&gt;43585,5,4)),"")</f>
        <v/>
      </c>
      <c r="F1353" s="467" t="str">
        <f>IFERROR(IF(VLOOKUP(A1353,入力データ,5,FALSE)="","",VLOOKUP(A1353,入力データ,5,FALSE)),"")</f>
        <v/>
      </c>
      <c r="G1353" s="470" t="str">
        <f>IFERROR(IF(VLOOKUP(A1353,入力データ,5,FALSE)="","",VLOOKUP(A1353,入力データ,5,FALSE)),"")</f>
        <v/>
      </c>
      <c r="H1353" s="473" t="str">
        <f>IFERROR(IF(VLOOKUP(A1353,入力データ,5,FALSE)&gt;0,1,""),"")</f>
        <v/>
      </c>
      <c r="I1353" s="473" t="str">
        <f>IFERROR(IF(VLOOKUP(A1353,入力データ,6,FALSE)="","",VLOOKUP(A1353,入力データ,6,FALSE)),"")</f>
        <v/>
      </c>
      <c r="J1353" s="475" t="str">
        <f>IFERROR(IF(VLOOKUP(A1353,入力データ,7,FALSE)="","",
IF(VLOOKUP(A1353,入力データ,7,FALSE)&gt;159,"G",
IF(VLOOKUP(A1353,入力データ,7,FALSE)&gt;149,"F",
IF(VLOOKUP(A1353,入力データ,7,FALSE)&gt;139,"E",
IF(VLOOKUP(A1353,入力データ,7,FALSE)&gt;129,"D",
IF(VLOOKUP(A1353,入力データ,7,FALSE)&gt;119,"C",
IF(VLOOKUP(A1353,入力データ,7,FALSE)&gt;109,"B",
IF(VLOOKUP(A1353,入力データ,7,FALSE)&gt;99,"A",
"")))))))),"")</f>
        <v/>
      </c>
      <c r="K1353" s="478" t="str">
        <f>IFERROR(IF(VLOOKUP(A1353,入力データ,7,FALSE)="","",
IF(VLOOKUP(A1353,入力データ,7,FALSE)&gt;99,MOD(VLOOKUP(A1353,入力データ,7,FALSE),10),VLOOKUP(A1353,入力データ,7,FALSE))),"")</f>
        <v/>
      </c>
      <c r="L1353" s="481" t="str">
        <f>IFERROR(IF(VLOOKUP(A1353,入力データ,8,FALSE)="","",VLOOKUP(A1353,入力データ,8,FALSE)),"")</f>
        <v/>
      </c>
      <c r="M1353" s="483" t="str">
        <f>IFERROR(IF(VLOOKUP(A1353,入力データ,9,FALSE)="","",IF(VLOOKUP(A1353,入力データ,9,FALSE)&gt;43585,5,4)),"")</f>
        <v/>
      </c>
      <c r="N1353" s="485" t="str">
        <f>IFERROR(IF(VLOOKUP(A1353,入力データ,9,FALSE)="","",VLOOKUP(A1353,入力データ,9,FALSE)),"")</f>
        <v/>
      </c>
      <c r="O1353" s="470" t="str">
        <f>IFERROR(IF(VLOOKUP(A1353,入力データ,9,FALSE)="","",VLOOKUP(A1353,入力データ,9,FALSE)),"")</f>
        <v/>
      </c>
      <c r="P1353" s="481" t="str">
        <f>IFERROR(IF(VLOOKUP(A1353,入力データ,10,FALSE)="","",VLOOKUP(A1353,入力データ,10,FALSE)),"")</f>
        <v/>
      </c>
      <c r="Q1353" s="434"/>
      <c r="R1353" s="487" t="str">
        <f>IFERROR(IF(VLOOKUP(A1353,入力データ,8,FALSE)="","",VLOOKUP(A1353,入力データ,8,FALSE)+VALUE(VLOOKUP(A1353,入力データ,10,FALSE))),"")</f>
        <v/>
      </c>
      <c r="S1353" s="434" t="str">
        <f>IF(R1353="","",IF(VLOOKUP(A1353,入力データ,11,FALSE)="育児休業","ｲｸｷｭｳ",IF(VLOOKUP(A1353,入力データ,11,FALSE)="傷病休職","ﾑｷｭｳ",ROUNDDOWN(R1353*10/1000,0))))</f>
        <v/>
      </c>
      <c r="T1353" s="435"/>
      <c r="U1353" s="436"/>
      <c r="V1353" s="152"/>
      <c r="W1353" s="149"/>
      <c r="X1353" s="149"/>
      <c r="Y1353" s="149" t="str">
        <f>IFERROR(IF(VLOOKUP(A1353,入力データ,21,FALSE)="","",VLOOKUP(A1353,入力データ,21,FALSE)),"")</f>
        <v/>
      </c>
      <c r="Z1353" s="40"/>
      <c r="AA1353" s="67"/>
      <c r="AB1353" s="368" t="str">
        <f>IFERROR(IF(VLOOKUP(A1353,入力データ,28,FALSE)&amp;"　"&amp;VLOOKUP(A1353,入力データ,29,FALSE)="　","",VLOOKUP(A1353,入力データ,28,FALSE)&amp;"　"&amp;VLOOKUP(A1353,入力データ,29,FALSE)),"")</f>
        <v/>
      </c>
      <c r="AC1353" s="443">
        <v>1</v>
      </c>
      <c r="AD1353" s="444" t="str">
        <f>IFERROR(IF(VLOOKUP(A1353,入力データ,34,FALSE)="","",VLOOKUP(A1353,入力データ,34,FALSE)),"")</f>
        <v/>
      </c>
      <c r="AE1353" s="444" t="str">
        <f>IF(AD1353="","",IF(V1360&gt;43585,5,4))</f>
        <v/>
      </c>
      <c r="AF1353" s="445" t="str">
        <f>IF(AD1353="","",V1360)</f>
        <v/>
      </c>
      <c r="AG1353" s="447" t="str">
        <f>IF(AD1353="","",V1360)</f>
        <v/>
      </c>
      <c r="AH1353" s="449" t="str">
        <f>IF(AD1353="","",V1360)</f>
        <v/>
      </c>
      <c r="AI1353" s="444">
        <v>5</v>
      </c>
      <c r="AJ1353" s="451" t="str">
        <f>IFERROR(IF(OR(VLOOKUP(A1353,入力データ,34,FALSE)=1,VLOOKUP(A1353,入力データ,34,FALSE)=3,VLOOKUP(A1353,入力データ,34,FALSE)=4,VLOOKUP(A1353,入力データ,34,FALSE)=5),3,
IF(VLOOKUP(A1353,入力データ,35,FALSE)="","",3)),"")</f>
        <v/>
      </c>
      <c r="AK1353" s="371"/>
      <c r="AL1353" s="373"/>
    </row>
    <row r="1354" spans="1:38" ht="15" customHeight="1" x14ac:dyDescent="0.15">
      <c r="A1354" s="454"/>
      <c r="B1354" s="457"/>
      <c r="C1354" s="460"/>
      <c r="D1354" s="462"/>
      <c r="E1354" s="465"/>
      <c r="F1354" s="468"/>
      <c r="G1354" s="471"/>
      <c r="H1354" s="474"/>
      <c r="I1354" s="474"/>
      <c r="J1354" s="476"/>
      <c r="K1354" s="479"/>
      <c r="L1354" s="482"/>
      <c r="M1354" s="484"/>
      <c r="N1354" s="486"/>
      <c r="O1354" s="471"/>
      <c r="P1354" s="482"/>
      <c r="Q1354" s="437"/>
      <c r="R1354" s="488"/>
      <c r="S1354" s="437"/>
      <c r="T1354" s="438"/>
      <c r="U1354" s="439"/>
      <c r="V1354" s="41"/>
      <c r="W1354" s="150"/>
      <c r="X1354" s="150"/>
      <c r="Y1354" s="150" t="str">
        <f>IFERROR(IF(VLOOKUP(A1353,入力データ,22,FALSE)="","",VLOOKUP(A1353,入力データ,22,FALSE)),"")</f>
        <v/>
      </c>
      <c r="Z1354" s="150"/>
      <c r="AA1354" s="151"/>
      <c r="AB1354" s="369"/>
      <c r="AC1354" s="378"/>
      <c r="AD1354" s="380"/>
      <c r="AE1354" s="380"/>
      <c r="AF1354" s="446"/>
      <c r="AG1354" s="448"/>
      <c r="AH1354" s="450"/>
      <c r="AI1354" s="380"/>
      <c r="AJ1354" s="452"/>
      <c r="AK1354" s="372"/>
      <c r="AL1354" s="374"/>
    </row>
    <row r="1355" spans="1:38" ht="15" customHeight="1" x14ac:dyDescent="0.15">
      <c r="A1355" s="454"/>
      <c r="B1355" s="457"/>
      <c r="C1355" s="375" t="str">
        <f>IFERROR(IF(VLOOKUP(A1353,入力データ,12,FALSE)="","",VLOOKUP(A1353,入力データ,12,FALSE)),"")</f>
        <v/>
      </c>
      <c r="D1355" s="462"/>
      <c r="E1355" s="465"/>
      <c r="F1355" s="468"/>
      <c r="G1355" s="471"/>
      <c r="H1355" s="474"/>
      <c r="I1355" s="474"/>
      <c r="J1355" s="476"/>
      <c r="K1355" s="479"/>
      <c r="L1355" s="482"/>
      <c r="M1355" s="484"/>
      <c r="N1355" s="486"/>
      <c r="O1355" s="471"/>
      <c r="P1355" s="482"/>
      <c r="Q1355" s="437"/>
      <c r="R1355" s="488"/>
      <c r="S1355" s="437"/>
      <c r="T1355" s="438"/>
      <c r="U1355" s="439"/>
      <c r="V1355" s="41"/>
      <c r="W1355" s="150"/>
      <c r="X1355" s="150"/>
      <c r="Y1355" s="150" t="str">
        <f>IFERROR(IF(VLOOKUP(A1353,入力データ,23,FALSE)="","",VLOOKUP(A1353,入力データ,23,FALSE)),"")</f>
        <v/>
      </c>
      <c r="Z1355" s="150"/>
      <c r="AA1355" s="151"/>
      <c r="AB1355" s="369"/>
      <c r="AC1355" s="377">
        <v>2</v>
      </c>
      <c r="AD1355" s="379" t="str">
        <f>IFERROR(IF(VLOOKUP(A1353,入力データ,37,FALSE)="","",VLOOKUP(A1353,入力データ,37,FALSE)),"")</f>
        <v/>
      </c>
      <c r="AE1355" s="379" t="str">
        <f>IF(AD1355="","",IF(V1360&gt;43585,5,4))</f>
        <v/>
      </c>
      <c r="AF1355" s="381" t="str">
        <f>IF(AD1355="","",V1360)</f>
        <v/>
      </c>
      <c r="AG1355" s="383" t="str">
        <f>IF(AE1355="","",V1360)</f>
        <v/>
      </c>
      <c r="AH1355" s="385" t="str">
        <f>IF(AF1355="","",V1360)</f>
        <v/>
      </c>
      <c r="AI1355" s="387">
        <v>6</v>
      </c>
      <c r="AJ1355" s="389" t="str">
        <f>IFERROR(IF(VLOOKUP(A1353,入力データ,36,FALSE)="","",3),"")</f>
        <v/>
      </c>
      <c r="AK1355" s="372"/>
      <c r="AL1355" s="374"/>
    </row>
    <row r="1356" spans="1:38" ht="15" customHeight="1" x14ac:dyDescent="0.15">
      <c r="A1356" s="454"/>
      <c r="B1356" s="458"/>
      <c r="C1356" s="376"/>
      <c r="D1356" s="463"/>
      <c r="E1356" s="466"/>
      <c r="F1356" s="469"/>
      <c r="G1356" s="472"/>
      <c r="H1356" s="466"/>
      <c r="I1356" s="466"/>
      <c r="J1356" s="477"/>
      <c r="K1356" s="480"/>
      <c r="L1356" s="466"/>
      <c r="M1356" s="466"/>
      <c r="N1356" s="469"/>
      <c r="O1356" s="472"/>
      <c r="P1356" s="466"/>
      <c r="Q1356" s="477"/>
      <c r="R1356" s="489"/>
      <c r="S1356" s="440"/>
      <c r="T1356" s="441"/>
      <c r="U1356" s="442"/>
      <c r="V1356" s="38"/>
      <c r="W1356" s="36"/>
      <c r="X1356" s="36"/>
      <c r="Y1356" s="150" t="str">
        <f>IFERROR(IF(VLOOKUP(A1353,入力データ,24,FALSE)="","",VLOOKUP(A1353,入力データ,24,FALSE)),"")</f>
        <v/>
      </c>
      <c r="Z1356" s="63"/>
      <c r="AA1356" s="37"/>
      <c r="AB1356" s="369"/>
      <c r="AC1356" s="378"/>
      <c r="AD1356" s="380"/>
      <c r="AE1356" s="380"/>
      <c r="AF1356" s="382"/>
      <c r="AG1356" s="384"/>
      <c r="AH1356" s="386"/>
      <c r="AI1356" s="388"/>
      <c r="AJ1356" s="390"/>
      <c r="AK1356" s="372"/>
      <c r="AL1356" s="374"/>
    </row>
    <row r="1357" spans="1:38" ht="15" customHeight="1" x14ac:dyDescent="0.15">
      <c r="A1357" s="454"/>
      <c r="B1357" s="490" t="str">
        <f>IF(OR(C1353&lt;&gt;"",C1355&lt;&gt;""),"○","")</f>
        <v/>
      </c>
      <c r="C1357" s="391" t="str">
        <f>IFERROR(IF(VLOOKUP(A1353,入力データ,4,FALSE)="","",VLOOKUP(A1353,入力データ,4,FALSE)),"")</f>
        <v/>
      </c>
      <c r="D1357" s="392"/>
      <c r="E1357" s="395" t="str">
        <f>IFERROR(IF(VLOOKUP(A1353,入力データ,15,FALSE)="","",IF(VLOOKUP(A1353,入力データ,15,FALSE)&gt;43585,5,4)),"")</f>
        <v/>
      </c>
      <c r="F1357" s="398" t="str">
        <f>IFERROR(IF(VLOOKUP(A1353,入力データ,15,FALSE)="","",VLOOKUP(A1353,入力データ,15,FALSE)),"")</f>
        <v/>
      </c>
      <c r="G1357" s="401" t="str">
        <f>IFERROR(IF(VLOOKUP(A1353,入力データ,15,FALSE)="","",VLOOKUP(A1353,入力データ,15,FALSE)),"")</f>
        <v/>
      </c>
      <c r="H1357" s="404" t="str">
        <f>IFERROR(IF(VLOOKUP(A1353,入力データ,15,FALSE)&gt;0,1,""),"")</f>
        <v/>
      </c>
      <c r="I1357" s="404" t="str">
        <f>IFERROR(IF(VLOOKUP(A1353,入力データ,16,FALSE)="","",VLOOKUP(A1353,入力データ,16,FALSE)),"")</f>
        <v/>
      </c>
      <c r="J1357" s="405" t="str">
        <f>IFERROR(IF(VLOOKUP(A1353,入力データ,17,FALSE)="","",
IF(VLOOKUP(A1353,入力データ,17,FALSE)&gt;159,"G",
IF(VLOOKUP(A1353,入力データ,17,FALSE)&gt;149,"F",
IF(VLOOKUP(A1353,入力データ,17,FALSE)&gt;139,"E",
IF(VLOOKUP(A1353,入力データ,17,FALSE)&gt;129,"D",
IF(VLOOKUP(A1353,入力データ,17,FALSE)&gt;119,"C",
IF(VLOOKUP(A1353,入力データ,17,FALSE)&gt;109,"B",
IF(VLOOKUP(A1353,入力データ,17,FALSE)&gt;99,"A",
"")))))))),"")</f>
        <v/>
      </c>
      <c r="K1357" s="408" t="str">
        <f>IFERROR(IF(VLOOKUP(A1353,入力データ,17,FALSE)="","",
IF(VLOOKUP(A1353,入力データ,17,FALSE)&gt;99,MOD(VLOOKUP(A1353,入力データ,17,FALSE),10),VLOOKUP(A1353,入力データ,17,FALSE))),"")</f>
        <v/>
      </c>
      <c r="L1357" s="411" t="str">
        <f>IFERROR(IF(VLOOKUP(A1353,入力データ,18,FALSE)="","",VLOOKUP(A1353,入力データ,18,FALSE)),"")</f>
        <v/>
      </c>
      <c r="M1357" s="493" t="str">
        <f>IFERROR(IF(VLOOKUP(A1353,入力データ,19,FALSE)="","",IF(VLOOKUP(A1353,入力データ,19,FALSE)&gt;43585,5,4)),"")</f>
        <v/>
      </c>
      <c r="N1357" s="398" t="str">
        <f>IFERROR(IF(VLOOKUP(A1353,入力データ,19,FALSE)="","",VLOOKUP(A1353,入力データ,19,FALSE)),"")</f>
        <v/>
      </c>
      <c r="O1357" s="401" t="str">
        <f>IFERROR(IF(VLOOKUP(A1353,入力データ,19,FALSE)="","",VLOOKUP(A1353,入力データ,19,FALSE)),"")</f>
        <v/>
      </c>
      <c r="P1357" s="411" t="str">
        <f>IFERROR(IF(VLOOKUP(A1353,入力データ,20,FALSE)="","",VLOOKUP(A1353,入力データ,20,FALSE)),"")</f>
        <v/>
      </c>
      <c r="Q1357" s="500"/>
      <c r="R1357" s="503" t="str">
        <f>IFERROR(IF(OR(S1357="ｲｸｷｭｳ",S1357="ﾑｷｭｳ",AND(L1357="",P1357="")),"",VLOOKUP(A1353,入力データ,31,FALSE)),"")</f>
        <v/>
      </c>
      <c r="S1357" s="423" t="str">
        <f>IFERROR(
IF(VLOOKUP(A1353,入力データ,33,FALSE)=1,"ﾑｷｭｳ ",
IF(VLOOKUP(A1353,入力データ,33,FALSE)=3,"ｲｸｷｭｳ",
IF(VLOOKUP(A1353,入力データ,33,FALSE)=4,VLOOKUP(A1353,入力データ,32,FALSE),
IF(VLOOKUP(A1353,入力データ,33,FALSE)=5,VLOOKUP(A1353,入力データ,32,FALSE),
IF(AND(VLOOKUP(A1353,入力データ,38,FALSE)&gt;0,VLOOKUP(A1353,入力データ,38,FALSE)&lt;9),0,
IF(AND(L1357="",P1357=""),"",VLOOKUP(A1353,入力データ,32,FALSE))))))),"")</f>
        <v/>
      </c>
      <c r="T1357" s="424"/>
      <c r="U1357" s="425"/>
      <c r="V1357" s="36"/>
      <c r="W1357" s="36"/>
      <c r="X1357" s="36"/>
      <c r="Y1357" s="63" t="str">
        <f>IFERROR(IF(VLOOKUP(A1353,入力データ,25,FALSE)="","",VLOOKUP(A1353,入力データ,25,FALSE)),"")</f>
        <v/>
      </c>
      <c r="Z1357" s="63"/>
      <c r="AA1357" s="37"/>
      <c r="AB1357" s="369"/>
      <c r="AC1357" s="377">
        <v>3</v>
      </c>
      <c r="AD1357" s="379" t="str">
        <f>IFERROR(IF(VLOOKUP(A1353,入力データ,33,FALSE)="","",VLOOKUP(A1353,入力データ,33,FALSE)),"")</f>
        <v/>
      </c>
      <c r="AE1357" s="379" t="str">
        <f>IF(AD1357="","",IF(V1360&gt;43585,5,4))</f>
        <v/>
      </c>
      <c r="AF1357" s="381" t="str">
        <f>IF(AD1357="","",V1360)</f>
        <v/>
      </c>
      <c r="AG1357" s="383" t="str">
        <f>IF(AE1357="","",V1360)</f>
        <v/>
      </c>
      <c r="AH1357" s="385" t="str">
        <f>IF(AF1357="","",V1360)</f>
        <v/>
      </c>
      <c r="AI1357" s="379">
        <v>7</v>
      </c>
      <c r="AJ1357" s="430"/>
      <c r="AK1357" s="372"/>
      <c r="AL1357" s="374"/>
    </row>
    <row r="1358" spans="1:38" ht="15" customHeight="1" x14ac:dyDescent="0.15">
      <c r="A1358" s="454"/>
      <c r="B1358" s="491"/>
      <c r="C1358" s="393"/>
      <c r="D1358" s="394"/>
      <c r="E1358" s="396"/>
      <c r="F1358" s="399"/>
      <c r="G1358" s="402"/>
      <c r="H1358" s="396"/>
      <c r="I1358" s="396"/>
      <c r="J1358" s="406"/>
      <c r="K1358" s="409"/>
      <c r="L1358" s="396"/>
      <c r="M1358" s="494"/>
      <c r="N1358" s="496"/>
      <c r="O1358" s="498"/>
      <c r="P1358" s="494"/>
      <c r="Q1358" s="501"/>
      <c r="R1358" s="504"/>
      <c r="S1358" s="426"/>
      <c r="T1358" s="426"/>
      <c r="U1358" s="427"/>
      <c r="V1358" s="1"/>
      <c r="W1358" s="1"/>
      <c r="X1358" s="1"/>
      <c r="Y1358" s="63" t="str">
        <f>IFERROR(IF(VLOOKUP(A1353,入力データ,26,FALSE)="","",VLOOKUP(A1353,入力データ,26,FALSE)),"")</f>
        <v/>
      </c>
      <c r="Z1358" s="1"/>
      <c r="AA1358" s="1"/>
      <c r="AB1358" s="369"/>
      <c r="AC1358" s="378"/>
      <c r="AD1358" s="380"/>
      <c r="AE1358" s="380"/>
      <c r="AF1358" s="382"/>
      <c r="AG1358" s="384"/>
      <c r="AH1358" s="386"/>
      <c r="AI1358" s="380"/>
      <c r="AJ1358" s="431"/>
      <c r="AK1358" s="372"/>
      <c r="AL1358" s="374"/>
    </row>
    <row r="1359" spans="1:38" ht="15" customHeight="1" x14ac:dyDescent="0.15">
      <c r="A1359" s="454"/>
      <c r="B1359" s="491"/>
      <c r="C1359" s="432" t="str">
        <f>IFERROR(IF(VLOOKUP(A1353,入力データ,14,FALSE)="","",VLOOKUP(A1353,入力データ,14,FALSE)),"")</f>
        <v/>
      </c>
      <c r="D1359" s="409"/>
      <c r="E1359" s="396"/>
      <c r="F1359" s="399"/>
      <c r="G1359" s="402"/>
      <c r="H1359" s="396"/>
      <c r="I1359" s="396"/>
      <c r="J1359" s="406"/>
      <c r="K1359" s="409"/>
      <c r="L1359" s="396"/>
      <c r="M1359" s="494"/>
      <c r="N1359" s="496"/>
      <c r="O1359" s="498"/>
      <c r="P1359" s="494"/>
      <c r="Q1359" s="501"/>
      <c r="R1359" s="504"/>
      <c r="S1359" s="426"/>
      <c r="T1359" s="426"/>
      <c r="U1359" s="427"/>
      <c r="V1359" s="150"/>
      <c r="W1359" s="150"/>
      <c r="X1359" s="150"/>
      <c r="Y1359" s="1"/>
      <c r="Z1359" s="62"/>
      <c r="AA1359" s="151"/>
      <c r="AB1359" s="369"/>
      <c r="AC1359" s="377">
        <v>4</v>
      </c>
      <c r="AD1359" s="413" t="str">
        <f>IFERROR(IF(VLOOKUP(A1353,入力データ,38,FALSE)="","",VLOOKUP(A1353,入力データ,38,FALSE)),"")</f>
        <v/>
      </c>
      <c r="AE1359" s="379" t="str">
        <f>IF(AD1359="","",IF(V1360&gt;43585,5,4))</f>
        <v/>
      </c>
      <c r="AF1359" s="381" t="str">
        <f>IF(AE1359="","",V1360)</f>
        <v/>
      </c>
      <c r="AG1359" s="383" t="str">
        <f>IF(AE1359="","",V1360)</f>
        <v/>
      </c>
      <c r="AH1359" s="385" t="str">
        <f>IF(AE1359="","",V1360)</f>
        <v/>
      </c>
      <c r="AI1359" s="379"/>
      <c r="AJ1359" s="418"/>
      <c r="AK1359" s="58"/>
      <c r="AL1359" s="86"/>
    </row>
    <row r="1360" spans="1:38" ht="15" customHeight="1" x14ac:dyDescent="0.15">
      <c r="A1360" s="455"/>
      <c r="B1360" s="492"/>
      <c r="C1360" s="433"/>
      <c r="D1360" s="410"/>
      <c r="E1360" s="397"/>
      <c r="F1360" s="400"/>
      <c r="G1360" s="403"/>
      <c r="H1360" s="397"/>
      <c r="I1360" s="397"/>
      <c r="J1360" s="407"/>
      <c r="K1360" s="410"/>
      <c r="L1360" s="397"/>
      <c r="M1360" s="495"/>
      <c r="N1360" s="497"/>
      <c r="O1360" s="499"/>
      <c r="P1360" s="495"/>
      <c r="Q1360" s="502"/>
      <c r="R1360" s="505"/>
      <c r="S1360" s="428"/>
      <c r="T1360" s="428"/>
      <c r="U1360" s="429"/>
      <c r="V1360" s="420" t="str">
        <f>IFERROR(IF(VLOOKUP(A1353,入力データ,27,FALSE)="","",VLOOKUP(A1353,入力データ,27,FALSE)),"")</f>
        <v/>
      </c>
      <c r="W1360" s="421"/>
      <c r="X1360" s="421"/>
      <c r="Y1360" s="421"/>
      <c r="Z1360" s="421"/>
      <c r="AA1360" s="422"/>
      <c r="AB1360" s="370"/>
      <c r="AC1360" s="412"/>
      <c r="AD1360" s="414"/>
      <c r="AE1360" s="414"/>
      <c r="AF1360" s="415"/>
      <c r="AG1360" s="416"/>
      <c r="AH1360" s="417"/>
      <c r="AI1360" s="414"/>
      <c r="AJ1360" s="419"/>
      <c r="AK1360" s="60"/>
      <c r="AL1360" s="61"/>
    </row>
    <row r="1361" spans="1:38" ht="15" customHeight="1" x14ac:dyDescent="0.15">
      <c r="A1361" s="453">
        <v>169</v>
      </c>
      <c r="B1361" s="456"/>
      <c r="C1361" s="459" t="str">
        <f>IFERROR(IF(VLOOKUP(A1361,入力データ,2,FALSE)="","",VLOOKUP(A1361,入力データ,2,FALSE)),"")</f>
        <v/>
      </c>
      <c r="D1361" s="461" t="str">
        <f>IFERROR(
IF(OR(VLOOKUP(A1361,入力データ,34,FALSE)=1,
VLOOKUP(A1361,入力データ,34,FALSE)=3,
VLOOKUP(A1361,入力データ,34,FALSE)=4,
VLOOKUP(A1361,入力データ,34,FALSE)=5),
IF(VLOOKUP(A1361,入力データ,13,FALSE)="","",VLOOKUP(A1361,入力データ,13,FALSE)),
IF(VLOOKUP(A1361,入力データ,3,FALSE)="","",VLOOKUP(A1361,入力データ,3,FALSE))),"")</f>
        <v/>
      </c>
      <c r="E1361" s="464" t="str">
        <f>IFERROR(IF(VLOOKUP(A1361,入力データ,5,FALSE)="","",IF(VLOOKUP(A1361,入力データ,5,FALSE)&gt;43585,5,4)),"")</f>
        <v/>
      </c>
      <c r="F1361" s="467" t="str">
        <f>IFERROR(IF(VLOOKUP(A1361,入力データ,5,FALSE)="","",VLOOKUP(A1361,入力データ,5,FALSE)),"")</f>
        <v/>
      </c>
      <c r="G1361" s="470" t="str">
        <f>IFERROR(IF(VLOOKUP(A1361,入力データ,5,FALSE)="","",VLOOKUP(A1361,入力データ,5,FALSE)),"")</f>
        <v/>
      </c>
      <c r="H1361" s="473" t="str">
        <f>IFERROR(IF(VLOOKUP(A1361,入力データ,5,FALSE)&gt;0,1,""),"")</f>
        <v/>
      </c>
      <c r="I1361" s="473" t="str">
        <f>IFERROR(IF(VLOOKUP(A1361,入力データ,6,FALSE)="","",VLOOKUP(A1361,入力データ,6,FALSE)),"")</f>
        <v/>
      </c>
      <c r="J1361" s="475" t="str">
        <f>IFERROR(IF(VLOOKUP(A1361,入力データ,7,FALSE)="","",
IF(VLOOKUP(A1361,入力データ,7,FALSE)&gt;159,"G",
IF(VLOOKUP(A1361,入力データ,7,FALSE)&gt;149,"F",
IF(VLOOKUP(A1361,入力データ,7,FALSE)&gt;139,"E",
IF(VLOOKUP(A1361,入力データ,7,FALSE)&gt;129,"D",
IF(VLOOKUP(A1361,入力データ,7,FALSE)&gt;119,"C",
IF(VLOOKUP(A1361,入力データ,7,FALSE)&gt;109,"B",
IF(VLOOKUP(A1361,入力データ,7,FALSE)&gt;99,"A",
"")))))))),"")</f>
        <v/>
      </c>
      <c r="K1361" s="478" t="str">
        <f>IFERROR(IF(VLOOKUP(A1361,入力データ,7,FALSE)="","",
IF(VLOOKUP(A1361,入力データ,7,FALSE)&gt;99,MOD(VLOOKUP(A1361,入力データ,7,FALSE),10),VLOOKUP(A1361,入力データ,7,FALSE))),"")</f>
        <v/>
      </c>
      <c r="L1361" s="481" t="str">
        <f>IFERROR(IF(VLOOKUP(A1361,入力データ,8,FALSE)="","",VLOOKUP(A1361,入力データ,8,FALSE)),"")</f>
        <v/>
      </c>
      <c r="M1361" s="483" t="str">
        <f>IFERROR(IF(VLOOKUP(A1361,入力データ,9,FALSE)="","",IF(VLOOKUP(A1361,入力データ,9,FALSE)&gt;43585,5,4)),"")</f>
        <v/>
      </c>
      <c r="N1361" s="485" t="str">
        <f>IFERROR(IF(VLOOKUP(A1361,入力データ,9,FALSE)="","",VLOOKUP(A1361,入力データ,9,FALSE)),"")</f>
        <v/>
      </c>
      <c r="O1361" s="470" t="str">
        <f>IFERROR(IF(VLOOKUP(A1361,入力データ,9,FALSE)="","",VLOOKUP(A1361,入力データ,9,FALSE)),"")</f>
        <v/>
      </c>
      <c r="P1361" s="481" t="str">
        <f>IFERROR(IF(VLOOKUP(A1361,入力データ,10,FALSE)="","",VLOOKUP(A1361,入力データ,10,FALSE)),"")</f>
        <v/>
      </c>
      <c r="Q1361" s="434"/>
      <c r="R1361" s="487" t="str">
        <f>IFERROR(IF(VLOOKUP(A1361,入力データ,8,FALSE)="","",VLOOKUP(A1361,入力データ,8,FALSE)+VALUE(VLOOKUP(A1361,入力データ,10,FALSE))),"")</f>
        <v/>
      </c>
      <c r="S1361" s="434" t="str">
        <f>IF(R1361="","",IF(VLOOKUP(A1361,入力データ,11,FALSE)="育児休業","ｲｸｷｭｳ",IF(VLOOKUP(A1361,入力データ,11,FALSE)="傷病休職","ﾑｷｭｳ",ROUNDDOWN(R1361*10/1000,0))))</f>
        <v/>
      </c>
      <c r="T1361" s="435"/>
      <c r="U1361" s="436"/>
      <c r="V1361" s="152"/>
      <c r="W1361" s="149"/>
      <c r="X1361" s="149"/>
      <c r="Y1361" s="149" t="str">
        <f>IFERROR(IF(VLOOKUP(A1361,入力データ,21,FALSE)="","",VLOOKUP(A1361,入力データ,21,FALSE)),"")</f>
        <v/>
      </c>
      <c r="Z1361" s="40"/>
      <c r="AA1361" s="67"/>
      <c r="AB1361" s="368" t="str">
        <f>IFERROR(IF(VLOOKUP(A1361,入力データ,28,FALSE)&amp;"　"&amp;VLOOKUP(A1361,入力データ,29,FALSE)="　","",VLOOKUP(A1361,入力データ,28,FALSE)&amp;"　"&amp;VLOOKUP(A1361,入力データ,29,FALSE)),"")</f>
        <v/>
      </c>
      <c r="AC1361" s="443">
        <v>1</v>
      </c>
      <c r="AD1361" s="444" t="str">
        <f>IFERROR(IF(VLOOKUP(A1361,入力データ,34,FALSE)="","",VLOOKUP(A1361,入力データ,34,FALSE)),"")</f>
        <v/>
      </c>
      <c r="AE1361" s="444" t="str">
        <f>IF(AD1361="","",IF(V1368&gt;43585,5,4))</f>
        <v/>
      </c>
      <c r="AF1361" s="445" t="str">
        <f>IF(AD1361="","",V1368)</f>
        <v/>
      </c>
      <c r="AG1361" s="447" t="str">
        <f>IF(AD1361="","",V1368)</f>
        <v/>
      </c>
      <c r="AH1361" s="449" t="str">
        <f>IF(AD1361="","",V1368)</f>
        <v/>
      </c>
      <c r="AI1361" s="444">
        <v>5</v>
      </c>
      <c r="AJ1361" s="451" t="str">
        <f>IFERROR(IF(OR(VLOOKUP(A1361,入力データ,34,FALSE)=1,VLOOKUP(A1361,入力データ,34,FALSE)=3,VLOOKUP(A1361,入力データ,34,FALSE)=4,VLOOKUP(A1361,入力データ,34,FALSE)=5),3,
IF(VLOOKUP(A1361,入力データ,35,FALSE)="","",3)),"")</f>
        <v/>
      </c>
      <c r="AK1361" s="371"/>
      <c r="AL1361" s="373"/>
    </row>
    <row r="1362" spans="1:38" ht="15" customHeight="1" x14ac:dyDescent="0.15">
      <c r="A1362" s="454"/>
      <c r="B1362" s="457"/>
      <c r="C1362" s="460"/>
      <c r="D1362" s="462"/>
      <c r="E1362" s="465"/>
      <c r="F1362" s="468"/>
      <c r="G1362" s="471"/>
      <c r="H1362" s="474"/>
      <c r="I1362" s="474"/>
      <c r="J1362" s="476"/>
      <c r="K1362" s="479"/>
      <c r="L1362" s="482"/>
      <c r="M1362" s="484"/>
      <c r="N1362" s="486"/>
      <c r="O1362" s="471"/>
      <c r="P1362" s="482"/>
      <c r="Q1362" s="437"/>
      <c r="R1362" s="488"/>
      <c r="S1362" s="437"/>
      <c r="T1362" s="438"/>
      <c r="U1362" s="439"/>
      <c r="V1362" s="41"/>
      <c r="W1362" s="150"/>
      <c r="X1362" s="150"/>
      <c r="Y1362" s="150" t="str">
        <f>IFERROR(IF(VLOOKUP(A1361,入力データ,22,FALSE)="","",VLOOKUP(A1361,入力データ,22,FALSE)),"")</f>
        <v/>
      </c>
      <c r="Z1362" s="150"/>
      <c r="AA1362" s="151"/>
      <c r="AB1362" s="369"/>
      <c r="AC1362" s="378"/>
      <c r="AD1362" s="380"/>
      <c r="AE1362" s="380"/>
      <c r="AF1362" s="446"/>
      <c r="AG1362" s="448"/>
      <c r="AH1362" s="450"/>
      <c r="AI1362" s="380"/>
      <c r="AJ1362" s="452"/>
      <c r="AK1362" s="372"/>
      <c r="AL1362" s="374"/>
    </row>
    <row r="1363" spans="1:38" ht="15" customHeight="1" x14ac:dyDescent="0.15">
      <c r="A1363" s="454"/>
      <c r="B1363" s="457"/>
      <c r="C1363" s="375" t="str">
        <f>IFERROR(IF(VLOOKUP(A1361,入力データ,12,FALSE)="","",VLOOKUP(A1361,入力データ,12,FALSE)),"")</f>
        <v/>
      </c>
      <c r="D1363" s="462"/>
      <c r="E1363" s="465"/>
      <c r="F1363" s="468"/>
      <c r="G1363" s="471"/>
      <c r="H1363" s="474"/>
      <c r="I1363" s="474"/>
      <c r="J1363" s="476"/>
      <c r="K1363" s="479"/>
      <c r="L1363" s="482"/>
      <c r="M1363" s="484"/>
      <c r="N1363" s="486"/>
      <c r="O1363" s="471"/>
      <c r="P1363" s="482"/>
      <c r="Q1363" s="437"/>
      <c r="R1363" s="488"/>
      <c r="S1363" s="437"/>
      <c r="T1363" s="438"/>
      <c r="U1363" s="439"/>
      <c r="V1363" s="41"/>
      <c r="W1363" s="150"/>
      <c r="X1363" s="150"/>
      <c r="Y1363" s="150" t="str">
        <f>IFERROR(IF(VLOOKUP(A1361,入力データ,23,FALSE)="","",VLOOKUP(A1361,入力データ,23,FALSE)),"")</f>
        <v/>
      </c>
      <c r="Z1363" s="150"/>
      <c r="AA1363" s="151"/>
      <c r="AB1363" s="369"/>
      <c r="AC1363" s="377">
        <v>2</v>
      </c>
      <c r="AD1363" s="379" t="str">
        <f>IFERROR(IF(VLOOKUP(A1361,入力データ,37,FALSE)="","",VLOOKUP(A1361,入力データ,37,FALSE)),"")</f>
        <v/>
      </c>
      <c r="AE1363" s="379" t="str">
        <f>IF(AD1363="","",IF(V1368&gt;43585,5,4))</f>
        <v/>
      </c>
      <c r="AF1363" s="381" t="str">
        <f>IF(AD1363="","",V1368)</f>
        <v/>
      </c>
      <c r="AG1363" s="383" t="str">
        <f>IF(AE1363="","",V1368)</f>
        <v/>
      </c>
      <c r="AH1363" s="385" t="str">
        <f>IF(AF1363="","",V1368)</f>
        <v/>
      </c>
      <c r="AI1363" s="387">
        <v>6</v>
      </c>
      <c r="AJ1363" s="389" t="str">
        <f>IFERROR(IF(VLOOKUP(A1361,入力データ,36,FALSE)="","",3),"")</f>
        <v/>
      </c>
      <c r="AK1363" s="372"/>
      <c r="AL1363" s="374"/>
    </row>
    <row r="1364" spans="1:38" ht="15" customHeight="1" x14ac:dyDescent="0.15">
      <c r="A1364" s="454"/>
      <c r="B1364" s="458"/>
      <c r="C1364" s="376"/>
      <c r="D1364" s="463"/>
      <c r="E1364" s="466"/>
      <c r="F1364" s="469"/>
      <c r="G1364" s="472"/>
      <c r="H1364" s="466"/>
      <c r="I1364" s="466"/>
      <c r="J1364" s="477"/>
      <c r="K1364" s="480"/>
      <c r="L1364" s="466"/>
      <c r="M1364" s="466"/>
      <c r="N1364" s="469"/>
      <c r="O1364" s="472"/>
      <c r="P1364" s="466"/>
      <c r="Q1364" s="477"/>
      <c r="R1364" s="489"/>
      <c r="S1364" s="440"/>
      <c r="T1364" s="441"/>
      <c r="U1364" s="442"/>
      <c r="V1364" s="38"/>
      <c r="W1364" s="36"/>
      <c r="X1364" s="36"/>
      <c r="Y1364" s="150" t="str">
        <f>IFERROR(IF(VLOOKUP(A1361,入力データ,24,FALSE)="","",VLOOKUP(A1361,入力データ,24,FALSE)),"")</f>
        <v/>
      </c>
      <c r="Z1364" s="63"/>
      <c r="AA1364" s="37"/>
      <c r="AB1364" s="369"/>
      <c r="AC1364" s="378"/>
      <c r="AD1364" s="380"/>
      <c r="AE1364" s="380"/>
      <c r="AF1364" s="382"/>
      <c r="AG1364" s="384"/>
      <c r="AH1364" s="386"/>
      <c r="AI1364" s="388"/>
      <c r="AJ1364" s="390"/>
      <c r="AK1364" s="372"/>
      <c r="AL1364" s="374"/>
    </row>
    <row r="1365" spans="1:38" ht="15" customHeight="1" x14ac:dyDescent="0.15">
      <c r="A1365" s="454"/>
      <c r="B1365" s="490" t="str">
        <f>IF(OR(C1361&lt;&gt;"",C1363&lt;&gt;""),"○","")</f>
        <v/>
      </c>
      <c r="C1365" s="391" t="str">
        <f>IFERROR(IF(VLOOKUP(A1361,入力データ,4,FALSE)="","",VLOOKUP(A1361,入力データ,4,FALSE)),"")</f>
        <v/>
      </c>
      <c r="D1365" s="392"/>
      <c r="E1365" s="395" t="str">
        <f>IFERROR(IF(VLOOKUP(A1361,入力データ,15,FALSE)="","",IF(VLOOKUP(A1361,入力データ,15,FALSE)&gt;43585,5,4)),"")</f>
        <v/>
      </c>
      <c r="F1365" s="398" t="str">
        <f>IFERROR(IF(VLOOKUP(A1361,入力データ,15,FALSE)="","",VLOOKUP(A1361,入力データ,15,FALSE)),"")</f>
        <v/>
      </c>
      <c r="G1365" s="401" t="str">
        <f>IFERROR(IF(VLOOKUP(A1361,入力データ,15,FALSE)="","",VLOOKUP(A1361,入力データ,15,FALSE)),"")</f>
        <v/>
      </c>
      <c r="H1365" s="404" t="str">
        <f>IFERROR(IF(VLOOKUP(A1361,入力データ,15,FALSE)&gt;0,1,""),"")</f>
        <v/>
      </c>
      <c r="I1365" s="404" t="str">
        <f>IFERROR(IF(VLOOKUP(A1361,入力データ,16,FALSE)="","",VLOOKUP(A1361,入力データ,16,FALSE)),"")</f>
        <v/>
      </c>
      <c r="J1365" s="405" t="str">
        <f>IFERROR(IF(VLOOKUP(A1361,入力データ,17,FALSE)="","",
IF(VLOOKUP(A1361,入力データ,17,FALSE)&gt;159,"G",
IF(VLOOKUP(A1361,入力データ,17,FALSE)&gt;149,"F",
IF(VLOOKUP(A1361,入力データ,17,FALSE)&gt;139,"E",
IF(VLOOKUP(A1361,入力データ,17,FALSE)&gt;129,"D",
IF(VLOOKUP(A1361,入力データ,17,FALSE)&gt;119,"C",
IF(VLOOKUP(A1361,入力データ,17,FALSE)&gt;109,"B",
IF(VLOOKUP(A1361,入力データ,17,FALSE)&gt;99,"A",
"")))))))),"")</f>
        <v/>
      </c>
      <c r="K1365" s="408" t="str">
        <f>IFERROR(IF(VLOOKUP(A1361,入力データ,17,FALSE)="","",
IF(VLOOKUP(A1361,入力データ,17,FALSE)&gt;99,MOD(VLOOKUP(A1361,入力データ,17,FALSE),10),VLOOKUP(A1361,入力データ,17,FALSE))),"")</f>
        <v/>
      </c>
      <c r="L1365" s="411" t="str">
        <f>IFERROR(IF(VLOOKUP(A1361,入力データ,18,FALSE)="","",VLOOKUP(A1361,入力データ,18,FALSE)),"")</f>
        <v/>
      </c>
      <c r="M1365" s="493" t="str">
        <f>IFERROR(IF(VLOOKUP(A1361,入力データ,19,FALSE)="","",IF(VLOOKUP(A1361,入力データ,19,FALSE)&gt;43585,5,4)),"")</f>
        <v/>
      </c>
      <c r="N1365" s="398" t="str">
        <f>IFERROR(IF(VLOOKUP(A1361,入力データ,19,FALSE)="","",VLOOKUP(A1361,入力データ,19,FALSE)),"")</f>
        <v/>
      </c>
      <c r="O1365" s="401" t="str">
        <f>IFERROR(IF(VLOOKUP(A1361,入力データ,19,FALSE)="","",VLOOKUP(A1361,入力データ,19,FALSE)),"")</f>
        <v/>
      </c>
      <c r="P1365" s="411" t="str">
        <f>IFERROR(IF(VLOOKUP(A1361,入力データ,20,FALSE)="","",VLOOKUP(A1361,入力データ,20,FALSE)),"")</f>
        <v/>
      </c>
      <c r="Q1365" s="500"/>
      <c r="R1365" s="503" t="str">
        <f>IFERROR(IF(OR(S1365="ｲｸｷｭｳ",S1365="ﾑｷｭｳ",AND(L1365="",P1365="")),"",VLOOKUP(A1361,入力データ,31,FALSE)),"")</f>
        <v/>
      </c>
      <c r="S1365" s="423" t="str">
        <f>IFERROR(
IF(VLOOKUP(A1361,入力データ,33,FALSE)=1,"ﾑｷｭｳ ",
IF(VLOOKUP(A1361,入力データ,33,FALSE)=3,"ｲｸｷｭｳ",
IF(VLOOKUP(A1361,入力データ,33,FALSE)=4,VLOOKUP(A1361,入力データ,32,FALSE),
IF(VLOOKUP(A1361,入力データ,33,FALSE)=5,VLOOKUP(A1361,入力データ,32,FALSE),
IF(AND(VLOOKUP(A1361,入力データ,38,FALSE)&gt;0,VLOOKUP(A1361,入力データ,38,FALSE)&lt;9),0,
IF(AND(L1365="",P1365=""),"",VLOOKUP(A1361,入力データ,32,FALSE))))))),"")</f>
        <v/>
      </c>
      <c r="T1365" s="424"/>
      <c r="U1365" s="425"/>
      <c r="V1365" s="36"/>
      <c r="W1365" s="36"/>
      <c r="X1365" s="36"/>
      <c r="Y1365" s="63" t="str">
        <f>IFERROR(IF(VLOOKUP(A1361,入力データ,25,FALSE)="","",VLOOKUP(A1361,入力データ,25,FALSE)),"")</f>
        <v/>
      </c>
      <c r="Z1365" s="63"/>
      <c r="AA1365" s="37"/>
      <c r="AB1365" s="369"/>
      <c r="AC1365" s="377">
        <v>3</v>
      </c>
      <c r="AD1365" s="379" t="str">
        <f>IFERROR(IF(VLOOKUP(A1361,入力データ,33,FALSE)="","",VLOOKUP(A1361,入力データ,33,FALSE)),"")</f>
        <v/>
      </c>
      <c r="AE1365" s="379" t="str">
        <f>IF(AD1365="","",IF(V1368&gt;43585,5,4))</f>
        <v/>
      </c>
      <c r="AF1365" s="381" t="str">
        <f>IF(AD1365="","",V1368)</f>
        <v/>
      </c>
      <c r="AG1365" s="383" t="str">
        <f>IF(AE1365="","",V1368)</f>
        <v/>
      </c>
      <c r="AH1365" s="385" t="str">
        <f>IF(AF1365="","",V1368)</f>
        <v/>
      </c>
      <c r="AI1365" s="379">
        <v>7</v>
      </c>
      <c r="AJ1365" s="430"/>
      <c r="AK1365" s="372"/>
      <c r="AL1365" s="374"/>
    </row>
    <row r="1366" spans="1:38" ht="15" customHeight="1" x14ac:dyDescent="0.15">
      <c r="A1366" s="454"/>
      <c r="B1366" s="491"/>
      <c r="C1366" s="393"/>
      <c r="D1366" s="394"/>
      <c r="E1366" s="396"/>
      <c r="F1366" s="399"/>
      <c r="G1366" s="402"/>
      <c r="H1366" s="396"/>
      <c r="I1366" s="396"/>
      <c r="J1366" s="406"/>
      <c r="K1366" s="409"/>
      <c r="L1366" s="396"/>
      <c r="M1366" s="494"/>
      <c r="N1366" s="496"/>
      <c r="O1366" s="498"/>
      <c r="P1366" s="494"/>
      <c r="Q1366" s="501"/>
      <c r="R1366" s="504"/>
      <c r="S1366" s="426"/>
      <c r="T1366" s="426"/>
      <c r="U1366" s="427"/>
      <c r="V1366" s="1"/>
      <c r="W1366" s="1"/>
      <c r="X1366" s="1"/>
      <c r="Y1366" s="63" t="str">
        <f>IFERROR(IF(VLOOKUP(A1361,入力データ,26,FALSE)="","",VLOOKUP(A1361,入力データ,26,FALSE)),"")</f>
        <v/>
      </c>
      <c r="Z1366" s="1"/>
      <c r="AA1366" s="1"/>
      <c r="AB1366" s="369"/>
      <c r="AC1366" s="378"/>
      <c r="AD1366" s="380"/>
      <c r="AE1366" s="380"/>
      <c r="AF1366" s="382"/>
      <c r="AG1366" s="384"/>
      <c r="AH1366" s="386"/>
      <c r="AI1366" s="380"/>
      <c r="AJ1366" s="431"/>
      <c r="AK1366" s="372"/>
      <c r="AL1366" s="374"/>
    </row>
    <row r="1367" spans="1:38" ht="15" customHeight="1" x14ac:dyDescent="0.15">
      <c r="A1367" s="454"/>
      <c r="B1367" s="491"/>
      <c r="C1367" s="432" t="str">
        <f>IFERROR(IF(VLOOKUP(A1361,入力データ,14,FALSE)="","",VLOOKUP(A1361,入力データ,14,FALSE)),"")</f>
        <v/>
      </c>
      <c r="D1367" s="409"/>
      <c r="E1367" s="396"/>
      <c r="F1367" s="399"/>
      <c r="G1367" s="402"/>
      <c r="H1367" s="396"/>
      <c r="I1367" s="396"/>
      <c r="J1367" s="406"/>
      <c r="K1367" s="409"/>
      <c r="L1367" s="396"/>
      <c r="M1367" s="494"/>
      <c r="N1367" s="496"/>
      <c r="O1367" s="498"/>
      <c r="P1367" s="494"/>
      <c r="Q1367" s="501"/>
      <c r="R1367" s="504"/>
      <c r="S1367" s="426"/>
      <c r="T1367" s="426"/>
      <c r="U1367" s="427"/>
      <c r="V1367" s="150"/>
      <c r="W1367" s="150"/>
      <c r="X1367" s="150"/>
      <c r="Y1367" s="1"/>
      <c r="Z1367" s="62"/>
      <c r="AA1367" s="151"/>
      <c r="AB1367" s="369"/>
      <c r="AC1367" s="377">
        <v>4</v>
      </c>
      <c r="AD1367" s="413" t="str">
        <f>IFERROR(IF(VLOOKUP(A1361,入力データ,38,FALSE)="","",VLOOKUP(A1361,入力データ,38,FALSE)),"")</f>
        <v/>
      </c>
      <c r="AE1367" s="379" t="str">
        <f>IF(AD1367="","",IF(V1368&gt;43585,5,4))</f>
        <v/>
      </c>
      <c r="AF1367" s="381" t="str">
        <f>IF(AE1367="","",V1368)</f>
        <v/>
      </c>
      <c r="AG1367" s="383" t="str">
        <f>IF(AE1367="","",V1368)</f>
        <v/>
      </c>
      <c r="AH1367" s="385" t="str">
        <f>IF(AE1367="","",V1368)</f>
        <v/>
      </c>
      <c r="AI1367" s="379"/>
      <c r="AJ1367" s="418"/>
      <c r="AK1367" s="58"/>
      <c r="AL1367" s="86"/>
    </row>
    <row r="1368" spans="1:38" ht="15" customHeight="1" x14ac:dyDescent="0.15">
      <c r="A1368" s="455"/>
      <c r="B1368" s="492"/>
      <c r="C1368" s="433"/>
      <c r="D1368" s="410"/>
      <c r="E1368" s="397"/>
      <c r="F1368" s="400"/>
      <c r="G1368" s="403"/>
      <c r="H1368" s="397"/>
      <c r="I1368" s="397"/>
      <c r="J1368" s="407"/>
      <c r="K1368" s="410"/>
      <c r="L1368" s="397"/>
      <c r="M1368" s="495"/>
      <c r="N1368" s="497"/>
      <c r="O1368" s="499"/>
      <c r="P1368" s="495"/>
      <c r="Q1368" s="502"/>
      <c r="R1368" s="505"/>
      <c r="S1368" s="428"/>
      <c r="T1368" s="428"/>
      <c r="U1368" s="429"/>
      <c r="V1368" s="420" t="str">
        <f>IFERROR(IF(VLOOKUP(A1361,入力データ,27,FALSE)="","",VLOOKUP(A1361,入力データ,27,FALSE)),"")</f>
        <v/>
      </c>
      <c r="W1368" s="421"/>
      <c r="X1368" s="421"/>
      <c r="Y1368" s="421"/>
      <c r="Z1368" s="421"/>
      <c r="AA1368" s="422"/>
      <c r="AB1368" s="370"/>
      <c r="AC1368" s="412"/>
      <c r="AD1368" s="414"/>
      <c r="AE1368" s="414"/>
      <c r="AF1368" s="415"/>
      <c r="AG1368" s="416"/>
      <c r="AH1368" s="417"/>
      <c r="AI1368" s="414"/>
      <c r="AJ1368" s="419"/>
      <c r="AK1368" s="60"/>
      <c r="AL1368" s="61"/>
    </row>
    <row r="1369" spans="1:38" ht="15" customHeight="1" x14ac:dyDescent="0.15">
      <c r="A1369" s="453">
        <v>170</v>
      </c>
      <c r="B1369" s="456"/>
      <c r="C1369" s="459" t="str">
        <f>IFERROR(IF(VLOOKUP(A1369,入力データ,2,FALSE)="","",VLOOKUP(A1369,入力データ,2,FALSE)),"")</f>
        <v/>
      </c>
      <c r="D1369" s="461" t="str">
        <f>IFERROR(
IF(OR(VLOOKUP(A1369,入力データ,34,FALSE)=1,
VLOOKUP(A1369,入力データ,34,FALSE)=3,
VLOOKUP(A1369,入力データ,34,FALSE)=4,
VLOOKUP(A1369,入力データ,34,FALSE)=5),
IF(VLOOKUP(A1369,入力データ,13,FALSE)="","",VLOOKUP(A1369,入力データ,13,FALSE)),
IF(VLOOKUP(A1369,入力データ,3,FALSE)="","",VLOOKUP(A1369,入力データ,3,FALSE))),"")</f>
        <v/>
      </c>
      <c r="E1369" s="464" t="str">
        <f>IFERROR(IF(VLOOKUP(A1369,入力データ,5,FALSE)="","",IF(VLOOKUP(A1369,入力データ,5,FALSE)&gt;43585,5,4)),"")</f>
        <v/>
      </c>
      <c r="F1369" s="467" t="str">
        <f>IFERROR(IF(VLOOKUP(A1369,入力データ,5,FALSE)="","",VLOOKUP(A1369,入力データ,5,FALSE)),"")</f>
        <v/>
      </c>
      <c r="G1369" s="470" t="str">
        <f>IFERROR(IF(VLOOKUP(A1369,入力データ,5,FALSE)="","",VLOOKUP(A1369,入力データ,5,FALSE)),"")</f>
        <v/>
      </c>
      <c r="H1369" s="473" t="str">
        <f>IFERROR(IF(VLOOKUP(A1369,入力データ,5,FALSE)&gt;0,1,""),"")</f>
        <v/>
      </c>
      <c r="I1369" s="473" t="str">
        <f>IFERROR(IF(VLOOKUP(A1369,入力データ,6,FALSE)="","",VLOOKUP(A1369,入力データ,6,FALSE)),"")</f>
        <v/>
      </c>
      <c r="J1369" s="475" t="str">
        <f>IFERROR(IF(VLOOKUP(A1369,入力データ,7,FALSE)="","",
IF(VLOOKUP(A1369,入力データ,7,FALSE)&gt;159,"G",
IF(VLOOKUP(A1369,入力データ,7,FALSE)&gt;149,"F",
IF(VLOOKUP(A1369,入力データ,7,FALSE)&gt;139,"E",
IF(VLOOKUP(A1369,入力データ,7,FALSE)&gt;129,"D",
IF(VLOOKUP(A1369,入力データ,7,FALSE)&gt;119,"C",
IF(VLOOKUP(A1369,入力データ,7,FALSE)&gt;109,"B",
IF(VLOOKUP(A1369,入力データ,7,FALSE)&gt;99,"A",
"")))))))),"")</f>
        <v/>
      </c>
      <c r="K1369" s="478" t="str">
        <f>IFERROR(IF(VLOOKUP(A1369,入力データ,7,FALSE)="","",
IF(VLOOKUP(A1369,入力データ,7,FALSE)&gt;99,MOD(VLOOKUP(A1369,入力データ,7,FALSE),10),VLOOKUP(A1369,入力データ,7,FALSE))),"")</f>
        <v/>
      </c>
      <c r="L1369" s="481" t="str">
        <f>IFERROR(IF(VLOOKUP(A1369,入力データ,8,FALSE)="","",VLOOKUP(A1369,入力データ,8,FALSE)),"")</f>
        <v/>
      </c>
      <c r="M1369" s="483" t="str">
        <f>IFERROR(IF(VLOOKUP(A1369,入力データ,9,FALSE)="","",IF(VLOOKUP(A1369,入力データ,9,FALSE)&gt;43585,5,4)),"")</f>
        <v/>
      </c>
      <c r="N1369" s="485" t="str">
        <f>IFERROR(IF(VLOOKUP(A1369,入力データ,9,FALSE)="","",VLOOKUP(A1369,入力データ,9,FALSE)),"")</f>
        <v/>
      </c>
      <c r="O1369" s="470" t="str">
        <f>IFERROR(IF(VLOOKUP(A1369,入力データ,9,FALSE)="","",VLOOKUP(A1369,入力データ,9,FALSE)),"")</f>
        <v/>
      </c>
      <c r="P1369" s="481" t="str">
        <f>IFERROR(IF(VLOOKUP(A1369,入力データ,10,FALSE)="","",VLOOKUP(A1369,入力データ,10,FALSE)),"")</f>
        <v/>
      </c>
      <c r="Q1369" s="434"/>
      <c r="R1369" s="487" t="str">
        <f>IFERROR(IF(VLOOKUP(A1369,入力データ,8,FALSE)="","",VLOOKUP(A1369,入力データ,8,FALSE)+VALUE(VLOOKUP(A1369,入力データ,10,FALSE))),"")</f>
        <v/>
      </c>
      <c r="S1369" s="434" t="str">
        <f>IF(R1369="","",IF(VLOOKUP(A1369,入力データ,11,FALSE)="育児休業","ｲｸｷｭｳ",IF(VLOOKUP(A1369,入力データ,11,FALSE)="傷病休職","ﾑｷｭｳ",ROUNDDOWN(R1369*10/1000,0))))</f>
        <v/>
      </c>
      <c r="T1369" s="435"/>
      <c r="U1369" s="436"/>
      <c r="V1369" s="152"/>
      <c r="W1369" s="149"/>
      <c r="X1369" s="149"/>
      <c r="Y1369" s="149" t="str">
        <f>IFERROR(IF(VLOOKUP(A1369,入力データ,21,FALSE)="","",VLOOKUP(A1369,入力データ,21,FALSE)),"")</f>
        <v/>
      </c>
      <c r="Z1369" s="40"/>
      <c r="AA1369" s="67"/>
      <c r="AB1369" s="368" t="str">
        <f>IFERROR(IF(VLOOKUP(A1369,入力データ,28,FALSE)&amp;"　"&amp;VLOOKUP(A1369,入力データ,29,FALSE)="　","",VLOOKUP(A1369,入力データ,28,FALSE)&amp;"　"&amp;VLOOKUP(A1369,入力データ,29,FALSE)),"")</f>
        <v/>
      </c>
      <c r="AC1369" s="443">
        <v>1</v>
      </c>
      <c r="AD1369" s="444" t="str">
        <f>IFERROR(IF(VLOOKUP(A1369,入力データ,34,FALSE)="","",VLOOKUP(A1369,入力データ,34,FALSE)),"")</f>
        <v/>
      </c>
      <c r="AE1369" s="444" t="str">
        <f>IF(AD1369="","",IF(V1376&gt;43585,5,4))</f>
        <v/>
      </c>
      <c r="AF1369" s="445" t="str">
        <f>IF(AD1369="","",V1376)</f>
        <v/>
      </c>
      <c r="AG1369" s="447" t="str">
        <f>IF(AD1369="","",V1376)</f>
        <v/>
      </c>
      <c r="AH1369" s="449" t="str">
        <f>IF(AD1369="","",V1376)</f>
        <v/>
      </c>
      <c r="AI1369" s="444">
        <v>5</v>
      </c>
      <c r="AJ1369" s="451" t="str">
        <f>IFERROR(IF(OR(VLOOKUP(A1369,入力データ,34,FALSE)=1,VLOOKUP(A1369,入力データ,34,FALSE)=3,VLOOKUP(A1369,入力データ,34,FALSE)=4,VLOOKUP(A1369,入力データ,34,FALSE)=5),3,
IF(VLOOKUP(A1369,入力データ,35,FALSE)="","",3)),"")</f>
        <v/>
      </c>
      <c r="AK1369" s="371"/>
      <c r="AL1369" s="373"/>
    </row>
    <row r="1370" spans="1:38" ht="15" customHeight="1" x14ac:dyDescent="0.15">
      <c r="A1370" s="454"/>
      <c r="B1370" s="457"/>
      <c r="C1370" s="460"/>
      <c r="D1370" s="462"/>
      <c r="E1370" s="465"/>
      <c r="F1370" s="468"/>
      <c r="G1370" s="471"/>
      <c r="H1370" s="474"/>
      <c r="I1370" s="474"/>
      <c r="J1370" s="476"/>
      <c r="K1370" s="479"/>
      <c r="L1370" s="482"/>
      <c r="M1370" s="484"/>
      <c r="N1370" s="486"/>
      <c r="O1370" s="471"/>
      <c r="P1370" s="482"/>
      <c r="Q1370" s="437"/>
      <c r="R1370" s="488"/>
      <c r="S1370" s="437"/>
      <c r="T1370" s="438"/>
      <c r="U1370" s="439"/>
      <c r="V1370" s="41"/>
      <c r="W1370" s="150"/>
      <c r="X1370" s="150"/>
      <c r="Y1370" s="150" t="str">
        <f>IFERROR(IF(VLOOKUP(A1369,入力データ,22,FALSE)="","",VLOOKUP(A1369,入力データ,22,FALSE)),"")</f>
        <v/>
      </c>
      <c r="Z1370" s="150"/>
      <c r="AA1370" s="151"/>
      <c r="AB1370" s="369"/>
      <c r="AC1370" s="378"/>
      <c r="AD1370" s="380"/>
      <c r="AE1370" s="380"/>
      <c r="AF1370" s="446"/>
      <c r="AG1370" s="448"/>
      <c r="AH1370" s="450"/>
      <c r="AI1370" s="380"/>
      <c r="AJ1370" s="452"/>
      <c r="AK1370" s="372"/>
      <c r="AL1370" s="374"/>
    </row>
    <row r="1371" spans="1:38" ht="15" customHeight="1" x14ac:dyDescent="0.15">
      <c r="A1371" s="454"/>
      <c r="B1371" s="457"/>
      <c r="C1371" s="375" t="str">
        <f>IFERROR(IF(VLOOKUP(A1369,入力データ,12,FALSE)="","",VLOOKUP(A1369,入力データ,12,FALSE)),"")</f>
        <v/>
      </c>
      <c r="D1371" s="462"/>
      <c r="E1371" s="465"/>
      <c r="F1371" s="468"/>
      <c r="G1371" s="471"/>
      <c r="H1371" s="474"/>
      <c r="I1371" s="474"/>
      <c r="J1371" s="476"/>
      <c r="K1371" s="479"/>
      <c r="L1371" s="482"/>
      <c r="M1371" s="484"/>
      <c r="N1371" s="486"/>
      <c r="O1371" s="471"/>
      <c r="P1371" s="482"/>
      <c r="Q1371" s="437"/>
      <c r="R1371" s="488"/>
      <c r="S1371" s="437"/>
      <c r="T1371" s="438"/>
      <c r="U1371" s="439"/>
      <c r="V1371" s="41"/>
      <c r="W1371" s="150"/>
      <c r="X1371" s="150"/>
      <c r="Y1371" s="150" t="str">
        <f>IFERROR(IF(VLOOKUP(A1369,入力データ,23,FALSE)="","",VLOOKUP(A1369,入力データ,23,FALSE)),"")</f>
        <v/>
      </c>
      <c r="Z1371" s="150"/>
      <c r="AA1371" s="151"/>
      <c r="AB1371" s="369"/>
      <c r="AC1371" s="377">
        <v>2</v>
      </c>
      <c r="AD1371" s="379" t="str">
        <f>IFERROR(IF(VLOOKUP(A1369,入力データ,37,FALSE)="","",VLOOKUP(A1369,入力データ,37,FALSE)),"")</f>
        <v/>
      </c>
      <c r="AE1371" s="379" t="str">
        <f>IF(AD1371="","",IF(V1376&gt;43585,5,4))</f>
        <v/>
      </c>
      <c r="AF1371" s="381" t="str">
        <f>IF(AD1371="","",V1376)</f>
        <v/>
      </c>
      <c r="AG1371" s="383" t="str">
        <f>IF(AE1371="","",V1376)</f>
        <v/>
      </c>
      <c r="AH1371" s="385" t="str">
        <f>IF(AF1371="","",V1376)</f>
        <v/>
      </c>
      <c r="AI1371" s="387">
        <v>6</v>
      </c>
      <c r="AJ1371" s="389" t="str">
        <f>IFERROR(IF(VLOOKUP(A1369,入力データ,36,FALSE)="","",3),"")</f>
        <v/>
      </c>
      <c r="AK1371" s="372"/>
      <c r="AL1371" s="374"/>
    </row>
    <row r="1372" spans="1:38" ht="15" customHeight="1" x14ac:dyDescent="0.15">
      <c r="A1372" s="454"/>
      <c r="B1372" s="458"/>
      <c r="C1372" s="376"/>
      <c r="D1372" s="463"/>
      <c r="E1372" s="466"/>
      <c r="F1372" s="469"/>
      <c r="G1372" s="472"/>
      <c r="H1372" s="466"/>
      <c r="I1372" s="466"/>
      <c r="J1372" s="477"/>
      <c r="K1372" s="480"/>
      <c r="L1372" s="466"/>
      <c r="M1372" s="466"/>
      <c r="N1372" s="469"/>
      <c r="O1372" s="472"/>
      <c r="P1372" s="466"/>
      <c r="Q1372" s="477"/>
      <c r="R1372" s="489"/>
      <c r="S1372" s="440"/>
      <c r="T1372" s="441"/>
      <c r="U1372" s="442"/>
      <c r="V1372" s="38"/>
      <c r="W1372" s="36"/>
      <c r="X1372" s="36"/>
      <c r="Y1372" s="150" t="str">
        <f>IFERROR(IF(VLOOKUP(A1369,入力データ,24,FALSE)="","",VLOOKUP(A1369,入力データ,24,FALSE)),"")</f>
        <v/>
      </c>
      <c r="Z1372" s="63"/>
      <c r="AA1372" s="37"/>
      <c r="AB1372" s="369"/>
      <c r="AC1372" s="378"/>
      <c r="AD1372" s="380"/>
      <c r="AE1372" s="380"/>
      <c r="AF1372" s="382"/>
      <c r="AG1372" s="384"/>
      <c r="AH1372" s="386"/>
      <c r="AI1372" s="388"/>
      <c r="AJ1372" s="390"/>
      <c r="AK1372" s="372"/>
      <c r="AL1372" s="374"/>
    </row>
    <row r="1373" spans="1:38" ht="15" customHeight="1" x14ac:dyDescent="0.15">
      <c r="A1373" s="454"/>
      <c r="B1373" s="490" t="str">
        <f>IF(OR(C1369&lt;&gt;"",C1371&lt;&gt;""),"○","")</f>
        <v/>
      </c>
      <c r="C1373" s="391" t="str">
        <f>IFERROR(IF(VLOOKUP(A1369,入力データ,4,FALSE)="","",VLOOKUP(A1369,入力データ,4,FALSE)),"")</f>
        <v/>
      </c>
      <c r="D1373" s="392"/>
      <c r="E1373" s="395" t="str">
        <f>IFERROR(IF(VLOOKUP(A1369,入力データ,15,FALSE)="","",IF(VLOOKUP(A1369,入力データ,15,FALSE)&gt;43585,5,4)),"")</f>
        <v/>
      </c>
      <c r="F1373" s="398" t="str">
        <f>IFERROR(IF(VLOOKUP(A1369,入力データ,15,FALSE)="","",VLOOKUP(A1369,入力データ,15,FALSE)),"")</f>
        <v/>
      </c>
      <c r="G1373" s="401" t="str">
        <f>IFERROR(IF(VLOOKUP(A1369,入力データ,15,FALSE)="","",VLOOKUP(A1369,入力データ,15,FALSE)),"")</f>
        <v/>
      </c>
      <c r="H1373" s="404" t="str">
        <f>IFERROR(IF(VLOOKUP(A1369,入力データ,15,FALSE)&gt;0,1,""),"")</f>
        <v/>
      </c>
      <c r="I1373" s="404" t="str">
        <f>IFERROR(IF(VLOOKUP(A1369,入力データ,16,FALSE)="","",VLOOKUP(A1369,入力データ,16,FALSE)),"")</f>
        <v/>
      </c>
      <c r="J1373" s="405" t="str">
        <f>IFERROR(IF(VLOOKUP(A1369,入力データ,17,FALSE)="","",
IF(VLOOKUP(A1369,入力データ,17,FALSE)&gt;159,"G",
IF(VLOOKUP(A1369,入力データ,17,FALSE)&gt;149,"F",
IF(VLOOKUP(A1369,入力データ,17,FALSE)&gt;139,"E",
IF(VLOOKUP(A1369,入力データ,17,FALSE)&gt;129,"D",
IF(VLOOKUP(A1369,入力データ,17,FALSE)&gt;119,"C",
IF(VLOOKUP(A1369,入力データ,17,FALSE)&gt;109,"B",
IF(VLOOKUP(A1369,入力データ,17,FALSE)&gt;99,"A",
"")))))))),"")</f>
        <v/>
      </c>
      <c r="K1373" s="408" t="str">
        <f>IFERROR(IF(VLOOKUP(A1369,入力データ,17,FALSE)="","",
IF(VLOOKUP(A1369,入力データ,17,FALSE)&gt;99,MOD(VLOOKUP(A1369,入力データ,17,FALSE),10),VLOOKUP(A1369,入力データ,17,FALSE))),"")</f>
        <v/>
      </c>
      <c r="L1373" s="411" t="str">
        <f>IFERROR(IF(VLOOKUP(A1369,入力データ,18,FALSE)="","",VLOOKUP(A1369,入力データ,18,FALSE)),"")</f>
        <v/>
      </c>
      <c r="M1373" s="493" t="str">
        <f>IFERROR(IF(VLOOKUP(A1369,入力データ,19,FALSE)="","",IF(VLOOKUP(A1369,入力データ,19,FALSE)&gt;43585,5,4)),"")</f>
        <v/>
      </c>
      <c r="N1373" s="398" t="str">
        <f>IFERROR(IF(VLOOKUP(A1369,入力データ,19,FALSE)="","",VLOOKUP(A1369,入力データ,19,FALSE)),"")</f>
        <v/>
      </c>
      <c r="O1373" s="401" t="str">
        <f>IFERROR(IF(VLOOKUP(A1369,入力データ,19,FALSE)="","",VLOOKUP(A1369,入力データ,19,FALSE)),"")</f>
        <v/>
      </c>
      <c r="P1373" s="411" t="str">
        <f>IFERROR(IF(VLOOKUP(A1369,入力データ,20,FALSE)="","",VLOOKUP(A1369,入力データ,20,FALSE)),"")</f>
        <v/>
      </c>
      <c r="Q1373" s="500"/>
      <c r="R1373" s="503" t="str">
        <f>IFERROR(IF(OR(S1373="ｲｸｷｭｳ",S1373="ﾑｷｭｳ",AND(L1373="",P1373="")),"",VLOOKUP(A1369,入力データ,31,FALSE)),"")</f>
        <v/>
      </c>
      <c r="S1373" s="423" t="str">
        <f>IFERROR(
IF(VLOOKUP(A1369,入力データ,33,FALSE)=1,"ﾑｷｭｳ ",
IF(VLOOKUP(A1369,入力データ,33,FALSE)=3,"ｲｸｷｭｳ",
IF(VLOOKUP(A1369,入力データ,33,FALSE)=4,VLOOKUP(A1369,入力データ,32,FALSE),
IF(VLOOKUP(A1369,入力データ,33,FALSE)=5,VLOOKUP(A1369,入力データ,32,FALSE),
IF(AND(VLOOKUP(A1369,入力データ,38,FALSE)&gt;0,VLOOKUP(A1369,入力データ,38,FALSE)&lt;9),0,
IF(AND(L1373="",P1373=""),"",VLOOKUP(A1369,入力データ,32,FALSE))))))),"")</f>
        <v/>
      </c>
      <c r="T1373" s="424"/>
      <c r="U1373" s="425"/>
      <c r="V1373" s="36"/>
      <c r="W1373" s="36"/>
      <c r="X1373" s="36"/>
      <c r="Y1373" s="63" t="str">
        <f>IFERROR(IF(VLOOKUP(A1369,入力データ,25,FALSE)="","",VLOOKUP(A1369,入力データ,25,FALSE)),"")</f>
        <v/>
      </c>
      <c r="Z1373" s="63"/>
      <c r="AA1373" s="37"/>
      <c r="AB1373" s="369"/>
      <c r="AC1373" s="377">
        <v>3</v>
      </c>
      <c r="AD1373" s="379" t="str">
        <f>IFERROR(IF(VLOOKUP(A1369,入力データ,33,FALSE)="","",VLOOKUP(A1369,入力データ,33,FALSE)),"")</f>
        <v/>
      </c>
      <c r="AE1373" s="379" t="str">
        <f>IF(AD1373="","",IF(V1376&gt;43585,5,4))</f>
        <v/>
      </c>
      <c r="AF1373" s="381" t="str">
        <f>IF(AD1373="","",V1376)</f>
        <v/>
      </c>
      <c r="AG1373" s="383" t="str">
        <f>IF(AE1373="","",V1376)</f>
        <v/>
      </c>
      <c r="AH1373" s="385" t="str">
        <f>IF(AF1373="","",V1376)</f>
        <v/>
      </c>
      <c r="AI1373" s="379">
        <v>7</v>
      </c>
      <c r="AJ1373" s="430"/>
      <c r="AK1373" s="372"/>
      <c r="AL1373" s="374"/>
    </row>
    <row r="1374" spans="1:38" ht="15" customHeight="1" x14ac:dyDescent="0.15">
      <c r="A1374" s="454"/>
      <c r="B1374" s="491"/>
      <c r="C1374" s="393"/>
      <c r="D1374" s="394"/>
      <c r="E1374" s="396"/>
      <c r="F1374" s="399"/>
      <c r="G1374" s="402"/>
      <c r="H1374" s="396"/>
      <c r="I1374" s="396"/>
      <c r="J1374" s="406"/>
      <c r="K1374" s="409"/>
      <c r="L1374" s="396"/>
      <c r="M1374" s="494"/>
      <c r="N1374" s="496"/>
      <c r="O1374" s="498"/>
      <c r="P1374" s="494"/>
      <c r="Q1374" s="501"/>
      <c r="R1374" s="504"/>
      <c r="S1374" s="426"/>
      <c r="T1374" s="426"/>
      <c r="U1374" s="427"/>
      <c r="V1374" s="1"/>
      <c r="W1374" s="1"/>
      <c r="X1374" s="1"/>
      <c r="Y1374" s="63" t="str">
        <f>IFERROR(IF(VLOOKUP(A1369,入力データ,26,FALSE)="","",VLOOKUP(A1369,入力データ,26,FALSE)),"")</f>
        <v/>
      </c>
      <c r="Z1374" s="1"/>
      <c r="AA1374" s="1"/>
      <c r="AB1374" s="369"/>
      <c r="AC1374" s="378"/>
      <c r="AD1374" s="380"/>
      <c r="AE1374" s="380"/>
      <c r="AF1374" s="382"/>
      <c r="AG1374" s="384"/>
      <c r="AH1374" s="386"/>
      <c r="AI1374" s="380"/>
      <c r="AJ1374" s="431"/>
      <c r="AK1374" s="372"/>
      <c r="AL1374" s="374"/>
    </row>
    <row r="1375" spans="1:38" ht="15" customHeight="1" x14ac:dyDescent="0.15">
      <c r="A1375" s="454"/>
      <c r="B1375" s="491"/>
      <c r="C1375" s="432" t="str">
        <f>IFERROR(IF(VLOOKUP(A1369,入力データ,14,FALSE)="","",VLOOKUP(A1369,入力データ,14,FALSE)),"")</f>
        <v/>
      </c>
      <c r="D1375" s="409"/>
      <c r="E1375" s="396"/>
      <c r="F1375" s="399"/>
      <c r="G1375" s="402"/>
      <c r="H1375" s="396"/>
      <c r="I1375" s="396"/>
      <c r="J1375" s="406"/>
      <c r="K1375" s="409"/>
      <c r="L1375" s="396"/>
      <c r="M1375" s="494"/>
      <c r="N1375" s="496"/>
      <c r="O1375" s="498"/>
      <c r="P1375" s="494"/>
      <c r="Q1375" s="501"/>
      <c r="R1375" s="504"/>
      <c r="S1375" s="426"/>
      <c r="T1375" s="426"/>
      <c r="U1375" s="427"/>
      <c r="V1375" s="150"/>
      <c r="W1375" s="150"/>
      <c r="X1375" s="150"/>
      <c r="Y1375" s="1"/>
      <c r="Z1375" s="62"/>
      <c r="AA1375" s="151"/>
      <c r="AB1375" s="369"/>
      <c r="AC1375" s="377">
        <v>4</v>
      </c>
      <c r="AD1375" s="413" t="str">
        <f>IFERROR(IF(VLOOKUP(A1369,入力データ,38,FALSE)="","",VLOOKUP(A1369,入力データ,38,FALSE)),"")</f>
        <v/>
      </c>
      <c r="AE1375" s="379" t="str">
        <f>IF(AD1375="","",IF(V1376&gt;43585,5,4))</f>
        <v/>
      </c>
      <c r="AF1375" s="381" t="str">
        <f>IF(AE1375="","",V1376)</f>
        <v/>
      </c>
      <c r="AG1375" s="383" t="str">
        <f>IF(AE1375="","",V1376)</f>
        <v/>
      </c>
      <c r="AH1375" s="385" t="str">
        <f>IF(AE1375="","",V1376)</f>
        <v/>
      </c>
      <c r="AI1375" s="379"/>
      <c r="AJ1375" s="418"/>
      <c r="AK1375" s="58"/>
      <c r="AL1375" s="86"/>
    </row>
    <row r="1376" spans="1:38" ht="15" customHeight="1" x14ac:dyDescent="0.15">
      <c r="A1376" s="455"/>
      <c r="B1376" s="492"/>
      <c r="C1376" s="433"/>
      <c r="D1376" s="410"/>
      <c r="E1376" s="397"/>
      <c r="F1376" s="400"/>
      <c r="G1376" s="403"/>
      <c r="H1376" s="397"/>
      <c r="I1376" s="397"/>
      <c r="J1376" s="407"/>
      <c r="K1376" s="410"/>
      <c r="L1376" s="397"/>
      <c r="M1376" s="495"/>
      <c r="N1376" s="497"/>
      <c r="O1376" s="499"/>
      <c r="P1376" s="495"/>
      <c r="Q1376" s="502"/>
      <c r="R1376" s="505"/>
      <c r="S1376" s="428"/>
      <c r="T1376" s="428"/>
      <c r="U1376" s="429"/>
      <c r="V1376" s="420" t="str">
        <f>IFERROR(IF(VLOOKUP(A1369,入力データ,27,FALSE)="","",VLOOKUP(A1369,入力データ,27,FALSE)),"")</f>
        <v/>
      </c>
      <c r="W1376" s="421"/>
      <c r="X1376" s="421"/>
      <c r="Y1376" s="421"/>
      <c r="Z1376" s="421"/>
      <c r="AA1376" s="422"/>
      <c r="AB1376" s="370"/>
      <c r="AC1376" s="412"/>
      <c r="AD1376" s="414"/>
      <c r="AE1376" s="414"/>
      <c r="AF1376" s="415"/>
      <c r="AG1376" s="416"/>
      <c r="AH1376" s="417"/>
      <c r="AI1376" s="414"/>
      <c r="AJ1376" s="419"/>
      <c r="AK1376" s="60"/>
      <c r="AL1376" s="61"/>
    </row>
    <row r="1377" spans="1:38" ht="15" customHeight="1" x14ac:dyDescent="0.15">
      <c r="A1377" s="453">
        <v>171</v>
      </c>
      <c r="B1377" s="456"/>
      <c r="C1377" s="459" t="str">
        <f>IFERROR(IF(VLOOKUP(A1377,入力データ,2,FALSE)="","",VLOOKUP(A1377,入力データ,2,FALSE)),"")</f>
        <v/>
      </c>
      <c r="D1377" s="461" t="str">
        <f>IFERROR(
IF(OR(VLOOKUP(A1377,入力データ,34,FALSE)=1,
VLOOKUP(A1377,入力データ,34,FALSE)=3,
VLOOKUP(A1377,入力データ,34,FALSE)=4,
VLOOKUP(A1377,入力データ,34,FALSE)=5),
IF(VLOOKUP(A1377,入力データ,13,FALSE)="","",VLOOKUP(A1377,入力データ,13,FALSE)),
IF(VLOOKUP(A1377,入力データ,3,FALSE)="","",VLOOKUP(A1377,入力データ,3,FALSE))),"")</f>
        <v/>
      </c>
      <c r="E1377" s="464" t="str">
        <f>IFERROR(IF(VLOOKUP(A1377,入力データ,5,FALSE)="","",IF(VLOOKUP(A1377,入力データ,5,FALSE)&gt;43585,5,4)),"")</f>
        <v/>
      </c>
      <c r="F1377" s="467" t="str">
        <f>IFERROR(IF(VLOOKUP(A1377,入力データ,5,FALSE)="","",VLOOKUP(A1377,入力データ,5,FALSE)),"")</f>
        <v/>
      </c>
      <c r="G1377" s="470" t="str">
        <f>IFERROR(IF(VLOOKUP(A1377,入力データ,5,FALSE)="","",VLOOKUP(A1377,入力データ,5,FALSE)),"")</f>
        <v/>
      </c>
      <c r="H1377" s="473" t="str">
        <f>IFERROR(IF(VLOOKUP(A1377,入力データ,5,FALSE)&gt;0,1,""),"")</f>
        <v/>
      </c>
      <c r="I1377" s="473" t="str">
        <f>IFERROR(IF(VLOOKUP(A1377,入力データ,6,FALSE)="","",VLOOKUP(A1377,入力データ,6,FALSE)),"")</f>
        <v/>
      </c>
      <c r="J1377" s="475" t="str">
        <f>IFERROR(IF(VLOOKUP(A1377,入力データ,7,FALSE)="","",
IF(VLOOKUP(A1377,入力データ,7,FALSE)&gt;159,"G",
IF(VLOOKUP(A1377,入力データ,7,FALSE)&gt;149,"F",
IF(VLOOKUP(A1377,入力データ,7,FALSE)&gt;139,"E",
IF(VLOOKUP(A1377,入力データ,7,FALSE)&gt;129,"D",
IF(VLOOKUP(A1377,入力データ,7,FALSE)&gt;119,"C",
IF(VLOOKUP(A1377,入力データ,7,FALSE)&gt;109,"B",
IF(VLOOKUP(A1377,入力データ,7,FALSE)&gt;99,"A",
"")))))))),"")</f>
        <v/>
      </c>
      <c r="K1377" s="478" t="str">
        <f>IFERROR(IF(VLOOKUP(A1377,入力データ,7,FALSE)="","",
IF(VLOOKUP(A1377,入力データ,7,FALSE)&gt;99,MOD(VLOOKUP(A1377,入力データ,7,FALSE),10),VLOOKUP(A1377,入力データ,7,FALSE))),"")</f>
        <v/>
      </c>
      <c r="L1377" s="481" t="str">
        <f>IFERROR(IF(VLOOKUP(A1377,入力データ,8,FALSE)="","",VLOOKUP(A1377,入力データ,8,FALSE)),"")</f>
        <v/>
      </c>
      <c r="M1377" s="483" t="str">
        <f>IFERROR(IF(VLOOKUP(A1377,入力データ,9,FALSE)="","",IF(VLOOKUP(A1377,入力データ,9,FALSE)&gt;43585,5,4)),"")</f>
        <v/>
      </c>
      <c r="N1377" s="485" t="str">
        <f>IFERROR(IF(VLOOKUP(A1377,入力データ,9,FALSE)="","",VLOOKUP(A1377,入力データ,9,FALSE)),"")</f>
        <v/>
      </c>
      <c r="O1377" s="470" t="str">
        <f>IFERROR(IF(VLOOKUP(A1377,入力データ,9,FALSE)="","",VLOOKUP(A1377,入力データ,9,FALSE)),"")</f>
        <v/>
      </c>
      <c r="P1377" s="481" t="str">
        <f>IFERROR(IF(VLOOKUP(A1377,入力データ,10,FALSE)="","",VLOOKUP(A1377,入力データ,10,FALSE)),"")</f>
        <v/>
      </c>
      <c r="Q1377" s="434"/>
      <c r="R1377" s="487" t="str">
        <f>IFERROR(IF(VLOOKUP(A1377,入力データ,8,FALSE)="","",VLOOKUP(A1377,入力データ,8,FALSE)+VALUE(VLOOKUP(A1377,入力データ,10,FALSE))),"")</f>
        <v/>
      </c>
      <c r="S1377" s="434" t="str">
        <f>IF(R1377="","",IF(VLOOKUP(A1377,入力データ,11,FALSE)="育児休業","ｲｸｷｭｳ",IF(VLOOKUP(A1377,入力データ,11,FALSE)="傷病休職","ﾑｷｭｳ",ROUNDDOWN(R1377*10/1000,0))))</f>
        <v/>
      </c>
      <c r="T1377" s="435"/>
      <c r="U1377" s="436"/>
      <c r="V1377" s="152"/>
      <c r="W1377" s="149"/>
      <c r="X1377" s="149"/>
      <c r="Y1377" s="149" t="str">
        <f>IFERROR(IF(VLOOKUP(A1377,入力データ,21,FALSE)="","",VLOOKUP(A1377,入力データ,21,FALSE)),"")</f>
        <v/>
      </c>
      <c r="Z1377" s="40"/>
      <c r="AA1377" s="67"/>
      <c r="AB1377" s="368" t="str">
        <f>IFERROR(IF(VLOOKUP(A1377,入力データ,28,FALSE)&amp;"　"&amp;VLOOKUP(A1377,入力データ,29,FALSE)="　","",VLOOKUP(A1377,入力データ,28,FALSE)&amp;"　"&amp;VLOOKUP(A1377,入力データ,29,FALSE)),"")</f>
        <v/>
      </c>
      <c r="AC1377" s="443">
        <v>1</v>
      </c>
      <c r="AD1377" s="444" t="str">
        <f>IFERROR(IF(VLOOKUP(A1377,入力データ,34,FALSE)="","",VLOOKUP(A1377,入力データ,34,FALSE)),"")</f>
        <v/>
      </c>
      <c r="AE1377" s="444" t="str">
        <f>IF(AD1377="","",IF(V1384&gt;43585,5,4))</f>
        <v/>
      </c>
      <c r="AF1377" s="445" t="str">
        <f>IF(AD1377="","",V1384)</f>
        <v/>
      </c>
      <c r="AG1377" s="447" t="str">
        <f>IF(AD1377="","",V1384)</f>
        <v/>
      </c>
      <c r="AH1377" s="449" t="str">
        <f>IF(AD1377="","",V1384)</f>
        <v/>
      </c>
      <c r="AI1377" s="444">
        <v>5</v>
      </c>
      <c r="AJ1377" s="451" t="str">
        <f>IFERROR(IF(OR(VLOOKUP(A1377,入力データ,34,FALSE)=1,VLOOKUP(A1377,入力データ,34,FALSE)=3,VLOOKUP(A1377,入力データ,34,FALSE)=4,VLOOKUP(A1377,入力データ,34,FALSE)=5),3,
IF(VLOOKUP(A1377,入力データ,35,FALSE)="","",3)),"")</f>
        <v/>
      </c>
      <c r="AK1377" s="371"/>
      <c r="AL1377" s="373"/>
    </row>
    <row r="1378" spans="1:38" ht="15" customHeight="1" x14ac:dyDescent="0.15">
      <c r="A1378" s="454"/>
      <c r="B1378" s="457"/>
      <c r="C1378" s="460"/>
      <c r="D1378" s="462"/>
      <c r="E1378" s="465"/>
      <c r="F1378" s="468"/>
      <c r="G1378" s="471"/>
      <c r="H1378" s="474"/>
      <c r="I1378" s="474"/>
      <c r="J1378" s="476"/>
      <c r="K1378" s="479"/>
      <c r="L1378" s="482"/>
      <c r="M1378" s="484"/>
      <c r="N1378" s="486"/>
      <c r="O1378" s="471"/>
      <c r="P1378" s="482"/>
      <c r="Q1378" s="437"/>
      <c r="R1378" s="488"/>
      <c r="S1378" s="437"/>
      <c r="T1378" s="438"/>
      <c r="U1378" s="439"/>
      <c r="V1378" s="41"/>
      <c r="W1378" s="150"/>
      <c r="X1378" s="150"/>
      <c r="Y1378" s="150" t="str">
        <f>IFERROR(IF(VLOOKUP(A1377,入力データ,22,FALSE)="","",VLOOKUP(A1377,入力データ,22,FALSE)),"")</f>
        <v/>
      </c>
      <c r="Z1378" s="150"/>
      <c r="AA1378" s="151"/>
      <c r="AB1378" s="369"/>
      <c r="AC1378" s="378"/>
      <c r="AD1378" s="380"/>
      <c r="AE1378" s="380"/>
      <c r="AF1378" s="446"/>
      <c r="AG1378" s="448"/>
      <c r="AH1378" s="450"/>
      <c r="AI1378" s="380"/>
      <c r="AJ1378" s="452"/>
      <c r="AK1378" s="372"/>
      <c r="AL1378" s="374"/>
    </row>
    <row r="1379" spans="1:38" ht="15" customHeight="1" x14ac:dyDescent="0.15">
      <c r="A1379" s="454"/>
      <c r="B1379" s="457"/>
      <c r="C1379" s="375" t="str">
        <f>IFERROR(IF(VLOOKUP(A1377,入力データ,12,FALSE)="","",VLOOKUP(A1377,入力データ,12,FALSE)),"")</f>
        <v/>
      </c>
      <c r="D1379" s="462"/>
      <c r="E1379" s="465"/>
      <c r="F1379" s="468"/>
      <c r="G1379" s="471"/>
      <c r="H1379" s="474"/>
      <c r="I1379" s="474"/>
      <c r="J1379" s="476"/>
      <c r="K1379" s="479"/>
      <c r="L1379" s="482"/>
      <c r="M1379" s="484"/>
      <c r="N1379" s="486"/>
      <c r="O1379" s="471"/>
      <c r="P1379" s="482"/>
      <c r="Q1379" s="437"/>
      <c r="R1379" s="488"/>
      <c r="S1379" s="437"/>
      <c r="T1379" s="438"/>
      <c r="U1379" s="439"/>
      <c r="V1379" s="41"/>
      <c r="W1379" s="150"/>
      <c r="X1379" s="150"/>
      <c r="Y1379" s="150" t="str">
        <f>IFERROR(IF(VLOOKUP(A1377,入力データ,23,FALSE)="","",VLOOKUP(A1377,入力データ,23,FALSE)),"")</f>
        <v/>
      </c>
      <c r="Z1379" s="150"/>
      <c r="AA1379" s="151"/>
      <c r="AB1379" s="369"/>
      <c r="AC1379" s="377">
        <v>2</v>
      </c>
      <c r="AD1379" s="379" t="str">
        <f>IFERROR(IF(VLOOKUP(A1377,入力データ,37,FALSE)="","",VLOOKUP(A1377,入力データ,37,FALSE)),"")</f>
        <v/>
      </c>
      <c r="AE1379" s="379" t="str">
        <f>IF(AD1379="","",IF(V1384&gt;43585,5,4))</f>
        <v/>
      </c>
      <c r="AF1379" s="381" t="str">
        <f>IF(AD1379="","",V1384)</f>
        <v/>
      </c>
      <c r="AG1379" s="383" t="str">
        <f>IF(AE1379="","",V1384)</f>
        <v/>
      </c>
      <c r="AH1379" s="385" t="str">
        <f>IF(AF1379="","",V1384)</f>
        <v/>
      </c>
      <c r="AI1379" s="387">
        <v>6</v>
      </c>
      <c r="AJ1379" s="389" t="str">
        <f>IFERROR(IF(VLOOKUP(A1377,入力データ,36,FALSE)="","",3),"")</f>
        <v/>
      </c>
      <c r="AK1379" s="372"/>
      <c r="AL1379" s="374"/>
    </row>
    <row r="1380" spans="1:38" ht="15" customHeight="1" x14ac:dyDescent="0.15">
      <c r="A1380" s="454"/>
      <c r="B1380" s="458"/>
      <c r="C1380" s="376"/>
      <c r="D1380" s="463"/>
      <c r="E1380" s="466"/>
      <c r="F1380" s="469"/>
      <c r="G1380" s="472"/>
      <c r="H1380" s="466"/>
      <c r="I1380" s="466"/>
      <c r="J1380" s="477"/>
      <c r="K1380" s="480"/>
      <c r="L1380" s="466"/>
      <c r="M1380" s="466"/>
      <c r="N1380" s="469"/>
      <c r="O1380" s="472"/>
      <c r="P1380" s="466"/>
      <c r="Q1380" s="477"/>
      <c r="R1380" s="489"/>
      <c r="S1380" s="440"/>
      <c r="T1380" s="441"/>
      <c r="U1380" s="442"/>
      <c r="V1380" s="38"/>
      <c r="W1380" s="36"/>
      <c r="X1380" s="36"/>
      <c r="Y1380" s="150" t="str">
        <f>IFERROR(IF(VLOOKUP(A1377,入力データ,24,FALSE)="","",VLOOKUP(A1377,入力データ,24,FALSE)),"")</f>
        <v/>
      </c>
      <c r="Z1380" s="63"/>
      <c r="AA1380" s="37"/>
      <c r="AB1380" s="369"/>
      <c r="AC1380" s="378"/>
      <c r="AD1380" s="380"/>
      <c r="AE1380" s="380"/>
      <c r="AF1380" s="382"/>
      <c r="AG1380" s="384"/>
      <c r="AH1380" s="386"/>
      <c r="AI1380" s="388"/>
      <c r="AJ1380" s="390"/>
      <c r="AK1380" s="372"/>
      <c r="AL1380" s="374"/>
    </row>
    <row r="1381" spans="1:38" ht="15" customHeight="1" x14ac:dyDescent="0.15">
      <c r="A1381" s="454"/>
      <c r="B1381" s="490" t="str">
        <f>IF(OR(C1377&lt;&gt;"",C1379&lt;&gt;""),"○","")</f>
        <v/>
      </c>
      <c r="C1381" s="391" t="str">
        <f>IFERROR(IF(VLOOKUP(A1377,入力データ,4,FALSE)="","",VLOOKUP(A1377,入力データ,4,FALSE)),"")</f>
        <v/>
      </c>
      <c r="D1381" s="392"/>
      <c r="E1381" s="395" t="str">
        <f>IFERROR(IF(VLOOKUP(A1377,入力データ,15,FALSE)="","",IF(VLOOKUP(A1377,入力データ,15,FALSE)&gt;43585,5,4)),"")</f>
        <v/>
      </c>
      <c r="F1381" s="398" t="str">
        <f>IFERROR(IF(VLOOKUP(A1377,入力データ,15,FALSE)="","",VLOOKUP(A1377,入力データ,15,FALSE)),"")</f>
        <v/>
      </c>
      <c r="G1381" s="401" t="str">
        <f>IFERROR(IF(VLOOKUP(A1377,入力データ,15,FALSE)="","",VLOOKUP(A1377,入力データ,15,FALSE)),"")</f>
        <v/>
      </c>
      <c r="H1381" s="404" t="str">
        <f>IFERROR(IF(VLOOKUP(A1377,入力データ,15,FALSE)&gt;0,1,""),"")</f>
        <v/>
      </c>
      <c r="I1381" s="404" t="str">
        <f>IFERROR(IF(VLOOKUP(A1377,入力データ,16,FALSE)="","",VLOOKUP(A1377,入力データ,16,FALSE)),"")</f>
        <v/>
      </c>
      <c r="J1381" s="405" t="str">
        <f>IFERROR(IF(VLOOKUP(A1377,入力データ,17,FALSE)="","",
IF(VLOOKUP(A1377,入力データ,17,FALSE)&gt;159,"G",
IF(VLOOKUP(A1377,入力データ,17,FALSE)&gt;149,"F",
IF(VLOOKUP(A1377,入力データ,17,FALSE)&gt;139,"E",
IF(VLOOKUP(A1377,入力データ,17,FALSE)&gt;129,"D",
IF(VLOOKUP(A1377,入力データ,17,FALSE)&gt;119,"C",
IF(VLOOKUP(A1377,入力データ,17,FALSE)&gt;109,"B",
IF(VLOOKUP(A1377,入力データ,17,FALSE)&gt;99,"A",
"")))))))),"")</f>
        <v/>
      </c>
      <c r="K1381" s="408" t="str">
        <f>IFERROR(IF(VLOOKUP(A1377,入力データ,17,FALSE)="","",
IF(VLOOKUP(A1377,入力データ,17,FALSE)&gt;99,MOD(VLOOKUP(A1377,入力データ,17,FALSE),10),VLOOKUP(A1377,入力データ,17,FALSE))),"")</f>
        <v/>
      </c>
      <c r="L1381" s="411" t="str">
        <f>IFERROR(IF(VLOOKUP(A1377,入力データ,18,FALSE)="","",VLOOKUP(A1377,入力データ,18,FALSE)),"")</f>
        <v/>
      </c>
      <c r="M1381" s="493" t="str">
        <f>IFERROR(IF(VLOOKUP(A1377,入力データ,19,FALSE)="","",IF(VLOOKUP(A1377,入力データ,19,FALSE)&gt;43585,5,4)),"")</f>
        <v/>
      </c>
      <c r="N1381" s="398" t="str">
        <f>IFERROR(IF(VLOOKUP(A1377,入力データ,19,FALSE)="","",VLOOKUP(A1377,入力データ,19,FALSE)),"")</f>
        <v/>
      </c>
      <c r="O1381" s="401" t="str">
        <f>IFERROR(IF(VLOOKUP(A1377,入力データ,19,FALSE)="","",VLOOKUP(A1377,入力データ,19,FALSE)),"")</f>
        <v/>
      </c>
      <c r="P1381" s="411" t="str">
        <f>IFERROR(IF(VLOOKUP(A1377,入力データ,20,FALSE)="","",VLOOKUP(A1377,入力データ,20,FALSE)),"")</f>
        <v/>
      </c>
      <c r="Q1381" s="500"/>
      <c r="R1381" s="503" t="str">
        <f>IFERROR(IF(OR(S1381="ｲｸｷｭｳ",S1381="ﾑｷｭｳ",AND(L1381="",P1381="")),"",VLOOKUP(A1377,入力データ,31,FALSE)),"")</f>
        <v/>
      </c>
      <c r="S1381" s="423" t="str">
        <f>IFERROR(
IF(VLOOKUP(A1377,入力データ,33,FALSE)=1,"ﾑｷｭｳ ",
IF(VLOOKUP(A1377,入力データ,33,FALSE)=3,"ｲｸｷｭｳ",
IF(VLOOKUP(A1377,入力データ,33,FALSE)=4,VLOOKUP(A1377,入力データ,32,FALSE),
IF(VLOOKUP(A1377,入力データ,33,FALSE)=5,VLOOKUP(A1377,入力データ,32,FALSE),
IF(AND(VLOOKUP(A1377,入力データ,38,FALSE)&gt;0,VLOOKUP(A1377,入力データ,38,FALSE)&lt;9),0,
IF(AND(L1381="",P1381=""),"",VLOOKUP(A1377,入力データ,32,FALSE))))))),"")</f>
        <v/>
      </c>
      <c r="T1381" s="424"/>
      <c r="U1381" s="425"/>
      <c r="V1381" s="36"/>
      <c r="W1381" s="36"/>
      <c r="X1381" s="36"/>
      <c r="Y1381" s="63" t="str">
        <f>IFERROR(IF(VLOOKUP(A1377,入力データ,25,FALSE)="","",VLOOKUP(A1377,入力データ,25,FALSE)),"")</f>
        <v/>
      </c>
      <c r="Z1381" s="63"/>
      <c r="AA1381" s="37"/>
      <c r="AB1381" s="369"/>
      <c r="AC1381" s="377">
        <v>3</v>
      </c>
      <c r="AD1381" s="379" t="str">
        <f>IFERROR(IF(VLOOKUP(A1377,入力データ,33,FALSE)="","",VLOOKUP(A1377,入力データ,33,FALSE)),"")</f>
        <v/>
      </c>
      <c r="AE1381" s="379" t="str">
        <f>IF(AD1381="","",IF(V1384&gt;43585,5,4))</f>
        <v/>
      </c>
      <c r="AF1381" s="381" t="str">
        <f>IF(AD1381="","",V1384)</f>
        <v/>
      </c>
      <c r="AG1381" s="383" t="str">
        <f>IF(AE1381="","",V1384)</f>
        <v/>
      </c>
      <c r="AH1381" s="385" t="str">
        <f>IF(AF1381="","",V1384)</f>
        <v/>
      </c>
      <c r="AI1381" s="379">
        <v>7</v>
      </c>
      <c r="AJ1381" s="430"/>
      <c r="AK1381" s="372"/>
      <c r="AL1381" s="374"/>
    </row>
    <row r="1382" spans="1:38" ht="15" customHeight="1" x14ac:dyDescent="0.15">
      <c r="A1382" s="454"/>
      <c r="B1382" s="491"/>
      <c r="C1382" s="393"/>
      <c r="D1382" s="394"/>
      <c r="E1382" s="396"/>
      <c r="F1382" s="399"/>
      <c r="G1382" s="402"/>
      <c r="H1382" s="396"/>
      <c r="I1382" s="396"/>
      <c r="J1382" s="406"/>
      <c r="K1382" s="409"/>
      <c r="L1382" s="396"/>
      <c r="M1382" s="494"/>
      <c r="N1382" s="496"/>
      <c r="O1382" s="498"/>
      <c r="P1382" s="494"/>
      <c r="Q1382" s="501"/>
      <c r="R1382" s="504"/>
      <c r="S1382" s="426"/>
      <c r="T1382" s="426"/>
      <c r="U1382" s="427"/>
      <c r="V1382" s="1"/>
      <c r="W1382" s="1"/>
      <c r="X1382" s="1"/>
      <c r="Y1382" s="63" t="str">
        <f>IFERROR(IF(VLOOKUP(A1377,入力データ,26,FALSE)="","",VLOOKUP(A1377,入力データ,26,FALSE)),"")</f>
        <v/>
      </c>
      <c r="Z1382" s="1"/>
      <c r="AA1382" s="1"/>
      <c r="AB1382" s="369"/>
      <c r="AC1382" s="378"/>
      <c r="AD1382" s="380"/>
      <c r="AE1382" s="380"/>
      <c r="AF1382" s="382"/>
      <c r="AG1382" s="384"/>
      <c r="AH1382" s="386"/>
      <c r="AI1382" s="380"/>
      <c r="AJ1382" s="431"/>
      <c r="AK1382" s="372"/>
      <c r="AL1382" s="374"/>
    </row>
    <row r="1383" spans="1:38" ht="15" customHeight="1" x14ac:dyDescent="0.15">
      <c r="A1383" s="454"/>
      <c r="B1383" s="491"/>
      <c r="C1383" s="432" t="str">
        <f>IFERROR(IF(VLOOKUP(A1377,入力データ,14,FALSE)="","",VLOOKUP(A1377,入力データ,14,FALSE)),"")</f>
        <v/>
      </c>
      <c r="D1383" s="409"/>
      <c r="E1383" s="396"/>
      <c r="F1383" s="399"/>
      <c r="G1383" s="402"/>
      <c r="H1383" s="396"/>
      <c r="I1383" s="396"/>
      <c r="J1383" s="406"/>
      <c r="K1383" s="409"/>
      <c r="L1383" s="396"/>
      <c r="M1383" s="494"/>
      <c r="N1383" s="496"/>
      <c r="O1383" s="498"/>
      <c r="P1383" s="494"/>
      <c r="Q1383" s="501"/>
      <c r="R1383" s="504"/>
      <c r="S1383" s="426"/>
      <c r="T1383" s="426"/>
      <c r="U1383" s="427"/>
      <c r="V1383" s="150"/>
      <c r="W1383" s="150"/>
      <c r="X1383" s="150"/>
      <c r="Y1383" s="1"/>
      <c r="Z1383" s="62"/>
      <c r="AA1383" s="151"/>
      <c r="AB1383" s="369"/>
      <c r="AC1383" s="377">
        <v>4</v>
      </c>
      <c r="AD1383" s="413" t="str">
        <f>IFERROR(IF(VLOOKUP(A1377,入力データ,38,FALSE)="","",VLOOKUP(A1377,入力データ,38,FALSE)),"")</f>
        <v/>
      </c>
      <c r="AE1383" s="379" t="str">
        <f>IF(AD1383="","",IF(V1384&gt;43585,5,4))</f>
        <v/>
      </c>
      <c r="AF1383" s="381" t="str">
        <f>IF(AE1383="","",V1384)</f>
        <v/>
      </c>
      <c r="AG1383" s="383" t="str">
        <f>IF(AE1383="","",V1384)</f>
        <v/>
      </c>
      <c r="AH1383" s="385" t="str">
        <f>IF(AE1383="","",V1384)</f>
        <v/>
      </c>
      <c r="AI1383" s="379"/>
      <c r="AJ1383" s="418"/>
      <c r="AK1383" s="58"/>
      <c r="AL1383" s="86"/>
    </row>
    <row r="1384" spans="1:38" ht="15" customHeight="1" x14ac:dyDescent="0.15">
      <c r="A1384" s="455"/>
      <c r="B1384" s="492"/>
      <c r="C1384" s="433"/>
      <c r="D1384" s="410"/>
      <c r="E1384" s="397"/>
      <c r="F1384" s="400"/>
      <c r="G1384" s="403"/>
      <c r="H1384" s="397"/>
      <c r="I1384" s="397"/>
      <c r="J1384" s="407"/>
      <c r="K1384" s="410"/>
      <c r="L1384" s="397"/>
      <c r="M1384" s="495"/>
      <c r="N1384" s="497"/>
      <c r="O1384" s="499"/>
      <c r="P1384" s="495"/>
      <c r="Q1384" s="502"/>
      <c r="R1384" s="505"/>
      <c r="S1384" s="428"/>
      <c r="T1384" s="428"/>
      <c r="U1384" s="429"/>
      <c r="V1384" s="420" t="str">
        <f>IFERROR(IF(VLOOKUP(A1377,入力データ,27,FALSE)="","",VLOOKUP(A1377,入力データ,27,FALSE)),"")</f>
        <v/>
      </c>
      <c r="W1384" s="421"/>
      <c r="X1384" s="421"/>
      <c r="Y1384" s="421"/>
      <c r="Z1384" s="421"/>
      <c r="AA1384" s="422"/>
      <c r="AB1384" s="370"/>
      <c r="AC1384" s="412"/>
      <c r="AD1384" s="414"/>
      <c r="AE1384" s="414"/>
      <c r="AF1384" s="415"/>
      <c r="AG1384" s="416"/>
      <c r="AH1384" s="417"/>
      <c r="AI1384" s="414"/>
      <c r="AJ1384" s="419"/>
      <c r="AK1384" s="60"/>
      <c r="AL1384" s="61"/>
    </row>
    <row r="1385" spans="1:38" ht="15" customHeight="1" x14ac:dyDescent="0.15">
      <c r="A1385" s="453">
        <v>172</v>
      </c>
      <c r="B1385" s="456"/>
      <c r="C1385" s="459" t="str">
        <f>IFERROR(IF(VLOOKUP(A1385,入力データ,2,FALSE)="","",VLOOKUP(A1385,入力データ,2,FALSE)),"")</f>
        <v/>
      </c>
      <c r="D1385" s="461" t="str">
        <f>IFERROR(
IF(OR(VLOOKUP(A1385,入力データ,34,FALSE)=1,
VLOOKUP(A1385,入力データ,34,FALSE)=3,
VLOOKUP(A1385,入力データ,34,FALSE)=4,
VLOOKUP(A1385,入力データ,34,FALSE)=5),
IF(VLOOKUP(A1385,入力データ,13,FALSE)="","",VLOOKUP(A1385,入力データ,13,FALSE)),
IF(VLOOKUP(A1385,入力データ,3,FALSE)="","",VLOOKUP(A1385,入力データ,3,FALSE))),"")</f>
        <v/>
      </c>
      <c r="E1385" s="464" t="str">
        <f>IFERROR(IF(VLOOKUP(A1385,入力データ,5,FALSE)="","",IF(VLOOKUP(A1385,入力データ,5,FALSE)&gt;43585,5,4)),"")</f>
        <v/>
      </c>
      <c r="F1385" s="467" t="str">
        <f>IFERROR(IF(VLOOKUP(A1385,入力データ,5,FALSE)="","",VLOOKUP(A1385,入力データ,5,FALSE)),"")</f>
        <v/>
      </c>
      <c r="G1385" s="470" t="str">
        <f>IFERROR(IF(VLOOKUP(A1385,入力データ,5,FALSE)="","",VLOOKUP(A1385,入力データ,5,FALSE)),"")</f>
        <v/>
      </c>
      <c r="H1385" s="473" t="str">
        <f>IFERROR(IF(VLOOKUP(A1385,入力データ,5,FALSE)&gt;0,1,""),"")</f>
        <v/>
      </c>
      <c r="I1385" s="473" t="str">
        <f>IFERROR(IF(VLOOKUP(A1385,入力データ,6,FALSE)="","",VLOOKUP(A1385,入力データ,6,FALSE)),"")</f>
        <v/>
      </c>
      <c r="J1385" s="475" t="str">
        <f>IFERROR(IF(VLOOKUP(A1385,入力データ,7,FALSE)="","",
IF(VLOOKUP(A1385,入力データ,7,FALSE)&gt;159,"G",
IF(VLOOKUP(A1385,入力データ,7,FALSE)&gt;149,"F",
IF(VLOOKUP(A1385,入力データ,7,FALSE)&gt;139,"E",
IF(VLOOKUP(A1385,入力データ,7,FALSE)&gt;129,"D",
IF(VLOOKUP(A1385,入力データ,7,FALSE)&gt;119,"C",
IF(VLOOKUP(A1385,入力データ,7,FALSE)&gt;109,"B",
IF(VLOOKUP(A1385,入力データ,7,FALSE)&gt;99,"A",
"")))))))),"")</f>
        <v/>
      </c>
      <c r="K1385" s="478" t="str">
        <f>IFERROR(IF(VLOOKUP(A1385,入力データ,7,FALSE)="","",
IF(VLOOKUP(A1385,入力データ,7,FALSE)&gt;99,MOD(VLOOKUP(A1385,入力データ,7,FALSE),10),VLOOKUP(A1385,入力データ,7,FALSE))),"")</f>
        <v/>
      </c>
      <c r="L1385" s="481" t="str">
        <f>IFERROR(IF(VLOOKUP(A1385,入力データ,8,FALSE)="","",VLOOKUP(A1385,入力データ,8,FALSE)),"")</f>
        <v/>
      </c>
      <c r="M1385" s="483" t="str">
        <f>IFERROR(IF(VLOOKUP(A1385,入力データ,9,FALSE)="","",IF(VLOOKUP(A1385,入力データ,9,FALSE)&gt;43585,5,4)),"")</f>
        <v/>
      </c>
      <c r="N1385" s="485" t="str">
        <f>IFERROR(IF(VLOOKUP(A1385,入力データ,9,FALSE)="","",VLOOKUP(A1385,入力データ,9,FALSE)),"")</f>
        <v/>
      </c>
      <c r="O1385" s="470" t="str">
        <f>IFERROR(IF(VLOOKUP(A1385,入力データ,9,FALSE)="","",VLOOKUP(A1385,入力データ,9,FALSE)),"")</f>
        <v/>
      </c>
      <c r="P1385" s="481" t="str">
        <f>IFERROR(IF(VLOOKUP(A1385,入力データ,10,FALSE)="","",VLOOKUP(A1385,入力データ,10,FALSE)),"")</f>
        <v/>
      </c>
      <c r="Q1385" s="434"/>
      <c r="R1385" s="487" t="str">
        <f>IFERROR(IF(VLOOKUP(A1385,入力データ,8,FALSE)="","",VLOOKUP(A1385,入力データ,8,FALSE)+VALUE(VLOOKUP(A1385,入力データ,10,FALSE))),"")</f>
        <v/>
      </c>
      <c r="S1385" s="434" t="str">
        <f>IF(R1385="","",IF(VLOOKUP(A1385,入力データ,11,FALSE)="育児休業","ｲｸｷｭｳ",IF(VLOOKUP(A1385,入力データ,11,FALSE)="傷病休職","ﾑｷｭｳ",ROUNDDOWN(R1385*10/1000,0))))</f>
        <v/>
      </c>
      <c r="T1385" s="435"/>
      <c r="U1385" s="436"/>
      <c r="V1385" s="152"/>
      <c r="W1385" s="149"/>
      <c r="X1385" s="149"/>
      <c r="Y1385" s="149" t="str">
        <f>IFERROR(IF(VLOOKUP(A1385,入力データ,21,FALSE)="","",VLOOKUP(A1385,入力データ,21,FALSE)),"")</f>
        <v/>
      </c>
      <c r="Z1385" s="40"/>
      <c r="AA1385" s="67"/>
      <c r="AB1385" s="368" t="str">
        <f>IFERROR(IF(VLOOKUP(A1385,入力データ,28,FALSE)&amp;"　"&amp;VLOOKUP(A1385,入力データ,29,FALSE)="　","",VLOOKUP(A1385,入力データ,28,FALSE)&amp;"　"&amp;VLOOKUP(A1385,入力データ,29,FALSE)),"")</f>
        <v/>
      </c>
      <c r="AC1385" s="443">
        <v>1</v>
      </c>
      <c r="AD1385" s="444" t="str">
        <f>IFERROR(IF(VLOOKUP(A1385,入力データ,34,FALSE)="","",VLOOKUP(A1385,入力データ,34,FALSE)),"")</f>
        <v/>
      </c>
      <c r="AE1385" s="444" t="str">
        <f>IF(AD1385="","",IF(V1392&gt;43585,5,4))</f>
        <v/>
      </c>
      <c r="AF1385" s="445" t="str">
        <f>IF(AD1385="","",V1392)</f>
        <v/>
      </c>
      <c r="AG1385" s="447" t="str">
        <f>IF(AD1385="","",V1392)</f>
        <v/>
      </c>
      <c r="AH1385" s="449" t="str">
        <f>IF(AD1385="","",V1392)</f>
        <v/>
      </c>
      <c r="AI1385" s="444">
        <v>5</v>
      </c>
      <c r="AJ1385" s="451" t="str">
        <f>IFERROR(IF(OR(VLOOKUP(A1385,入力データ,34,FALSE)=1,VLOOKUP(A1385,入力データ,34,FALSE)=3,VLOOKUP(A1385,入力データ,34,FALSE)=4,VLOOKUP(A1385,入力データ,34,FALSE)=5),3,
IF(VLOOKUP(A1385,入力データ,35,FALSE)="","",3)),"")</f>
        <v/>
      </c>
      <c r="AK1385" s="371"/>
      <c r="AL1385" s="373"/>
    </row>
    <row r="1386" spans="1:38" ht="15" customHeight="1" x14ac:dyDescent="0.15">
      <c r="A1386" s="454"/>
      <c r="B1386" s="457"/>
      <c r="C1386" s="460"/>
      <c r="D1386" s="462"/>
      <c r="E1386" s="465"/>
      <c r="F1386" s="468"/>
      <c r="G1386" s="471"/>
      <c r="H1386" s="474"/>
      <c r="I1386" s="474"/>
      <c r="J1386" s="476"/>
      <c r="K1386" s="479"/>
      <c r="L1386" s="482"/>
      <c r="M1386" s="484"/>
      <c r="N1386" s="486"/>
      <c r="O1386" s="471"/>
      <c r="P1386" s="482"/>
      <c r="Q1386" s="437"/>
      <c r="R1386" s="488"/>
      <c r="S1386" s="437"/>
      <c r="T1386" s="438"/>
      <c r="U1386" s="439"/>
      <c r="V1386" s="41"/>
      <c r="W1386" s="150"/>
      <c r="X1386" s="150"/>
      <c r="Y1386" s="150" t="str">
        <f>IFERROR(IF(VLOOKUP(A1385,入力データ,22,FALSE)="","",VLOOKUP(A1385,入力データ,22,FALSE)),"")</f>
        <v/>
      </c>
      <c r="Z1386" s="150"/>
      <c r="AA1386" s="151"/>
      <c r="AB1386" s="369"/>
      <c r="AC1386" s="378"/>
      <c r="AD1386" s="380"/>
      <c r="AE1386" s="380"/>
      <c r="AF1386" s="446"/>
      <c r="AG1386" s="448"/>
      <c r="AH1386" s="450"/>
      <c r="AI1386" s="380"/>
      <c r="AJ1386" s="452"/>
      <c r="AK1386" s="372"/>
      <c r="AL1386" s="374"/>
    </row>
    <row r="1387" spans="1:38" ht="15" customHeight="1" x14ac:dyDescent="0.15">
      <c r="A1387" s="454"/>
      <c r="B1387" s="457"/>
      <c r="C1387" s="375" t="str">
        <f>IFERROR(IF(VLOOKUP(A1385,入力データ,12,FALSE)="","",VLOOKUP(A1385,入力データ,12,FALSE)),"")</f>
        <v/>
      </c>
      <c r="D1387" s="462"/>
      <c r="E1387" s="465"/>
      <c r="F1387" s="468"/>
      <c r="G1387" s="471"/>
      <c r="H1387" s="474"/>
      <c r="I1387" s="474"/>
      <c r="J1387" s="476"/>
      <c r="K1387" s="479"/>
      <c r="L1387" s="482"/>
      <c r="M1387" s="484"/>
      <c r="N1387" s="486"/>
      <c r="O1387" s="471"/>
      <c r="P1387" s="482"/>
      <c r="Q1387" s="437"/>
      <c r="R1387" s="488"/>
      <c r="S1387" s="437"/>
      <c r="T1387" s="438"/>
      <c r="U1387" s="439"/>
      <c r="V1387" s="41"/>
      <c r="W1387" s="150"/>
      <c r="X1387" s="150"/>
      <c r="Y1387" s="150" t="str">
        <f>IFERROR(IF(VLOOKUP(A1385,入力データ,23,FALSE)="","",VLOOKUP(A1385,入力データ,23,FALSE)),"")</f>
        <v/>
      </c>
      <c r="Z1387" s="150"/>
      <c r="AA1387" s="151"/>
      <c r="AB1387" s="369"/>
      <c r="AC1387" s="377">
        <v>2</v>
      </c>
      <c r="AD1387" s="379" t="str">
        <f>IFERROR(IF(VLOOKUP(A1385,入力データ,37,FALSE)="","",VLOOKUP(A1385,入力データ,37,FALSE)),"")</f>
        <v/>
      </c>
      <c r="AE1387" s="379" t="str">
        <f>IF(AD1387="","",IF(V1392&gt;43585,5,4))</f>
        <v/>
      </c>
      <c r="AF1387" s="381" t="str">
        <f>IF(AD1387="","",V1392)</f>
        <v/>
      </c>
      <c r="AG1387" s="383" t="str">
        <f>IF(AE1387="","",V1392)</f>
        <v/>
      </c>
      <c r="AH1387" s="385" t="str">
        <f>IF(AF1387="","",V1392)</f>
        <v/>
      </c>
      <c r="AI1387" s="387">
        <v>6</v>
      </c>
      <c r="AJ1387" s="389" t="str">
        <f>IFERROR(IF(VLOOKUP(A1385,入力データ,36,FALSE)="","",3),"")</f>
        <v/>
      </c>
      <c r="AK1387" s="372"/>
      <c r="AL1387" s="374"/>
    </row>
    <row r="1388" spans="1:38" ht="15" customHeight="1" x14ac:dyDescent="0.15">
      <c r="A1388" s="454"/>
      <c r="B1388" s="458"/>
      <c r="C1388" s="376"/>
      <c r="D1388" s="463"/>
      <c r="E1388" s="466"/>
      <c r="F1388" s="469"/>
      <c r="G1388" s="472"/>
      <c r="H1388" s="466"/>
      <c r="I1388" s="466"/>
      <c r="J1388" s="477"/>
      <c r="K1388" s="480"/>
      <c r="L1388" s="466"/>
      <c r="M1388" s="466"/>
      <c r="N1388" s="469"/>
      <c r="O1388" s="472"/>
      <c r="P1388" s="466"/>
      <c r="Q1388" s="477"/>
      <c r="R1388" s="489"/>
      <c r="S1388" s="440"/>
      <c r="T1388" s="441"/>
      <c r="U1388" s="442"/>
      <c r="V1388" s="38"/>
      <c r="W1388" s="36"/>
      <c r="X1388" s="36"/>
      <c r="Y1388" s="150" t="str">
        <f>IFERROR(IF(VLOOKUP(A1385,入力データ,24,FALSE)="","",VLOOKUP(A1385,入力データ,24,FALSE)),"")</f>
        <v/>
      </c>
      <c r="Z1388" s="63"/>
      <c r="AA1388" s="37"/>
      <c r="AB1388" s="369"/>
      <c r="AC1388" s="378"/>
      <c r="AD1388" s="380"/>
      <c r="AE1388" s="380"/>
      <c r="AF1388" s="382"/>
      <c r="AG1388" s="384"/>
      <c r="AH1388" s="386"/>
      <c r="AI1388" s="388"/>
      <c r="AJ1388" s="390"/>
      <c r="AK1388" s="372"/>
      <c r="AL1388" s="374"/>
    </row>
    <row r="1389" spans="1:38" ht="15" customHeight="1" x14ac:dyDescent="0.15">
      <c r="A1389" s="454"/>
      <c r="B1389" s="490" t="str">
        <f>IF(OR(C1385&lt;&gt;"",C1387&lt;&gt;""),"○","")</f>
        <v/>
      </c>
      <c r="C1389" s="391" t="str">
        <f>IFERROR(IF(VLOOKUP(A1385,入力データ,4,FALSE)="","",VLOOKUP(A1385,入力データ,4,FALSE)),"")</f>
        <v/>
      </c>
      <c r="D1389" s="392"/>
      <c r="E1389" s="395" t="str">
        <f>IFERROR(IF(VLOOKUP(A1385,入力データ,15,FALSE)="","",IF(VLOOKUP(A1385,入力データ,15,FALSE)&gt;43585,5,4)),"")</f>
        <v/>
      </c>
      <c r="F1389" s="398" t="str">
        <f>IFERROR(IF(VLOOKUP(A1385,入力データ,15,FALSE)="","",VLOOKUP(A1385,入力データ,15,FALSE)),"")</f>
        <v/>
      </c>
      <c r="G1389" s="401" t="str">
        <f>IFERROR(IF(VLOOKUP(A1385,入力データ,15,FALSE)="","",VLOOKUP(A1385,入力データ,15,FALSE)),"")</f>
        <v/>
      </c>
      <c r="H1389" s="404" t="str">
        <f>IFERROR(IF(VLOOKUP(A1385,入力データ,15,FALSE)&gt;0,1,""),"")</f>
        <v/>
      </c>
      <c r="I1389" s="404" t="str">
        <f>IFERROR(IF(VLOOKUP(A1385,入力データ,16,FALSE)="","",VLOOKUP(A1385,入力データ,16,FALSE)),"")</f>
        <v/>
      </c>
      <c r="J1389" s="405" t="str">
        <f>IFERROR(IF(VLOOKUP(A1385,入力データ,17,FALSE)="","",
IF(VLOOKUP(A1385,入力データ,17,FALSE)&gt;159,"G",
IF(VLOOKUP(A1385,入力データ,17,FALSE)&gt;149,"F",
IF(VLOOKUP(A1385,入力データ,17,FALSE)&gt;139,"E",
IF(VLOOKUP(A1385,入力データ,17,FALSE)&gt;129,"D",
IF(VLOOKUP(A1385,入力データ,17,FALSE)&gt;119,"C",
IF(VLOOKUP(A1385,入力データ,17,FALSE)&gt;109,"B",
IF(VLOOKUP(A1385,入力データ,17,FALSE)&gt;99,"A",
"")))))))),"")</f>
        <v/>
      </c>
      <c r="K1389" s="408" t="str">
        <f>IFERROR(IF(VLOOKUP(A1385,入力データ,17,FALSE)="","",
IF(VLOOKUP(A1385,入力データ,17,FALSE)&gt;99,MOD(VLOOKUP(A1385,入力データ,17,FALSE),10),VLOOKUP(A1385,入力データ,17,FALSE))),"")</f>
        <v/>
      </c>
      <c r="L1389" s="411" t="str">
        <f>IFERROR(IF(VLOOKUP(A1385,入力データ,18,FALSE)="","",VLOOKUP(A1385,入力データ,18,FALSE)),"")</f>
        <v/>
      </c>
      <c r="M1389" s="493" t="str">
        <f>IFERROR(IF(VLOOKUP(A1385,入力データ,19,FALSE)="","",IF(VLOOKUP(A1385,入力データ,19,FALSE)&gt;43585,5,4)),"")</f>
        <v/>
      </c>
      <c r="N1389" s="398" t="str">
        <f>IFERROR(IF(VLOOKUP(A1385,入力データ,19,FALSE)="","",VLOOKUP(A1385,入力データ,19,FALSE)),"")</f>
        <v/>
      </c>
      <c r="O1389" s="401" t="str">
        <f>IFERROR(IF(VLOOKUP(A1385,入力データ,19,FALSE)="","",VLOOKUP(A1385,入力データ,19,FALSE)),"")</f>
        <v/>
      </c>
      <c r="P1389" s="411" t="str">
        <f>IFERROR(IF(VLOOKUP(A1385,入力データ,20,FALSE)="","",VLOOKUP(A1385,入力データ,20,FALSE)),"")</f>
        <v/>
      </c>
      <c r="Q1389" s="500"/>
      <c r="R1389" s="503" t="str">
        <f>IFERROR(IF(OR(S1389="ｲｸｷｭｳ",S1389="ﾑｷｭｳ",AND(L1389="",P1389="")),"",VLOOKUP(A1385,入力データ,31,FALSE)),"")</f>
        <v/>
      </c>
      <c r="S1389" s="423" t="str">
        <f>IFERROR(
IF(VLOOKUP(A1385,入力データ,33,FALSE)=1,"ﾑｷｭｳ ",
IF(VLOOKUP(A1385,入力データ,33,FALSE)=3,"ｲｸｷｭｳ",
IF(VLOOKUP(A1385,入力データ,33,FALSE)=4,VLOOKUP(A1385,入力データ,32,FALSE),
IF(VLOOKUP(A1385,入力データ,33,FALSE)=5,VLOOKUP(A1385,入力データ,32,FALSE),
IF(AND(VLOOKUP(A1385,入力データ,38,FALSE)&gt;0,VLOOKUP(A1385,入力データ,38,FALSE)&lt;9),0,
IF(AND(L1389="",P1389=""),"",VLOOKUP(A1385,入力データ,32,FALSE))))))),"")</f>
        <v/>
      </c>
      <c r="T1389" s="424"/>
      <c r="U1389" s="425"/>
      <c r="V1389" s="36"/>
      <c r="W1389" s="36"/>
      <c r="X1389" s="36"/>
      <c r="Y1389" s="63" t="str">
        <f>IFERROR(IF(VLOOKUP(A1385,入力データ,25,FALSE)="","",VLOOKUP(A1385,入力データ,25,FALSE)),"")</f>
        <v/>
      </c>
      <c r="Z1389" s="63"/>
      <c r="AA1389" s="37"/>
      <c r="AB1389" s="369"/>
      <c r="AC1389" s="377">
        <v>3</v>
      </c>
      <c r="AD1389" s="379" t="str">
        <f>IFERROR(IF(VLOOKUP(A1385,入力データ,33,FALSE)="","",VLOOKUP(A1385,入力データ,33,FALSE)),"")</f>
        <v/>
      </c>
      <c r="AE1389" s="379" t="str">
        <f>IF(AD1389="","",IF(V1392&gt;43585,5,4))</f>
        <v/>
      </c>
      <c r="AF1389" s="381" t="str">
        <f>IF(AD1389="","",V1392)</f>
        <v/>
      </c>
      <c r="AG1389" s="383" t="str">
        <f>IF(AE1389="","",V1392)</f>
        <v/>
      </c>
      <c r="AH1389" s="385" t="str">
        <f>IF(AF1389="","",V1392)</f>
        <v/>
      </c>
      <c r="AI1389" s="379">
        <v>7</v>
      </c>
      <c r="AJ1389" s="430"/>
      <c r="AK1389" s="372"/>
      <c r="AL1389" s="374"/>
    </row>
    <row r="1390" spans="1:38" ht="15" customHeight="1" x14ac:dyDescent="0.15">
      <c r="A1390" s="454"/>
      <c r="B1390" s="491"/>
      <c r="C1390" s="393"/>
      <c r="D1390" s="394"/>
      <c r="E1390" s="396"/>
      <c r="F1390" s="399"/>
      <c r="G1390" s="402"/>
      <c r="H1390" s="396"/>
      <c r="I1390" s="396"/>
      <c r="J1390" s="406"/>
      <c r="K1390" s="409"/>
      <c r="L1390" s="396"/>
      <c r="M1390" s="494"/>
      <c r="N1390" s="496"/>
      <c r="O1390" s="498"/>
      <c r="P1390" s="494"/>
      <c r="Q1390" s="501"/>
      <c r="R1390" s="504"/>
      <c r="S1390" s="426"/>
      <c r="T1390" s="426"/>
      <c r="U1390" s="427"/>
      <c r="V1390" s="1"/>
      <c r="W1390" s="1"/>
      <c r="X1390" s="1"/>
      <c r="Y1390" s="63" t="str">
        <f>IFERROR(IF(VLOOKUP(A1385,入力データ,26,FALSE)="","",VLOOKUP(A1385,入力データ,26,FALSE)),"")</f>
        <v/>
      </c>
      <c r="Z1390" s="1"/>
      <c r="AA1390" s="1"/>
      <c r="AB1390" s="369"/>
      <c r="AC1390" s="378"/>
      <c r="AD1390" s="380"/>
      <c r="AE1390" s="380"/>
      <c r="AF1390" s="382"/>
      <c r="AG1390" s="384"/>
      <c r="AH1390" s="386"/>
      <c r="AI1390" s="380"/>
      <c r="AJ1390" s="431"/>
      <c r="AK1390" s="372"/>
      <c r="AL1390" s="374"/>
    </row>
    <row r="1391" spans="1:38" ht="15" customHeight="1" x14ac:dyDescent="0.15">
      <c r="A1391" s="454"/>
      <c r="B1391" s="491"/>
      <c r="C1391" s="432" t="str">
        <f>IFERROR(IF(VLOOKUP(A1385,入力データ,14,FALSE)="","",VLOOKUP(A1385,入力データ,14,FALSE)),"")</f>
        <v/>
      </c>
      <c r="D1391" s="409"/>
      <c r="E1391" s="396"/>
      <c r="F1391" s="399"/>
      <c r="G1391" s="402"/>
      <c r="H1391" s="396"/>
      <c r="I1391" s="396"/>
      <c r="J1391" s="406"/>
      <c r="K1391" s="409"/>
      <c r="L1391" s="396"/>
      <c r="M1391" s="494"/>
      <c r="N1391" s="496"/>
      <c r="O1391" s="498"/>
      <c r="P1391" s="494"/>
      <c r="Q1391" s="501"/>
      <c r="R1391" s="504"/>
      <c r="S1391" s="426"/>
      <c r="T1391" s="426"/>
      <c r="U1391" s="427"/>
      <c r="V1391" s="150"/>
      <c r="W1391" s="150"/>
      <c r="X1391" s="150"/>
      <c r="Y1391" s="1"/>
      <c r="Z1391" s="62"/>
      <c r="AA1391" s="151"/>
      <c r="AB1391" s="369"/>
      <c r="AC1391" s="377">
        <v>4</v>
      </c>
      <c r="AD1391" s="413" t="str">
        <f>IFERROR(IF(VLOOKUP(A1385,入力データ,38,FALSE)="","",VLOOKUP(A1385,入力データ,38,FALSE)),"")</f>
        <v/>
      </c>
      <c r="AE1391" s="379" t="str">
        <f>IF(AD1391="","",IF(V1392&gt;43585,5,4))</f>
        <v/>
      </c>
      <c r="AF1391" s="381" t="str">
        <f>IF(AE1391="","",V1392)</f>
        <v/>
      </c>
      <c r="AG1391" s="383" t="str">
        <f>IF(AE1391="","",V1392)</f>
        <v/>
      </c>
      <c r="AH1391" s="385" t="str">
        <f>IF(AE1391="","",V1392)</f>
        <v/>
      </c>
      <c r="AI1391" s="379"/>
      <c r="AJ1391" s="418"/>
      <c r="AK1391" s="58"/>
      <c r="AL1391" s="86"/>
    </row>
    <row r="1392" spans="1:38" ht="15" customHeight="1" x14ac:dyDescent="0.15">
      <c r="A1392" s="455"/>
      <c r="B1392" s="492"/>
      <c r="C1392" s="433"/>
      <c r="D1392" s="410"/>
      <c r="E1392" s="397"/>
      <c r="F1392" s="400"/>
      <c r="G1392" s="403"/>
      <c r="H1392" s="397"/>
      <c r="I1392" s="397"/>
      <c r="J1392" s="407"/>
      <c r="K1392" s="410"/>
      <c r="L1392" s="397"/>
      <c r="M1392" s="495"/>
      <c r="N1392" s="497"/>
      <c r="O1392" s="499"/>
      <c r="P1392" s="495"/>
      <c r="Q1392" s="502"/>
      <c r="R1392" s="505"/>
      <c r="S1392" s="428"/>
      <c r="T1392" s="428"/>
      <c r="U1392" s="429"/>
      <c r="V1392" s="420" t="str">
        <f>IFERROR(IF(VLOOKUP(A1385,入力データ,27,FALSE)="","",VLOOKUP(A1385,入力データ,27,FALSE)),"")</f>
        <v/>
      </c>
      <c r="W1392" s="421"/>
      <c r="X1392" s="421"/>
      <c r="Y1392" s="421"/>
      <c r="Z1392" s="421"/>
      <c r="AA1392" s="422"/>
      <c r="AB1392" s="370"/>
      <c r="AC1392" s="412"/>
      <c r="AD1392" s="414"/>
      <c r="AE1392" s="414"/>
      <c r="AF1392" s="415"/>
      <c r="AG1392" s="416"/>
      <c r="AH1392" s="417"/>
      <c r="AI1392" s="414"/>
      <c r="AJ1392" s="419"/>
      <c r="AK1392" s="60"/>
      <c r="AL1392" s="61"/>
    </row>
    <row r="1393" spans="1:38" ht="15" customHeight="1" x14ac:dyDescent="0.15">
      <c r="A1393" s="453">
        <v>173</v>
      </c>
      <c r="B1393" s="456"/>
      <c r="C1393" s="459" t="str">
        <f>IFERROR(IF(VLOOKUP(A1393,入力データ,2,FALSE)="","",VLOOKUP(A1393,入力データ,2,FALSE)),"")</f>
        <v/>
      </c>
      <c r="D1393" s="461" t="str">
        <f>IFERROR(
IF(OR(VLOOKUP(A1393,入力データ,34,FALSE)=1,
VLOOKUP(A1393,入力データ,34,FALSE)=3,
VLOOKUP(A1393,入力データ,34,FALSE)=4,
VLOOKUP(A1393,入力データ,34,FALSE)=5),
IF(VLOOKUP(A1393,入力データ,13,FALSE)="","",VLOOKUP(A1393,入力データ,13,FALSE)),
IF(VLOOKUP(A1393,入力データ,3,FALSE)="","",VLOOKUP(A1393,入力データ,3,FALSE))),"")</f>
        <v/>
      </c>
      <c r="E1393" s="464" t="str">
        <f>IFERROR(IF(VLOOKUP(A1393,入力データ,5,FALSE)="","",IF(VLOOKUP(A1393,入力データ,5,FALSE)&gt;43585,5,4)),"")</f>
        <v/>
      </c>
      <c r="F1393" s="467" t="str">
        <f>IFERROR(IF(VLOOKUP(A1393,入力データ,5,FALSE)="","",VLOOKUP(A1393,入力データ,5,FALSE)),"")</f>
        <v/>
      </c>
      <c r="G1393" s="470" t="str">
        <f>IFERROR(IF(VLOOKUP(A1393,入力データ,5,FALSE)="","",VLOOKUP(A1393,入力データ,5,FALSE)),"")</f>
        <v/>
      </c>
      <c r="H1393" s="473" t="str">
        <f>IFERROR(IF(VLOOKUP(A1393,入力データ,5,FALSE)&gt;0,1,""),"")</f>
        <v/>
      </c>
      <c r="I1393" s="473" t="str">
        <f>IFERROR(IF(VLOOKUP(A1393,入力データ,6,FALSE)="","",VLOOKUP(A1393,入力データ,6,FALSE)),"")</f>
        <v/>
      </c>
      <c r="J1393" s="475" t="str">
        <f>IFERROR(IF(VLOOKUP(A1393,入力データ,7,FALSE)="","",
IF(VLOOKUP(A1393,入力データ,7,FALSE)&gt;159,"G",
IF(VLOOKUP(A1393,入力データ,7,FALSE)&gt;149,"F",
IF(VLOOKUP(A1393,入力データ,7,FALSE)&gt;139,"E",
IF(VLOOKUP(A1393,入力データ,7,FALSE)&gt;129,"D",
IF(VLOOKUP(A1393,入力データ,7,FALSE)&gt;119,"C",
IF(VLOOKUP(A1393,入力データ,7,FALSE)&gt;109,"B",
IF(VLOOKUP(A1393,入力データ,7,FALSE)&gt;99,"A",
"")))))))),"")</f>
        <v/>
      </c>
      <c r="K1393" s="478" t="str">
        <f>IFERROR(IF(VLOOKUP(A1393,入力データ,7,FALSE)="","",
IF(VLOOKUP(A1393,入力データ,7,FALSE)&gt;99,MOD(VLOOKUP(A1393,入力データ,7,FALSE),10),VLOOKUP(A1393,入力データ,7,FALSE))),"")</f>
        <v/>
      </c>
      <c r="L1393" s="481" t="str">
        <f>IFERROR(IF(VLOOKUP(A1393,入力データ,8,FALSE)="","",VLOOKUP(A1393,入力データ,8,FALSE)),"")</f>
        <v/>
      </c>
      <c r="M1393" s="483" t="str">
        <f>IFERROR(IF(VLOOKUP(A1393,入力データ,9,FALSE)="","",IF(VLOOKUP(A1393,入力データ,9,FALSE)&gt;43585,5,4)),"")</f>
        <v/>
      </c>
      <c r="N1393" s="485" t="str">
        <f>IFERROR(IF(VLOOKUP(A1393,入力データ,9,FALSE)="","",VLOOKUP(A1393,入力データ,9,FALSE)),"")</f>
        <v/>
      </c>
      <c r="O1393" s="470" t="str">
        <f>IFERROR(IF(VLOOKUP(A1393,入力データ,9,FALSE)="","",VLOOKUP(A1393,入力データ,9,FALSE)),"")</f>
        <v/>
      </c>
      <c r="P1393" s="481" t="str">
        <f>IFERROR(IF(VLOOKUP(A1393,入力データ,10,FALSE)="","",VLOOKUP(A1393,入力データ,10,FALSE)),"")</f>
        <v/>
      </c>
      <c r="Q1393" s="434"/>
      <c r="R1393" s="487" t="str">
        <f>IFERROR(IF(VLOOKUP(A1393,入力データ,8,FALSE)="","",VLOOKUP(A1393,入力データ,8,FALSE)+VALUE(VLOOKUP(A1393,入力データ,10,FALSE))),"")</f>
        <v/>
      </c>
      <c r="S1393" s="434" t="str">
        <f>IF(R1393="","",IF(VLOOKUP(A1393,入力データ,11,FALSE)="育児休業","ｲｸｷｭｳ",IF(VLOOKUP(A1393,入力データ,11,FALSE)="傷病休職","ﾑｷｭｳ",ROUNDDOWN(R1393*10/1000,0))))</f>
        <v/>
      </c>
      <c r="T1393" s="435"/>
      <c r="U1393" s="436"/>
      <c r="V1393" s="152"/>
      <c r="W1393" s="149"/>
      <c r="X1393" s="149"/>
      <c r="Y1393" s="149" t="str">
        <f>IFERROR(IF(VLOOKUP(A1393,入力データ,21,FALSE)="","",VLOOKUP(A1393,入力データ,21,FALSE)),"")</f>
        <v/>
      </c>
      <c r="Z1393" s="40"/>
      <c r="AA1393" s="67"/>
      <c r="AB1393" s="368" t="str">
        <f>IFERROR(IF(VLOOKUP(A1393,入力データ,28,FALSE)&amp;"　"&amp;VLOOKUP(A1393,入力データ,29,FALSE)="　","",VLOOKUP(A1393,入力データ,28,FALSE)&amp;"　"&amp;VLOOKUP(A1393,入力データ,29,FALSE)),"")</f>
        <v/>
      </c>
      <c r="AC1393" s="443">
        <v>1</v>
      </c>
      <c r="AD1393" s="444" t="str">
        <f>IFERROR(IF(VLOOKUP(A1393,入力データ,34,FALSE)="","",VLOOKUP(A1393,入力データ,34,FALSE)),"")</f>
        <v/>
      </c>
      <c r="AE1393" s="444" t="str">
        <f>IF(AD1393="","",IF(V1400&gt;43585,5,4))</f>
        <v/>
      </c>
      <c r="AF1393" s="445" t="str">
        <f>IF(AD1393="","",V1400)</f>
        <v/>
      </c>
      <c r="AG1393" s="447" t="str">
        <f>IF(AD1393="","",V1400)</f>
        <v/>
      </c>
      <c r="AH1393" s="449" t="str">
        <f>IF(AD1393="","",V1400)</f>
        <v/>
      </c>
      <c r="AI1393" s="444">
        <v>5</v>
      </c>
      <c r="AJ1393" s="451" t="str">
        <f>IFERROR(IF(OR(VLOOKUP(A1393,入力データ,34,FALSE)=1,VLOOKUP(A1393,入力データ,34,FALSE)=3,VLOOKUP(A1393,入力データ,34,FALSE)=4,VLOOKUP(A1393,入力データ,34,FALSE)=5),3,
IF(VLOOKUP(A1393,入力データ,35,FALSE)="","",3)),"")</f>
        <v/>
      </c>
      <c r="AK1393" s="371"/>
      <c r="AL1393" s="373"/>
    </row>
    <row r="1394" spans="1:38" ht="15" customHeight="1" x14ac:dyDescent="0.15">
      <c r="A1394" s="454"/>
      <c r="B1394" s="457"/>
      <c r="C1394" s="460"/>
      <c r="D1394" s="462"/>
      <c r="E1394" s="465"/>
      <c r="F1394" s="468"/>
      <c r="G1394" s="471"/>
      <c r="H1394" s="474"/>
      <c r="I1394" s="474"/>
      <c r="J1394" s="476"/>
      <c r="K1394" s="479"/>
      <c r="L1394" s="482"/>
      <c r="M1394" s="484"/>
      <c r="N1394" s="486"/>
      <c r="O1394" s="471"/>
      <c r="P1394" s="482"/>
      <c r="Q1394" s="437"/>
      <c r="R1394" s="488"/>
      <c r="S1394" s="437"/>
      <c r="T1394" s="438"/>
      <c r="U1394" s="439"/>
      <c r="V1394" s="41"/>
      <c r="W1394" s="150"/>
      <c r="X1394" s="150"/>
      <c r="Y1394" s="150" t="str">
        <f>IFERROR(IF(VLOOKUP(A1393,入力データ,22,FALSE)="","",VLOOKUP(A1393,入力データ,22,FALSE)),"")</f>
        <v/>
      </c>
      <c r="Z1394" s="150"/>
      <c r="AA1394" s="151"/>
      <c r="AB1394" s="369"/>
      <c r="AC1394" s="378"/>
      <c r="AD1394" s="380"/>
      <c r="AE1394" s="380"/>
      <c r="AF1394" s="446"/>
      <c r="AG1394" s="448"/>
      <c r="AH1394" s="450"/>
      <c r="AI1394" s="380"/>
      <c r="AJ1394" s="452"/>
      <c r="AK1394" s="372"/>
      <c r="AL1394" s="374"/>
    </row>
    <row r="1395" spans="1:38" ht="15" customHeight="1" x14ac:dyDescent="0.15">
      <c r="A1395" s="454"/>
      <c r="B1395" s="457"/>
      <c r="C1395" s="375" t="str">
        <f>IFERROR(IF(VLOOKUP(A1393,入力データ,12,FALSE)="","",VLOOKUP(A1393,入力データ,12,FALSE)),"")</f>
        <v/>
      </c>
      <c r="D1395" s="462"/>
      <c r="E1395" s="465"/>
      <c r="F1395" s="468"/>
      <c r="G1395" s="471"/>
      <c r="H1395" s="474"/>
      <c r="I1395" s="474"/>
      <c r="J1395" s="476"/>
      <c r="K1395" s="479"/>
      <c r="L1395" s="482"/>
      <c r="M1395" s="484"/>
      <c r="N1395" s="486"/>
      <c r="O1395" s="471"/>
      <c r="P1395" s="482"/>
      <c r="Q1395" s="437"/>
      <c r="R1395" s="488"/>
      <c r="S1395" s="437"/>
      <c r="T1395" s="438"/>
      <c r="U1395" s="439"/>
      <c r="V1395" s="41"/>
      <c r="W1395" s="150"/>
      <c r="X1395" s="150"/>
      <c r="Y1395" s="150" t="str">
        <f>IFERROR(IF(VLOOKUP(A1393,入力データ,23,FALSE)="","",VLOOKUP(A1393,入力データ,23,FALSE)),"")</f>
        <v/>
      </c>
      <c r="Z1395" s="150"/>
      <c r="AA1395" s="151"/>
      <c r="AB1395" s="369"/>
      <c r="AC1395" s="377">
        <v>2</v>
      </c>
      <c r="AD1395" s="379" t="str">
        <f>IFERROR(IF(VLOOKUP(A1393,入力データ,37,FALSE)="","",VLOOKUP(A1393,入力データ,37,FALSE)),"")</f>
        <v/>
      </c>
      <c r="AE1395" s="379" t="str">
        <f>IF(AD1395="","",IF(V1400&gt;43585,5,4))</f>
        <v/>
      </c>
      <c r="AF1395" s="381" t="str">
        <f>IF(AD1395="","",V1400)</f>
        <v/>
      </c>
      <c r="AG1395" s="383" t="str">
        <f>IF(AE1395="","",V1400)</f>
        <v/>
      </c>
      <c r="AH1395" s="385" t="str">
        <f>IF(AF1395="","",V1400)</f>
        <v/>
      </c>
      <c r="AI1395" s="387">
        <v>6</v>
      </c>
      <c r="AJ1395" s="389" t="str">
        <f>IFERROR(IF(VLOOKUP(A1393,入力データ,36,FALSE)="","",3),"")</f>
        <v/>
      </c>
      <c r="AK1395" s="372"/>
      <c r="AL1395" s="374"/>
    </row>
    <row r="1396" spans="1:38" ht="15" customHeight="1" x14ac:dyDescent="0.15">
      <c r="A1396" s="454"/>
      <c r="B1396" s="458"/>
      <c r="C1396" s="376"/>
      <c r="D1396" s="463"/>
      <c r="E1396" s="466"/>
      <c r="F1396" s="469"/>
      <c r="G1396" s="472"/>
      <c r="H1396" s="466"/>
      <c r="I1396" s="466"/>
      <c r="J1396" s="477"/>
      <c r="K1396" s="480"/>
      <c r="L1396" s="466"/>
      <c r="M1396" s="466"/>
      <c r="N1396" s="469"/>
      <c r="O1396" s="472"/>
      <c r="P1396" s="466"/>
      <c r="Q1396" s="477"/>
      <c r="R1396" s="489"/>
      <c r="S1396" s="440"/>
      <c r="T1396" s="441"/>
      <c r="U1396" s="442"/>
      <c r="V1396" s="38"/>
      <c r="W1396" s="36"/>
      <c r="X1396" s="36"/>
      <c r="Y1396" s="150" t="str">
        <f>IFERROR(IF(VLOOKUP(A1393,入力データ,24,FALSE)="","",VLOOKUP(A1393,入力データ,24,FALSE)),"")</f>
        <v/>
      </c>
      <c r="Z1396" s="63"/>
      <c r="AA1396" s="37"/>
      <c r="AB1396" s="369"/>
      <c r="AC1396" s="378"/>
      <c r="AD1396" s="380"/>
      <c r="AE1396" s="380"/>
      <c r="AF1396" s="382"/>
      <c r="AG1396" s="384"/>
      <c r="AH1396" s="386"/>
      <c r="AI1396" s="388"/>
      <c r="AJ1396" s="390"/>
      <c r="AK1396" s="372"/>
      <c r="AL1396" s="374"/>
    </row>
    <row r="1397" spans="1:38" ht="15" customHeight="1" x14ac:dyDescent="0.15">
      <c r="A1397" s="454"/>
      <c r="B1397" s="490" t="str">
        <f>IF(OR(C1393&lt;&gt;"",C1395&lt;&gt;""),"○","")</f>
        <v/>
      </c>
      <c r="C1397" s="391" t="str">
        <f>IFERROR(IF(VLOOKUP(A1393,入力データ,4,FALSE)="","",VLOOKUP(A1393,入力データ,4,FALSE)),"")</f>
        <v/>
      </c>
      <c r="D1397" s="392"/>
      <c r="E1397" s="395" t="str">
        <f>IFERROR(IF(VLOOKUP(A1393,入力データ,15,FALSE)="","",IF(VLOOKUP(A1393,入力データ,15,FALSE)&gt;43585,5,4)),"")</f>
        <v/>
      </c>
      <c r="F1397" s="398" t="str">
        <f>IFERROR(IF(VLOOKUP(A1393,入力データ,15,FALSE)="","",VLOOKUP(A1393,入力データ,15,FALSE)),"")</f>
        <v/>
      </c>
      <c r="G1397" s="401" t="str">
        <f>IFERROR(IF(VLOOKUP(A1393,入力データ,15,FALSE)="","",VLOOKUP(A1393,入力データ,15,FALSE)),"")</f>
        <v/>
      </c>
      <c r="H1397" s="404" t="str">
        <f>IFERROR(IF(VLOOKUP(A1393,入力データ,15,FALSE)&gt;0,1,""),"")</f>
        <v/>
      </c>
      <c r="I1397" s="404" t="str">
        <f>IFERROR(IF(VLOOKUP(A1393,入力データ,16,FALSE)="","",VLOOKUP(A1393,入力データ,16,FALSE)),"")</f>
        <v/>
      </c>
      <c r="J1397" s="405" t="str">
        <f>IFERROR(IF(VLOOKUP(A1393,入力データ,17,FALSE)="","",
IF(VLOOKUP(A1393,入力データ,17,FALSE)&gt;159,"G",
IF(VLOOKUP(A1393,入力データ,17,FALSE)&gt;149,"F",
IF(VLOOKUP(A1393,入力データ,17,FALSE)&gt;139,"E",
IF(VLOOKUP(A1393,入力データ,17,FALSE)&gt;129,"D",
IF(VLOOKUP(A1393,入力データ,17,FALSE)&gt;119,"C",
IF(VLOOKUP(A1393,入力データ,17,FALSE)&gt;109,"B",
IF(VLOOKUP(A1393,入力データ,17,FALSE)&gt;99,"A",
"")))))))),"")</f>
        <v/>
      </c>
      <c r="K1397" s="408" t="str">
        <f>IFERROR(IF(VLOOKUP(A1393,入力データ,17,FALSE)="","",
IF(VLOOKUP(A1393,入力データ,17,FALSE)&gt;99,MOD(VLOOKUP(A1393,入力データ,17,FALSE),10),VLOOKUP(A1393,入力データ,17,FALSE))),"")</f>
        <v/>
      </c>
      <c r="L1397" s="411" t="str">
        <f>IFERROR(IF(VLOOKUP(A1393,入力データ,18,FALSE)="","",VLOOKUP(A1393,入力データ,18,FALSE)),"")</f>
        <v/>
      </c>
      <c r="M1397" s="493" t="str">
        <f>IFERROR(IF(VLOOKUP(A1393,入力データ,19,FALSE)="","",IF(VLOOKUP(A1393,入力データ,19,FALSE)&gt;43585,5,4)),"")</f>
        <v/>
      </c>
      <c r="N1397" s="398" t="str">
        <f>IFERROR(IF(VLOOKUP(A1393,入力データ,19,FALSE)="","",VLOOKUP(A1393,入力データ,19,FALSE)),"")</f>
        <v/>
      </c>
      <c r="O1397" s="401" t="str">
        <f>IFERROR(IF(VLOOKUP(A1393,入力データ,19,FALSE)="","",VLOOKUP(A1393,入力データ,19,FALSE)),"")</f>
        <v/>
      </c>
      <c r="P1397" s="411" t="str">
        <f>IFERROR(IF(VLOOKUP(A1393,入力データ,20,FALSE)="","",VLOOKUP(A1393,入力データ,20,FALSE)),"")</f>
        <v/>
      </c>
      <c r="Q1397" s="500"/>
      <c r="R1397" s="503" t="str">
        <f>IFERROR(IF(OR(S1397="ｲｸｷｭｳ",S1397="ﾑｷｭｳ",AND(L1397="",P1397="")),"",VLOOKUP(A1393,入力データ,31,FALSE)),"")</f>
        <v/>
      </c>
      <c r="S1397" s="423" t="str">
        <f>IFERROR(
IF(VLOOKUP(A1393,入力データ,33,FALSE)=1,"ﾑｷｭｳ ",
IF(VLOOKUP(A1393,入力データ,33,FALSE)=3,"ｲｸｷｭｳ",
IF(VLOOKUP(A1393,入力データ,33,FALSE)=4,VLOOKUP(A1393,入力データ,32,FALSE),
IF(VLOOKUP(A1393,入力データ,33,FALSE)=5,VLOOKUP(A1393,入力データ,32,FALSE),
IF(AND(VLOOKUP(A1393,入力データ,38,FALSE)&gt;0,VLOOKUP(A1393,入力データ,38,FALSE)&lt;9),0,
IF(AND(L1397="",P1397=""),"",VLOOKUP(A1393,入力データ,32,FALSE))))))),"")</f>
        <v/>
      </c>
      <c r="T1397" s="424"/>
      <c r="U1397" s="425"/>
      <c r="V1397" s="36"/>
      <c r="W1397" s="36"/>
      <c r="X1397" s="36"/>
      <c r="Y1397" s="63" t="str">
        <f>IFERROR(IF(VLOOKUP(A1393,入力データ,25,FALSE)="","",VLOOKUP(A1393,入力データ,25,FALSE)),"")</f>
        <v/>
      </c>
      <c r="Z1397" s="63"/>
      <c r="AA1397" s="37"/>
      <c r="AB1397" s="369"/>
      <c r="AC1397" s="377">
        <v>3</v>
      </c>
      <c r="AD1397" s="379" t="str">
        <f>IFERROR(IF(VLOOKUP(A1393,入力データ,33,FALSE)="","",VLOOKUP(A1393,入力データ,33,FALSE)),"")</f>
        <v/>
      </c>
      <c r="AE1397" s="379" t="str">
        <f>IF(AD1397="","",IF(V1400&gt;43585,5,4))</f>
        <v/>
      </c>
      <c r="AF1397" s="381" t="str">
        <f>IF(AD1397="","",V1400)</f>
        <v/>
      </c>
      <c r="AG1397" s="383" t="str">
        <f>IF(AE1397="","",V1400)</f>
        <v/>
      </c>
      <c r="AH1397" s="385" t="str">
        <f>IF(AF1397="","",V1400)</f>
        <v/>
      </c>
      <c r="AI1397" s="379">
        <v>7</v>
      </c>
      <c r="AJ1397" s="430"/>
      <c r="AK1397" s="372"/>
      <c r="AL1397" s="374"/>
    </row>
    <row r="1398" spans="1:38" ht="15" customHeight="1" x14ac:dyDescent="0.15">
      <c r="A1398" s="454"/>
      <c r="B1398" s="491"/>
      <c r="C1398" s="393"/>
      <c r="D1398" s="394"/>
      <c r="E1398" s="396"/>
      <c r="F1398" s="399"/>
      <c r="G1398" s="402"/>
      <c r="H1398" s="396"/>
      <c r="I1398" s="396"/>
      <c r="J1398" s="406"/>
      <c r="K1398" s="409"/>
      <c r="L1398" s="396"/>
      <c r="M1398" s="494"/>
      <c r="N1398" s="496"/>
      <c r="O1398" s="498"/>
      <c r="P1398" s="494"/>
      <c r="Q1398" s="501"/>
      <c r="R1398" s="504"/>
      <c r="S1398" s="426"/>
      <c r="T1398" s="426"/>
      <c r="U1398" s="427"/>
      <c r="V1398" s="1"/>
      <c r="W1398" s="1"/>
      <c r="X1398" s="1"/>
      <c r="Y1398" s="63" t="str">
        <f>IFERROR(IF(VLOOKUP(A1393,入力データ,26,FALSE)="","",VLOOKUP(A1393,入力データ,26,FALSE)),"")</f>
        <v/>
      </c>
      <c r="Z1398" s="1"/>
      <c r="AA1398" s="1"/>
      <c r="AB1398" s="369"/>
      <c r="AC1398" s="378"/>
      <c r="AD1398" s="380"/>
      <c r="AE1398" s="380"/>
      <c r="AF1398" s="382"/>
      <c r="AG1398" s="384"/>
      <c r="AH1398" s="386"/>
      <c r="AI1398" s="380"/>
      <c r="AJ1398" s="431"/>
      <c r="AK1398" s="372"/>
      <c r="AL1398" s="374"/>
    </row>
    <row r="1399" spans="1:38" ht="15" customHeight="1" x14ac:dyDescent="0.15">
      <c r="A1399" s="454"/>
      <c r="B1399" s="491"/>
      <c r="C1399" s="432" t="str">
        <f>IFERROR(IF(VLOOKUP(A1393,入力データ,14,FALSE)="","",VLOOKUP(A1393,入力データ,14,FALSE)),"")</f>
        <v/>
      </c>
      <c r="D1399" s="409"/>
      <c r="E1399" s="396"/>
      <c r="F1399" s="399"/>
      <c r="G1399" s="402"/>
      <c r="H1399" s="396"/>
      <c r="I1399" s="396"/>
      <c r="J1399" s="406"/>
      <c r="K1399" s="409"/>
      <c r="L1399" s="396"/>
      <c r="M1399" s="494"/>
      <c r="N1399" s="496"/>
      <c r="O1399" s="498"/>
      <c r="P1399" s="494"/>
      <c r="Q1399" s="501"/>
      <c r="R1399" s="504"/>
      <c r="S1399" s="426"/>
      <c r="T1399" s="426"/>
      <c r="U1399" s="427"/>
      <c r="V1399" s="150"/>
      <c r="W1399" s="150"/>
      <c r="X1399" s="150"/>
      <c r="Y1399" s="1"/>
      <c r="Z1399" s="62"/>
      <c r="AA1399" s="151"/>
      <c r="AB1399" s="369"/>
      <c r="AC1399" s="377">
        <v>4</v>
      </c>
      <c r="AD1399" s="413" t="str">
        <f>IFERROR(IF(VLOOKUP(A1393,入力データ,38,FALSE)="","",VLOOKUP(A1393,入力データ,38,FALSE)),"")</f>
        <v/>
      </c>
      <c r="AE1399" s="379" t="str">
        <f>IF(AD1399="","",IF(V1400&gt;43585,5,4))</f>
        <v/>
      </c>
      <c r="AF1399" s="381" t="str">
        <f>IF(AE1399="","",V1400)</f>
        <v/>
      </c>
      <c r="AG1399" s="383" t="str">
        <f>IF(AE1399="","",V1400)</f>
        <v/>
      </c>
      <c r="AH1399" s="385" t="str">
        <f>IF(AE1399="","",V1400)</f>
        <v/>
      </c>
      <c r="AI1399" s="379"/>
      <c r="AJ1399" s="418"/>
      <c r="AK1399" s="58"/>
      <c r="AL1399" s="86"/>
    </row>
    <row r="1400" spans="1:38" ht="15" customHeight="1" x14ac:dyDescent="0.15">
      <c r="A1400" s="455"/>
      <c r="B1400" s="492"/>
      <c r="C1400" s="433"/>
      <c r="D1400" s="410"/>
      <c r="E1400" s="397"/>
      <c r="F1400" s="400"/>
      <c r="G1400" s="403"/>
      <c r="H1400" s="397"/>
      <c r="I1400" s="397"/>
      <c r="J1400" s="407"/>
      <c r="K1400" s="410"/>
      <c r="L1400" s="397"/>
      <c r="M1400" s="495"/>
      <c r="N1400" s="497"/>
      <c r="O1400" s="499"/>
      <c r="P1400" s="495"/>
      <c r="Q1400" s="502"/>
      <c r="R1400" s="505"/>
      <c r="S1400" s="428"/>
      <c r="T1400" s="428"/>
      <c r="U1400" s="429"/>
      <c r="V1400" s="420" t="str">
        <f>IFERROR(IF(VLOOKUP(A1393,入力データ,27,FALSE)="","",VLOOKUP(A1393,入力データ,27,FALSE)),"")</f>
        <v/>
      </c>
      <c r="W1400" s="421"/>
      <c r="X1400" s="421"/>
      <c r="Y1400" s="421"/>
      <c r="Z1400" s="421"/>
      <c r="AA1400" s="422"/>
      <c r="AB1400" s="370"/>
      <c r="AC1400" s="412"/>
      <c r="AD1400" s="414"/>
      <c r="AE1400" s="414"/>
      <c r="AF1400" s="415"/>
      <c r="AG1400" s="416"/>
      <c r="AH1400" s="417"/>
      <c r="AI1400" s="414"/>
      <c r="AJ1400" s="419"/>
      <c r="AK1400" s="60"/>
      <c r="AL1400" s="61"/>
    </row>
    <row r="1401" spans="1:38" ht="15" customHeight="1" x14ac:dyDescent="0.15">
      <c r="A1401" s="453">
        <v>174</v>
      </c>
      <c r="B1401" s="456"/>
      <c r="C1401" s="459" t="str">
        <f>IFERROR(IF(VLOOKUP(A1401,入力データ,2,FALSE)="","",VLOOKUP(A1401,入力データ,2,FALSE)),"")</f>
        <v/>
      </c>
      <c r="D1401" s="461" t="str">
        <f>IFERROR(
IF(OR(VLOOKUP(A1401,入力データ,34,FALSE)=1,
VLOOKUP(A1401,入力データ,34,FALSE)=3,
VLOOKUP(A1401,入力データ,34,FALSE)=4,
VLOOKUP(A1401,入力データ,34,FALSE)=5),
IF(VLOOKUP(A1401,入力データ,13,FALSE)="","",VLOOKUP(A1401,入力データ,13,FALSE)),
IF(VLOOKUP(A1401,入力データ,3,FALSE)="","",VLOOKUP(A1401,入力データ,3,FALSE))),"")</f>
        <v/>
      </c>
      <c r="E1401" s="464" t="str">
        <f>IFERROR(IF(VLOOKUP(A1401,入力データ,5,FALSE)="","",IF(VLOOKUP(A1401,入力データ,5,FALSE)&gt;43585,5,4)),"")</f>
        <v/>
      </c>
      <c r="F1401" s="467" t="str">
        <f>IFERROR(IF(VLOOKUP(A1401,入力データ,5,FALSE)="","",VLOOKUP(A1401,入力データ,5,FALSE)),"")</f>
        <v/>
      </c>
      <c r="G1401" s="470" t="str">
        <f>IFERROR(IF(VLOOKUP(A1401,入力データ,5,FALSE)="","",VLOOKUP(A1401,入力データ,5,FALSE)),"")</f>
        <v/>
      </c>
      <c r="H1401" s="473" t="str">
        <f>IFERROR(IF(VLOOKUP(A1401,入力データ,5,FALSE)&gt;0,1,""),"")</f>
        <v/>
      </c>
      <c r="I1401" s="473" t="str">
        <f>IFERROR(IF(VLOOKUP(A1401,入力データ,6,FALSE)="","",VLOOKUP(A1401,入力データ,6,FALSE)),"")</f>
        <v/>
      </c>
      <c r="J1401" s="475" t="str">
        <f>IFERROR(IF(VLOOKUP(A1401,入力データ,7,FALSE)="","",
IF(VLOOKUP(A1401,入力データ,7,FALSE)&gt;159,"G",
IF(VLOOKUP(A1401,入力データ,7,FALSE)&gt;149,"F",
IF(VLOOKUP(A1401,入力データ,7,FALSE)&gt;139,"E",
IF(VLOOKUP(A1401,入力データ,7,FALSE)&gt;129,"D",
IF(VLOOKUP(A1401,入力データ,7,FALSE)&gt;119,"C",
IF(VLOOKUP(A1401,入力データ,7,FALSE)&gt;109,"B",
IF(VLOOKUP(A1401,入力データ,7,FALSE)&gt;99,"A",
"")))))))),"")</f>
        <v/>
      </c>
      <c r="K1401" s="478" t="str">
        <f>IFERROR(IF(VLOOKUP(A1401,入力データ,7,FALSE)="","",
IF(VLOOKUP(A1401,入力データ,7,FALSE)&gt;99,MOD(VLOOKUP(A1401,入力データ,7,FALSE),10),VLOOKUP(A1401,入力データ,7,FALSE))),"")</f>
        <v/>
      </c>
      <c r="L1401" s="481" t="str">
        <f>IFERROR(IF(VLOOKUP(A1401,入力データ,8,FALSE)="","",VLOOKUP(A1401,入力データ,8,FALSE)),"")</f>
        <v/>
      </c>
      <c r="M1401" s="483" t="str">
        <f>IFERROR(IF(VLOOKUP(A1401,入力データ,9,FALSE)="","",IF(VLOOKUP(A1401,入力データ,9,FALSE)&gt;43585,5,4)),"")</f>
        <v/>
      </c>
      <c r="N1401" s="485" t="str">
        <f>IFERROR(IF(VLOOKUP(A1401,入力データ,9,FALSE)="","",VLOOKUP(A1401,入力データ,9,FALSE)),"")</f>
        <v/>
      </c>
      <c r="O1401" s="470" t="str">
        <f>IFERROR(IF(VLOOKUP(A1401,入力データ,9,FALSE)="","",VLOOKUP(A1401,入力データ,9,FALSE)),"")</f>
        <v/>
      </c>
      <c r="P1401" s="481" t="str">
        <f>IFERROR(IF(VLOOKUP(A1401,入力データ,10,FALSE)="","",VLOOKUP(A1401,入力データ,10,FALSE)),"")</f>
        <v/>
      </c>
      <c r="Q1401" s="434"/>
      <c r="R1401" s="487" t="str">
        <f>IFERROR(IF(VLOOKUP(A1401,入力データ,8,FALSE)="","",VLOOKUP(A1401,入力データ,8,FALSE)+VALUE(VLOOKUP(A1401,入力データ,10,FALSE))),"")</f>
        <v/>
      </c>
      <c r="S1401" s="434" t="str">
        <f>IF(R1401="","",IF(VLOOKUP(A1401,入力データ,11,FALSE)="育児休業","ｲｸｷｭｳ",IF(VLOOKUP(A1401,入力データ,11,FALSE)="傷病休職","ﾑｷｭｳ",ROUNDDOWN(R1401*10/1000,0))))</f>
        <v/>
      </c>
      <c r="T1401" s="435"/>
      <c r="U1401" s="436"/>
      <c r="V1401" s="152"/>
      <c r="W1401" s="149"/>
      <c r="X1401" s="149"/>
      <c r="Y1401" s="149" t="str">
        <f>IFERROR(IF(VLOOKUP(A1401,入力データ,21,FALSE)="","",VLOOKUP(A1401,入力データ,21,FALSE)),"")</f>
        <v/>
      </c>
      <c r="Z1401" s="40"/>
      <c r="AA1401" s="67"/>
      <c r="AB1401" s="368" t="str">
        <f>IFERROR(IF(VLOOKUP(A1401,入力データ,28,FALSE)&amp;"　"&amp;VLOOKUP(A1401,入力データ,29,FALSE)="　","",VLOOKUP(A1401,入力データ,28,FALSE)&amp;"　"&amp;VLOOKUP(A1401,入力データ,29,FALSE)),"")</f>
        <v/>
      </c>
      <c r="AC1401" s="443">
        <v>1</v>
      </c>
      <c r="AD1401" s="444" t="str">
        <f>IFERROR(IF(VLOOKUP(A1401,入力データ,34,FALSE)="","",VLOOKUP(A1401,入力データ,34,FALSE)),"")</f>
        <v/>
      </c>
      <c r="AE1401" s="444" t="str">
        <f>IF(AD1401="","",IF(V1408&gt;43585,5,4))</f>
        <v/>
      </c>
      <c r="AF1401" s="445" t="str">
        <f>IF(AD1401="","",V1408)</f>
        <v/>
      </c>
      <c r="AG1401" s="447" t="str">
        <f>IF(AD1401="","",V1408)</f>
        <v/>
      </c>
      <c r="AH1401" s="449" t="str">
        <f>IF(AD1401="","",V1408)</f>
        <v/>
      </c>
      <c r="AI1401" s="444">
        <v>5</v>
      </c>
      <c r="AJ1401" s="451" t="str">
        <f>IFERROR(IF(OR(VLOOKUP(A1401,入力データ,34,FALSE)=1,VLOOKUP(A1401,入力データ,34,FALSE)=3,VLOOKUP(A1401,入力データ,34,FALSE)=4,VLOOKUP(A1401,入力データ,34,FALSE)=5),3,
IF(VLOOKUP(A1401,入力データ,35,FALSE)="","",3)),"")</f>
        <v/>
      </c>
      <c r="AK1401" s="371"/>
      <c r="AL1401" s="373"/>
    </row>
    <row r="1402" spans="1:38" ht="15" customHeight="1" x14ac:dyDescent="0.15">
      <c r="A1402" s="454"/>
      <c r="B1402" s="457"/>
      <c r="C1402" s="460"/>
      <c r="D1402" s="462"/>
      <c r="E1402" s="465"/>
      <c r="F1402" s="468"/>
      <c r="G1402" s="471"/>
      <c r="H1402" s="474"/>
      <c r="I1402" s="474"/>
      <c r="J1402" s="476"/>
      <c r="K1402" s="479"/>
      <c r="L1402" s="482"/>
      <c r="M1402" s="484"/>
      <c r="N1402" s="486"/>
      <c r="O1402" s="471"/>
      <c r="P1402" s="482"/>
      <c r="Q1402" s="437"/>
      <c r="R1402" s="488"/>
      <c r="S1402" s="437"/>
      <c r="T1402" s="438"/>
      <c r="U1402" s="439"/>
      <c r="V1402" s="41"/>
      <c r="W1402" s="150"/>
      <c r="X1402" s="150"/>
      <c r="Y1402" s="150" t="str">
        <f>IFERROR(IF(VLOOKUP(A1401,入力データ,22,FALSE)="","",VLOOKUP(A1401,入力データ,22,FALSE)),"")</f>
        <v/>
      </c>
      <c r="Z1402" s="150"/>
      <c r="AA1402" s="151"/>
      <c r="AB1402" s="369"/>
      <c r="AC1402" s="378"/>
      <c r="AD1402" s="380"/>
      <c r="AE1402" s="380"/>
      <c r="AF1402" s="446"/>
      <c r="AG1402" s="448"/>
      <c r="AH1402" s="450"/>
      <c r="AI1402" s="380"/>
      <c r="AJ1402" s="452"/>
      <c r="AK1402" s="372"/>
      <c r="AL1402" s="374"/>
    </row>
    <row r="1403" spans="1:38" ht="15" customHeight="1" x14ac:dyDescent="0.15">
      <c r="A1403" s="454"/>
      <c r="B1403" s="457"/>
      <c r="C1403" s="375" t="str">
        <f>IFERROR(IF(VLOOKUP(A1401,入力データ,12,FALSE)="","",VLOOKUP(A1401,入力データ,12,FALSE)),"")</f>
        <v/>
      </c>
      <c r="D1403" s="462"/>
      <c r="E1403" s="465"/>
      <c r="F1403" s="468"/>
      <c r="G1403" s="471"/>
      <c r="H1403" s="474"/>
      <c r="I1403" s="474"/>
      <c r="J1403" s="476"/>
      <c r="K1403" s="479"/>
      <c r="L1403" s="482"/>
      <c r="M1403" s="484"/>
      <c r="N1403" s="486"/>
      <c r="O1403" s="471"/>
      <c r="P1403" s="482"/>
      <c r="Q1403" s="437"/>
      <c r="R1403" s="488"/>
      <c r="S1403" s="437"/>
      <c r="T1403" s="438"/>
      <c r="U1403" s="439"/>
      <c r="V1403" s="41"/>
      <c r="W1403" s="150"/>
      <c r="X1403" s="150"/>
      <c r="Y1403" s="150" t="str">
        <f>IFERROR(IF(VLOOKUP(A1401,入力データ,23,FALSE)="","",VLOOKUP(A1401,入力データ,23,FALSE)),"")</f>
        <v/>
      </c>
      <c r="Z1403" s="150"/>
      <c r="AA1403" s="151"/>
      <c r="AB1403" s="369"/>
      <c r="AC1403" s="377">
        <v>2</v>
      </c>
      <c r="AD1403" s="379" t="str">
        <f>IFERROR(IF(VLOOKUP(A1401,入力データ,37,FALSE)="","",VLOOKUP(A1401,入力データ,37,FALSE)),"")</f>
        <v/>
      </c>
      <c r="AE1403" s="379" t="str">
        <f>IF(AD1403="","",IF(V1408&gt;43585,5,4))</f>
        <v/>
      </c>
      <c r="AF1403" s="381" t="str">
        <f>IF(AD1403="","",V1408)</f>
        <v/>
      </c>
      <c r="AG1403" s="383" t="str">
        <f>IF(AE1403="","",V1408)</f>
        <v/>
      </c>
      <c r="AH1403" s="385" t="str">
        <f>IF(AF1403="","",V1408)</f>
        <v/>
      </c>
      <c r="AI1403" s="387">
        <v>6</v>
      </c>
      <c r="AJ1403" s="389" t="str">
        <f>IFERROR(IF(VLOOKUP(A1401,入力データ,36,FALSE)="","",3),"")</f>
        <v/>
      </c>
      <c r="AK1403" s="372"/>
      <c r="AL1403" s="374"/>
    </row>
    <row r="1404" spans="1:38" ht="15" customHeight="1" x14ac:dyDescent="0.15">
      <c r="A1404" s="454"/>
      <c r="B1404" s="458"/>
      <c r="C1404" s="376"/>
      <c r="D1404" s="463"/>
      <c r="E1404" s="466"/>
      <c r="F1404" s="469"/>
      <c r="G1404" s="472"/>
      <c r="H1404" s="466"/>
      <c r="I1404" s="466"/>
      <c r="J1404" s="477"/>
      <c r="K1404" s="480"/>
      <c r="L1404" s="466"/>
      <c r="M1404" s="466"/>
      <c r="N1404" s="469"/>
      <c r="O1404" s="472"/>
      <c r="P1404" s="466"/>
      <c r="Q1404" s="477"/>
      <c r="R1404" s="489"/>
      <c r="S1404" s="440"/>
      <c r="T1404" s="441"/>
      <c r="U1404" s="442"/>
      <c r="V1404" s="38"/>
      <c r="W1404" s="36"/>
      <c r="X1404" s="36"/>
      <c r="Y1404" s="150" t="str">
        <f>IFERROR(IF(VLOOKUP(A1401,入力データ,24,FALSE)="","",VLOOKUP(A1401,入力データ,24,FALSE)),"")</f>
        <v/>
      </c>
      <c r="Z1404" s="63"/>
      <c r="AA1404" s="37"/>
      <c r="AB1404" s="369"/>
      <c r="AC1404" s="378"/>
      <c r="AD1404" s="380"/>
      <c r="AE1404" s="380"/>
      <c r="AF1404" s="382"/>
      <c r="AG1404" s="384"/>
      <c r="AH1404" s="386"/>
      <c r="AI1404" s="388"/>
      <c r="AJ1404" s="390"/>
      <c r="AK1404" s="372"/>
      <c r="AL1404" s="374"/>
    </row>
    <row r="1405" spans="1:38" ht="15" customHeight="1" x14ac:dyDescent="0.15">
      <c r="A1405" s="454"/>
      <c r="B1405" s="490" t="str">
        <f>IF(OR(C1401&lt;&gt;"",C1403&lt;&gt;""),"○","")</f>
        <v/>
      </c>
      <c r="C1405" s="391" t="str">
        <f>IFERROR(IF(VLOOKUP(A1401,入力データ,4,FALSE)="","",VLOOKUP(A1401,入力データ,4,FALSE)),"")</f>
        <v/>
      </c>
      <c r="D1405" s="392"/>
      <c r="E1405" s="395" t="str">
        <f>IFERROR(IF(VLOOKUP(A1401,入力データ,15,FALSE)="","",IF(VLOOKUP(A1401,入力データ,15,FALSE)&gt;43585,5,4)),"")</f>
        <v/>
      </c>
      <c r="F1405" s="398" t="str">
        <f>IFERROR(IF(VLOOKUP(A1401,入力データ,15,FALSE)="","",VLOOKUP(A1401,入力データ,15,FALSE)),"")</f>
        <v/>
      </c>
      <c r="G1405" s="401" t="str">
        <f>IFERROR(IF(VLOOKUP(A1401,入力データ,15,FALSE)="","",VLOOKUP(A1401,入力データ,15,FALSE)),"")</f>
        <v/>
      </c>
      <c r="H1405" s="404" t="str">
        <f>IFERROR(IF(VLOOKUP(A1401,入力データ,15,FALSE)&gt;0,1,""),"")</f>
        <v/>
      </c>
      <c r="I1405" s="404" t="str">
        <f>IFERROR(IF(VLOOKUP(A1401,入力データ,16,FALSE)="","",VLOOKUP(A1401,入力データ,16,FALSE)),"")</f>
        <v/>
      </c>
      <c r="J1405" s="405" t="str">
        <f>IFERROR(IF(VLOOKUP(A1401,入力データ,17,FALSE)="","",
IF(VLOOKUP(A1401,入力データ,17,FALSE)&gt;159,"G",
IF(VLOOKUP(A1401,入力データ,17,FALSE)&gt;149,"F",
IF(VLOOKUP(A1401,入力データ,17,FALSE)&gt;139,"E",
IF(VLOOKUP(A1401,入力データ,17,FALSE)&gt;129,"D",
IF(VLOOKUP(A1401,入力データ,17,FALSE)&gt;119,"C",
IF(VLOOKUP(A1401,入力データ,17,FALSE)&gt;109,"B",
IF(VLOOKUP(A1401,入力データ,17,FALSE)&gt;99,"A",
"")))))))),"")</f>
        <v/>
      </c>
      <c r="K1405" s="408" t="str">
        <f>IFERROR(IF(VLOOKUP(A1401,入力データ,17,FALSE)="","",
IF(VLOOKUP(A1401,入力データ,17,FALSE)&gt;99,MOD(VLOOKUP(A1401,入力データ,17,FALSE),10),VLOOKUP(A1401,入力データ,17,FALSE))),"")</f>
        <v/>
      </c>
      <c r="L1405" s="411" t="str">
        <f>IFERROR(IF(VLOOKUP(A1401,入力データ,18,FALSE)="","",VLOOKUP(A1401,入力データ,18,FALSE)),"")</f>
        <v/>
      </c>
      <c r="M1405" s="493" t="str">
        <f>IFERROR(IF(VLOOKUP(A1401,入力データ,19,FALSE)="","",IF(VLOOKUP(A1401,入力データ,19,FALSE)&gt;43585,5,4)),"")</f>
        <v/>
      </c>
      <c r="N1405" s="398" t="str">
        <f>IFERROR(IF(VLOOKUP(A1401,入力データ,19,FALSE)="","",VLOOKUP(A1401,入力データ,19,FALSE)),"")</f>
        <v/>
      </c>
      <c r="O1405" s="401" t="str">
        <f>IFERROR(IF(VLOOKUP(A1401,入力データ,19,FALSE)="","",VLOOKUP(A1401,入力データ,19,FALSE)),"")</f>
        <v/>
      </c>
      <c r="P1405" s="411" t="str">
        <f>IFERROR(IF(VLOOKUP(A1401,入力データ,20,FALSE)="","",VLOOKUP(A1401,入力データ,20,FALSE)),"")</f>
        <v/>
      </c>
      <c r="Q1405" s="500"/>
      <c r="R1405" s="503" t="str">
        <f>IFERROR(IF(OR(S1405="ｲｸｷｭｳ",S1405="ﾑｷｭｳ",AND(L1405="",P1405="")),"",VLOOKUP(A1401,入力データ,31,FALSE)),"")</f>
        <v/>
      </c>
      <c r="S1405" s="423" t="str">
        <f>IFERROR(
IF(VLOOKUP(A1401,入力データ,33,FALSE)=1,"ﾑｷｭｳ ",
IF(VLOOKUP(A1401,入力データ,33,FALSE)=3,"ｲｸｷｭｳ",
IF(VLOOKUP(A1401,入力データ,33,FALSE)=4,VLOOKUP(A1401,入力データ,32,FALSE),
IF(VLOOKUP(A1401,入力データ,33,FALSE)=5,VLOOKUP(A1401,入力データ,32,FALSE),
IF(AND(VLOOKUP(A1401,入力データ,38,FALSE)&gt;0,VLOOKUP(A1401,入力データ,38,FALSE)&lt;9),0,
IF(AND(L1405="",P1405=""),"",VLOOKUP(A1401,入力データ,32,FALSE))))))),"")</f>
        <v/>
      </c>
      <c r="T1405" s="424"/>
      <c r="U1405" s="425"/>
      <c r="V1405" s="36"/>
      <c r="W1405" s="36"/>
      <c r="X1405" s="36"/>
      <c r="Y1405" s="63" t="str">
        <f>IFERROR(IF(VLOOKUP(A1401,入力データ,25,FALSE)="","",VLOOKUP(A1401,入力データ,25,FALSE)),"")</f>
        <v/>
      </c>
      <c r="Z1405" s="63"/>
      <c r="AA1405" s="37"/>
      <c r="AB1405" s="369"/>
      <c r="AC1405" s="377">
        <v>3</v>
      </c>
      <c r="AD1405" s="379" t="str">
        <f>IFERROR(IF(VLOOKUP(A1401,入力データ,33,FALSE)="","",VLOOKUP(A1401,入力データ,33,FALSE)),"")</f>
        <v/>
      </c>
      <c r="AE1405" s="379" t="str">
        <f>IF(AD1405="","",IF(V1408&gt;43585,5,4))</f>
        <v/>
      </c>
      <c r="AF1405" s="381" t="str">
        <f>IF(AD1405="","",V1408)</f>
        <v/>
      </c>
      <c r="AG1405" s="383" t="str">
        <f>IF(AE1405="","",V1408)</f>
        <v/>
      </c>
      <c r="AH1405" s="385" t="str">
        <f>IF(AF1405="","",V1408)</f>
        <v/>
      </c>
      <c r="AI1405" s="379">
        <v>7</v>
      </c>
      <c r="AJ1405" s="430"/>
      <c r="AK1405" s="372"/>
      <c r="AL1405" s="374"/>
    </row>
    <row r="1406" spans="1:38" ht="15" customHeight="1" x14ac:dyDescent="0.15">
      <c r="A1406" s="454"/>
      <c r="B1406" s="491"/>
      <c r="C1406" s="393"/>
      <c r="D1406" s="394"/>
      <c r="E1406" s="396"/>
      <c r="F1406" s="399"/>
      <c r="G1406" s="402"/>
      <c r="H1406" s="396"/>
      <c r="I1406" s="396"/>
      <c r="J1406" s="406"/>
      <c r="K1406" s="409"/>
      <c r="L1406" s="396"/>
      <c r="M1406" s="494"/>
      <c r="N1406" s="496"/>
      <c r="O1406" s="498"/>
      <c r="P1406" s="494"/>
      <c r="Q1406" s="501"/>
      <c r="R1406" s="504"/>
      <c r="S1406" s="426"/>
      <c r="T1406" s="426"/>
      <c r="U1406" s="427"/>
      <c r="V1406" s="1"/>
      <c r="W1406" s="1"/>
      <c r="X1406" s="1"/>
      <c r="Y1406" s="63" t="str">
        <f>IFERROR(IF(VLOOKUP(A1401,入力データ,26,FALSE)="","",VLOOKUP(A1401,入力データ,26,FALSE)),"")</f>
        <v/>
      </c>
      <c r="Z1406" s="1"/>
      <c r="AA1406" s="1"/>
      <c r="AB1406" s="369"/>
      <c r="AC1406" s="378"/>
      <c r="AD1406" s="380"/>
      <c r="AE1406" s="380"/>
      <c r="AF1406" s="382"/>
      <c r="AG1406" s="384"/>
      <c r="AH1406" s="386"/>
      <c r="AI1406" s="380"/>
      <c r="AJ1406" s="431"/>
      <c r="AK1406" s="372"/>
      <c r="AL1406" s="374"/>
    </row>
    <row r="1407" spans="1:38" ht="15" customHeight="1" x14ac:dyDescent="0.15">
      <c r="A1407" s="454"/>
      <c r="B1407" s="491"/>
      <c r="C1407" s="432" t="str">
        <f>IFERROR(IF(VLOOKUP(A1401,入力データ,14,FALSE)="","",VLOOKUP(A1401,入力データ,14,FALSE)),"")</f>
        <v/>
      </c>
      <c r="D1407" s="409"/>
      <c r="E1407" s="396"/>
      <c r="F1407" s="399"/>
      <c r="G1407" s="402"/>
      <c r="H1407" s="396"/>
      <c r="I1407" s="396"/>
      <c r="J1407" s="406"/>
      <c r="K1407" s="409"/>
      <c r="L1407" s="396"/>
      <c r="M1407" s="494"/>
      <c r="N1407" s="496"/>
      <c r="O1407" s="498"/>
      <c r="P1407" s="494"/>
      <c r="Q1407" s="501"/>
      <c r="R1407" s="504"/>
      <c r="S1407" s="426"/>
      <c r="T1407" s="426"/>
      <c r="U1407" s="427"/>
      <c r="V1407" s="150"/>
      <c r="W1407" s="150"/>
      <c r="X1407" s="150"/>
      <c r="Y1407" s="1"/>
      <c r="Z1407" s="62"/>
      <c r="AA1407" s="151"/>
      <c r="AB1407" s="369"/>
      <c r="AC1407" s="377">
        <v>4</v>
      </c>
      <c r="AD1407" s="413" t="str">
        <f>IFERROR(IF(VLOOKUP(A1401,入力データ,38,FALSE)="","",VLOOKUP(A1401,入力データ,38,FALSE)),"")</f>
        <v/>
      </c>
      <c r="AE1407" s="379" t="str">
        <f>IF(AD1407="","",IF(V1408&gt;43585,5,4))</f>
        <v/>
      </c>
      <c r="AF1407" s="381" t="str">
        <f>IF(AE1407="","",V1408)</f>
        <v/>
      </c>
      <c r="AG1407" s="383" t="str">
        <f>IF(AE1407="","",V1408)</f>
        <v/>
      </c>
      <c r="AH1407" s="385" t="str">
        <f>IF(AE1407="","",V1408)</f>
        <v/>
      </c>
      <c r="AI1407" s="379"/>
      <c r="AJ1407" s="418"/>
      <c r="AK1407" s="58"/>
      <c r="AL1407" s="86"/>
    </row>
    <row r="1408" spans="1:38" ht="15" customHeight="1" x14ac:dyDescent="0.15">
      <c r="A1408" s="455"/>
      <c r="B1408" s="492"/>
      <c r="C1408" s="433"/>
      <c r="D1408" s="410"/>
      <c r="E1408" s="397"/>
      <c r="F1408" s="400"/>
      <c r="G1408" s="403"/>
      <c r="H1408" s="397"/>
      <c r="I1408" s="397"/>
      <c r="J1408" s="407"/>
      <c r="K1408" s="410"/>
      <c r="L1408" s="397"/>
      <c r="M1408" s="495"/>
      <c r="N1408" s="497"/>
      <c r="O1408" s="499"/>
      <c r="P1408" s="495"/>
      <c r="Q1408" s="502"/>
      <c r="R1408" s="505"/>
      <c r="S1408" s="428"/>
      <c r="T1408" s="428"/>
      <c r="U1408" s="429"/>
      <c r="V1408" s="420" t="str">
        <f>IFERROR(IF(VLOOKUP(A1401,入力データ,27,FALSE)="","",VLOOKUP(A1401,入力データ,27,FALSE)),"")</f>
        <v/>
      </c>
      <c r="W1408" s="421"/>
      <c r="X1408" s="421"/>
      <c r="Y1408" s="421"/>
      <c r="Z1408" s="421"/>
      <c r="AA1408" s="422"/>
      <c r="AB1408" s="370"/>
      <c r="AC1408" s="412"/>
      <c r="AD1408" s="414"/>
      <c r="AE1408" s="414"/>
      <c r="AF1408" s="415"/>
      <c r="AG1408" s="416"/>
      <c r="AH1408" s="417"/>
      <c r="AI1408" s="414"/>
      <c r="AJ1408" s="419"/>
      <c r="AK1408" s="60"/>
      <c r="AL1408" s="61"/>
    </row>
    <row r="1409" spans="1:38" ht="15" customHeight="1" x14ac:dyDescent="0.15">
      <c r="A1409" s="453">
        <v>175</v>
      </c>
      <c r="B1409" s="456"/>
      <c r="C1409" s="459" t="str">
        <f>IFERROR(IF(VLOOKUP(A1409,入力データ,2,FALSE)="","",VLOOKUP(A1409,入力データ,2,FALSE)),"")</f>
        <v/>
      </c>
      <c r="D1409" s="461" t="str">
        <f>IFERROR(
IF(OR(VLOOKUP(A1409,入力データ,34,FALSE)=1,
VLOOKUP(A1409,入力データ,34,FALSE)=3,
VLOOKUP(A1409,入力データ,34,FALSE)=4,
VLOOKUP(A1409,入力データ,34,FALSE)=5),
IF(VLOOKUP(A1409,入力データ,13,FALSE)="","",VLOOKUP(A1409,入力データ,13,FALSE)),
IF(VLOOKUP(A1409,入力データ,3,FALSE)="","",VLOOKUP(A1409,入力データ,3,FALSE))),"")</f>
        <v/>
      </c>
      <c r="E1409" s="464" t="str">
        <f>IFERROR(IF(VLOOKUP(A1409,入力データ,5,FALSE)="","",IF(VLOOKUP(A1409,入力データ,5,FALSE)&gt;43585,5,4)),"")</f>
        <v/>
      </c>
      <c r="F1409" s="467" t="str">
        <f>IFERROR(IF(VLOOKUP(A1409,入力データ,5,FALSE)="","",VLOOKUP(A1409,入力データ,5,FALSE)),"")</f>
        <v/>
      </c>
      <c r="G1409" s="470" t="str">
        <f>IFERROR(IF(VLOOKUP(A1409,入力データ,5,FALSE)="","",VLOOKUP(A1409,入力データ,5,FALSE)),"")</f>
        <v/>
      </c>
      <c r="H1409" s="473" t="str">
        <f>IFERROR(IF(VLOOKUP(A1409,入力データ,5,FALSE)&gt;0,1,""),"")</f>
        <v/>
      </c>
      <c r="I1409" s="473" t="str">
        <f>IFERROR(IF(VLOOKUP(A1409,入力データ,6,FALSE)="","",VLOOKUP(A1409,入力データ,6,FALSE)),"")</f>
        <v/>
      </c>
      <c r="J1409" s="475" t="str">
        <f>IFERROR(IF(VLOOKUP(A1409,入力データ,7,FALSE)="","",
IF(VLOOKUP(A1409,入力データ,7,FALSE)&gt;159,"G",
IF(VLOOKUP(A1409,入力データ,7,FALSE)&gt;149,"F",
IF(VLOOKUP(A1409,入力データ,7,FALSE)&gt;139,"E",
IF(VLOOKUP(A1409,入力データ,7,FALSE)&gt;129,"D",
IF(VLOOKUP(A1409,入力データ,7,FALSE)&gt;119,"C",
IF(VLOOKUP(A1409,入力データ,7,FALSE)&gt;109,"B",
IF(VLOOKUP(A1409,入力データ,7,FALSE)&gt;99,"A",
"")))))))),"")</f>
        <v/>
      </c>
      <c r="K1409" s="478" t="str">
        <f>IFERROR(IF(VLOOKUP(A1409,入力データ,7,FALSE)="","",
IF(VLOOKUP(A1409,入力データ,7,FALSE)&gt;99,MOD(VLOOKUP(A1409,入力データ,7,FALSE),10),VLOOKUP(A1409,入力データ,7,FALSE))),"")</f>
        <v/>
      </c>
      <c r="L1409" s="481" t="str">
        <f>IFERROR(IF(VLOOKUP(A1409,入力データ,8,FALSE)="","",VLOOKUP(A1409,入力データ,8,FALSE)),"")</f>
        <v/>
      </c>
      <c r="M1409" s="483" t="str">
        <f>IFERROR(IF(VLOOKUP(A1409,入力データ,9,FALSE)="","",IF(VLOOKUP(A1409,入力データ,9,FALSE)&gt;43585,5,4)),"")</f>
        <v/>
      </c>
      <c r="N1409" s="485" t="str">
        <f>IFERROR(IF(VLOOKUP(A1409,入力データ,9,FALSE)="","",VLOOKUP(A1409,入力データ,9,FALSE)),"")</f>
        <v/>
      </c>
      <c r="O1409" s="470" t="str">
        <f>IFERROR(IF(VLOOKUP(A1409,入力データ,9,FALSE)="","",VLOOKUP(A1409,入力データ,9,FALSE)),"")</f>
        <v/>
      </c>
      <c r="P1409" s="481" t="str">
        <f>IFERROR(IF(VLOOKUP(A1409,入力データ,10,FALSE)="","",VLOOKUP(A1409,入力データ,10,FALSE)),"")</f>
        <v/>
      </c>
      <c r="Q1409" s="434"/>
      <c r="R1409" s="487" t="str">
        <f>IFERROR(IF(VLOOKUP(A1409,入力データ,8,FALSE)="","",VLOOKUP(A1409,入力データ,8,FALSE)+VALUE(VLOOKUP(A1409,入力データ,10,FALSE))),"")</f>
        <v/>
      </c>
      <c r="S1409" s="434" t="str">
        <f>IF(R1409="","",IF(VLOOKUP(A1409,入力データ,11,FALSE)="育児休業","ｲｸｷｭｳ",IF(VLOOKUP(A1409,入力データ,11,FALSE)="傷病休職","ﾑｷｭｳ",ROUNDDOWN(R1409*10/1000,0))))</f>
        <v/>
      </c>
      <c r="T1409" s="435"/>
      <c r="U1409" s="436"/>
      <c r="V1409" s="152"/>
      <c r="W1409" s="149"/>
      <c r="X1409" s="149"/>
      <c r="Y1409" s="149" t="str">
        <f>IFERROR(IF(VLOOKUP(A1409,入力データ,21,FALSE)="","",VLOOKUP(A1409,入力データ,21,FALSE)),"")</f>
        <v/>
      </c>
      <c r="Z1409" s="40"/>
      <c r="AA1409" s="67"/>
      <c r="AB1409" s="368" t="str">
        <f>IFERROR(IF(VLOOKUP(A1409,入力データ,28,FALSE)&amp;"　"&amp;VLOOKUP(A1409,入力データ,29,FALSE)="　","",VLOOKUP(A1409,入力データ,28,FALSE)&amp;"　"&amp;VLOOKUP(A1409,入力データ,29,FALSE)),"")</f>
        <v/>
      </c>
      <c r="AC1409" s="443">
        <v>1</v>
      </c>
      <c r="AD1409" s="444" t="str">
        <f>IFERROR(IF(VLOOKUP(A1409,入力データ,34,FALSE)="","",VLOOKUP(A1409,入力データ,34,FALSE)),"")</f>
        <v/>
      </c>
      <c r="AE1409" s="444" t="str">
        <f>IF(AD1409="","",IF(V1416&gt;43585,5,4))</f>
        <v/>
      </c>
      <c r="AF1409" s="445" t="str">
        <f>IF(AD1409="","",V1416)</f>
        <v/>
      </c>
      <c r="AG1409" s="447" t="str">
        <f>IF(AD1409="","",V1416)</f>
        <v/>
      </c>
      <c r="AH1409" s="449" t="str">
        <f>IF(AD1409="","",V1416)</f>
        <v/>
      </c>
      <c r="AI1409" s="444">
        <v>5</v>
      </c>
      <c r="AJ1409" s="451" t="str">
        <f>IFERROR(IF(OR(VLOOKUP(A1409,入力データ,34,FALSE)=1,VLOOKUP(A1409,入力データ,34,FALSE)=3,VLOOKUP(A1409,入力データ,34,FALSE)=4,VLOOKUP(A1409,入力データ,34,FALSE)=5),3,
IF(VLOOKUP(A1409,入力データ,35,FALSE)="","",3)),"")</f>
        <v/>
      </c>
      <c r="AK1409" s="371"/>
      <c r="AL1409" s="373"/>
    </row>
    <row r="1410" spans="1:38" ht="15" customHeight="1" x14ac:dyDescent="0.15">
      <c r="A1410" s="454"/>
      <c r="B1410" s="457"/>
      <c r="C1410" s="460"/>
      <c r="D1410" s="462"/>
      <c r="E1410" s="465"/>
      <c r="F1410" s="468"/>
      <c r="G1410" s="471"/>
      <c r="H1410" s="474"/>
      <c r="I1410" s="474"/>
      <c r="J1410" s="476"/>
      <c r="K1410" s="479"/>
      <c r="L1410" s="482"/>
      <c r="M1410" s="484"/>
      <c r="N1410" s="486"/>
      <c r="O1410" s="471"/>
      <c r="P1410" s="482"/>
      <c r="Q1410" s="437"/>
      <c r="R1410" s="488"/>
      <c r="S1410" s="437"/>
      <c r="T1410" s="438"/>
      <c r="U1410" s="439"/>
      <c r="V1410" s="41"/>
      <c r="W1410" s="150"/>
      <c r="X1410" s="150"/>
      <c r="Y1410" s="150" t="str">
        <f>IFERROR(IF(VLOOKUP(A1409,入力データ,22,FALSE)="","",VLOOKUP(A1409,入力データ,22,FALSE)),"")</f>
        <v/>
      </c>
      <c r="Z1410" s="150"/>
      <c r="AA1410" s="151"/>
      <c r="AB1410" s="369"/>
      <c r="AC1410" s="378"/>
      <c r="AD1410" s="380"/>
      <c r="AE1410" s="380"/>
      <c r="AF1410" s="446"/>
      <c r="AG1410" s="448"/>
      <c r="AH1410" s="450"/>
      <c r="AI1410" s="380"/>
      <c r="AJ1410" s="452"/>
      <c r="AK1410" s="372"/>
      <c r="AL1410" s="374"/>
    </row>
    <row r="1411" spans="1:38" ht="15" customHeight="1" x14ac:dyDescent="0.15">
      <c r="A1411" s="454"/>
      <c r="B1411" s="457"/>
      <c r="C1411" s="375" t="str">
        <f>IFERROR(IF(VLOOKUP(A1409,入力データ,12,FALSE)="","",VLOOKUP(A1409,入力データ,12,FALSE)),"")</f>
        <v/>
      </c>
      <c r="D1411" s="462"/>
      <c r="E1411" s="465"/>
      <c r="F1411" s="468"/>
      <c r="G1411" s="471"/>
      <c r="H1411" s="474"/>
      <c r="I1411" s="474"/>
      <c r="J1411" s="476"/>
      <c r="K1411" s="479"/>
      <c r="L1411" s="482"/>
      <c r="M1411" s="484"/>
      <c r="N1411" s="486"/>
      <c r="O1411" s="471"/>
      <c r="P1411" s="482"/>
      <c r="Q1411" s="437"/>
      <c r="R1411" s="488"/>
      <c r="S1411" s="437"/>
      <c r="T1411" s="438"/>
      <c r="U1411" s="439"/>
      <c r="V1411" s="41"/>
      <c r="W1411" s="150"/>
      <c r="X1411" s="150"/>
      <c r="Y1411" s="150" t="str">
        <f>IFERROR(IF(VLOOKUP(A1409,入力データ,23,FALSE)="","",VLOOKUP(A1409,入力データ,23,FALSE)),"")</f>
        <v/>
      </c>
      <c r="Z1411" s="150"/>
      <c r="AA1411" s="151"/>
      <c r="AB1411" s="369"/>
      <c r="AC1411" s="377">
        <v>2</v>
      </c>
      <c r="AD1411" s="379" t="str">
        <f>IFERROR(IF(VLOOKUP(A1409,入力データ,37,FALSE)="","",VLOOKUP(A1409,入力データ,37,FALSE)),"")</f>
        <v/>
      </c>
      <c r="AE1411" s="379" t="str">
        <f>IF(AD1411="","",IF(V1416&gt;43585,5,4))</f>
        <v/>
      </c>
      <c r="AF1411" s="381" t="str">
        <f>IF(AD1411="","",V1416)</f>
        <v/>
      </c>
      <c r="AG1411" s="383" t="str">
        <f>IF(AE1411="","",V1416)</f>
        <v/>
      </c>
      <c r="AH1411" s="385" t="str">
        <f>IF(AF1411="","",V1416)</f>
        <v/>
      </c>
      <c r="AI1411" s="387">
        <v>6</v>
      </c>
      <c r="AJ1411" s="389" t="str">
        <f>IFERROR(IF(VLOOKUP(A1409,入力データ,36,FALSE)="","",3),"")</f>
        <v/>
      </c>
      <c r="AK1411" s="372"/>
      <c r="AL1411" s="374"/>
    </row>
    <row r="1412" spans="1:38" ht="15" customHeight="1" x14ac:dyDescent="0.15">
      <c r="A1412" s="454"/>
      <c r="B1412" s="458"/>
      <c r="C1412" s="376"/>
      <c r="D1412" s="463"/>
      <c r="E1412" s="466"/>
      <c r="F1412" s="469"/>
      <c r="G1412" s="472"/>
      <c r="H1412" s="466"/>
      <c r="I1412" s="466"/>
      <c r="J1412" s="477"/>
      <c r="K1412" s="480"/>
      <c r="L1412" s="466"/>
      <c r="M1412" s="466"/>
      <c r="N1412" s="469"/>
      <c r="O1412" s="472"/>
      <c r="P1412" s="466"/>
      <c r="Q1412" s="477"/>
      <c r="R1412" s="489"/>
      <c r="S1412" s="440"/>
      <c r="T1412" s="441"/>
      <c r="U1412" s="442"/>
      <c r="V1412" s="38"/>
      <c r="W1412" s="36"/>
      <c r="X1412" s="36"/>
      <c r="Y1412" s="150" t="str">
        <f>IFERROR(IF(VLOOKUP(A1409,入力データ,24,FALSE)="","",VLOOKUP(A1409,入力データ,24,FALSE)),"")</f>
        <v/>
      </c>
      <c r="Z1412" s="63"/>
      <c r="AA1412" s="37"/>
      <c r="AB1412" s="369"/>
      <c r="AC1412" s="378"/>
      <c r="AD1412" s="380"/>
      <c r="AE1412" s="380"/>
      <c r="AF1412" s="382"/>
      <c r="AG1412" s="384"/>
      <c r="AH1412" s="386"/>
      <c r="AI1412" s="388"/>
      <c r="AJ1412" s="390"/>
      <c r="AK1412" s="372"/>
      <c r="AL1412" s="374"/>
    </row>
    <row r="1413" spans="1:38" ht="15" customHeight="1" x14ac:dyDescent="0.15">
      <c r="A1413" s="454"/>
      <c r="B1413" s="490" t="str">
        <f>IF(OR(C1409&lt;&gt;"",C1411&lt;&gt;""),"○","")</f>
        <v/>
      </c>
      <c r="C1413" s="391" t="str">
        <f>IFERROR(IF(VLOOKUP(A1409,入力データ,4,FALSE)="","",VLOOKUP(A1409,入力データ,4,FALSE)),"")</f>
        <v/>
      </c>
      <c r="D1413" s="392"/>
      <c r="E1413" s="395" t="str">
        <f>IFERROR(IF(VLOOKUP(A1409,入力データ,15,FALSE)="","",IF(VLOOKUP(A1409,入力データ,15,FALSE)&gt;43585,5,4)),"")</f>
        <v/>
      </c>
      <c r="F1413" s="398" t="str">
        <f>IFERROR(IF(VLOOKUP(A1409,入力データ,15,FALSE)="","",VLOOKUP(A1409,入力データ,15,FALSE)),"")</f>
        <v/>
      </c>
      <c r="G1413" s="401" t="str">
        <f>IFERROR(IF(VLOOKUP(A1409,入力データ,15,FALSE)="","",VLOOKUP(A1409,入力データ,15,FALSE)),"")</f>
        <v/>
      </c>
      <c r="H1413" s="404" t="str">
        <f>IFERROR(IF(VLOOKUP(A1409,入力データ,15,FALSE)&gt;0,1,""),"")</f>
        <v/>
      </c>
      <c r="I1413" s="404" t="str">
        <f>IFERROR(IF(VLOOKUP(A1409,入力データ,16,FALSE)="","",VLOOKUP(A1409,入力データ,16,FALSE)),"")</f>
        <v/>
      </c>
      <c r="J1413" s="405" t="str">
        <f>IFERROR(IF(VLOOKUP(A1409,入力データ,17,FALSE)="","",
IF(VLOOKUP(A1409,入力データ,17,FALSE)&gt;159,"G",
IF(VLOOKUP(A1409,入力データ,17,FALSE)&gt;149,"F",
IF(VLOOKUP(A1409,入力データ,17,FALSE)&gt;139,"E",
IF(VLOOKUP(A1409,入力データ,17,FALSE)&gt;129,"D",
IF(VLOOKUP(A1409,入力データ,17,FALSE)&gt;119,"C",
IF(VLOOKUP(A1409,入力データ,17,FALSE)&gt;109,"B",
IF(VLOOKUP(A1409,入力データ,17,FALSE)&gt;99,"A",
"")))))))),"")</f>
        <v/>
      </c>
      <c r="K1413" s="408" t="str">
        <f>IFERROR(IF(VLOOKUP(A1409,入力データ,17,FALSE)="","",
IF(VLOOKUP(A1409,入力データ,17,FALSE)&gt;99,MOD(VLOOKUP(A1409,入力データ,17,FALSE),10),VLOOKUP(A1409,入力データ,17,FALSE))),"")</f>
        <v/>
      </c>
      <c r="L1413" s="411" t="str">
        <f>IFERROR(IF(VLOOKUP(A1409,入力データ,18,FALSE)="","",VLOOKUP(A1409,入力データ,18,FALSE)),"")</f>
        <v/>
      </c>
      <c r="M1413" s="493" t="str">
        <f>IFERROR(IF(VLOOKUP(A1409,入力データ,19,FALSE)="","",IF(VLOOKUP(A1409,入力データ,19,FALSE)&gt;43585,5,4)),"")</f>
        <v/>
      </c>
      <c r="N1413" s="398" t="str">
        <f>IFERROR(IF(VLOOKUP(A1409,入力データ,19,FALSE)="","",VLOOKUP(A1409,入力データ,19,FALSE)),"")</f>
        <v/>
      </c>
      <c r="O1413" s="401" t="str">
        <f>IFERROR(IF(VLOOKUP(A1409,入力データ,19,FALSE)="","",VLOOKUP(A1409,入力データ,19,FALSE)),"")</f>
        <v/>
      </c>
      <c r="P1413" s="411" t="str">
        <f>IFERROR(IF(VLOOKUP(A1409,入力データ,20,FALSE)="","",VLOOKUP(A1409,入力データ,20,FALSE)),"")</f>
        <v/>
      </c>
      <c r="Q1413" s="500"/>
      <c r="R1413" s="503" t="str">
        <f>IFERROR(IF(OR(S1413="ｲｸｷｭｳ",S1413="ﾑｷｭｳ",AND(L1413="",P1413="")),"",VLOOKUP(A1409,入力データ,31,FALSE)),"")</f>
        <v/>
      </c>
      <c r="S1413" s="423" t="str">
        <f>IFERROR(
IF(VLOOKUP(A1409,入力データ,33,FALSE)=1,"ﾑｷｭｳ ",
IF(VLOOKUP(A1409,入力データ,33,FALSE)=3,"ｲｸｷｭｳ",
IF(VLOOKUP(A1409,入力データ,33,FALSE)=4,VLOOKUP(A1409,入力データ,32,FALSE),
IF(VLOOKUP(A1409,入力データ,33,FALSE)=5,VLOOKUP(A1409,入力データ,32,FALSE),
IF(AND(VLOOKUP(A1409,入力データ,38,FALSE)&gt;0,VLOOKUP(A1409,入力データ,38,FALSE)&lt;9),0,
IF(AND(L1413="",P1413=""),"",VLOOKUP(A1409,入力データ,32,FALSE))))))),"")</f>
        <v/>
      </c>
      <c r="T1413" s="424"/>
      <c r="U1413" s="425"/>
      <c r="V1413" s="36"/>
      <c r="W1413" s="36"/>
      <c r="X1413" s="36"/>
      <c r="Y1413" s="63" t="str">
        <f>IFERROR(IF(VLOOKUP(A1409,入力データ,25,FALSE)="","",VLOOKUP(A1409,入力データ,25,FALSE)),"")</f>
        <v/>
      </c>
      <c r="Z1413" s="63"/>
      <c r="AA1413" s="37"/>
      <c r="AB1413" s="369"/>
      <c r="AC1413" s="377">
        <v>3</v>
      </c>
      <c r="AD1413" s="379" t="str">
        <f>IFERROR(IF(VLOOKUP(A1409,入力データ,33,FALSE)="","",VLOOKUP(A1409,入力データ,33,FALSE)),"")</f>
        <v/>
      </c>
      <c r="AE1413" s="379" t="str">
        <f>IF(AD1413="","",IF(V1416&gt;43585,5,4))</f>
        <v/>
      </c>
      <c r="AF1413" s="381" t="str">
        <f>IF(AD1413="","",V1416)</f>
        <v/>
      </c>
      <c r="AG1413" s="383" t="str">
        <f>IF(AE1413="","",V1416)</f>
        <v/>
      </c>
      <c r="AH1413" s="385" t="str">
        <f>IF(AF1413="","",V1416)</f>
        <v/>
      </c>
      <c r="AI1413" s="379">
        <v>7</v>
      </c>
      <c r="AJ1413" s="430"/>
      <c r="AK1413" s="372"/>
      <c r="AL1413" s="374"/>
    </row>
    <row r="1414" spans="1:38" ht="15" customHeight="1" x14ac:dyDescent="0.15">
      <c r="A1414" s="454"/>
      <c r="B1414" s="491"/>
      <c r="C1414" s="393"/>
      <c r="D1414" s="394"/>
      <c r="E1414" s="396"/>
      <c r="F1414" s="399"/>
      <c r="G1414" s="402"/>
      <c r="H1414" s="396"/>
      <c r="I1414" s="396"/>
      <c r="J1414" s="406"/>
      <c r="K1414" s="409"/>
      <c r="L1414" s="396"/>
      <c r="M1414" s="494"/>
      <c r="N1414" s="496"/>
      <c r="O1414" s="498"/>
      <c r="P1414" s="494"/>
      <c r="Q1414" s="501"/>
      <c r="R1414" s="504"/>
      <c r="S1414" s="426"/>
      <c r="T1414" s="426"/>
      <c r="U1414" s="427"/>
      <c r="V1414" s="1"/>
      <c r="W1414" s="1"/>
      <c r="X1414" s="1"/>
      <c r="Y1414" s="63" t="str">
        <f>IFERROR(IF(VLOOKUP(A1409,入力データ,26,FALSE)="","",VLOOKUP(A1409,入力データ,26,FALSE)),"")</f>
        <v/>
      </c>
      <c r="Z1414" s="1"/>
      <c r="AA1414" s="1"/>
      <c r="AB1414" s="369"/>
      <c r="AC1414" s="378"/>
      <c r="AD1414" s="380"/>
      <c r="AE1414" s="380"/>
      <c r="AF1414" s="382"/>
      <c r="AG1414" s="384"/>
      <c r="AH1414" s="386"/>
      <c r="AI1414" s="380"/>
      <c r="AJ1414" s="431"/>
      <c r="AK1414" s="372"/>
      <c r="AL1414" s="374"/>
    </row>
    <row r="1415" spans="1:38" ht="15" customHeight="1" x14ac:dyDescent="0.15">
      <c r="A1415" s="454"/>
      <c r="B1415" s="491"/>
      <c r="C1415" s="432" t="str">
        <f>IFERROR(IF(VLOOKUP(A1409,入力データ,14,FALSE)="","",VLOOKUP(A1409,入力データ,14,FALSE)),"")</f>
        <v/>
      </c>
      <c r="D1415" s="409"/>
      <c r="E1415" s="396"/>
      <c r="F1415" s="399"/>
      <c r="G1415" s="402"/>
      <c r="H1415" s="396"/>
      <c r="I1415" s="396"/>
      <c r="J1415" s="406"/>
      <c r="K1415" s="409"/>
      <c r="L1415" s="396"/>
      <c r="M1415" s="494"/>
      <c r="N1415" s="496"/>
      <c r="O1415" s="498"/>
      <c r="P1415" s="494"/>
      <c r="Q1415" s="501"/>
      <c r="R1415" s="504"/>
      <c r="S1415" s="426"/>
      <c r="T1415" s="426"/>
      <c r="U1415" s="427"/>
      <c r="V1415" s="150"/>
      <c r="W1415" s="150"/>
      <c r="X1415" s="150"/>
      <c r="Y1415" s="1"/>
      <c r="Z1415" s="62"/>
      <c r="AA1415" s="151"/>
      <c r="AB1415" s="369"/>
      <c r="AC1415" s="377">
        <v>4</v>
      </c>
      <c r="AD1415" s="413" t="str">
        <f>IFERROR(IF(VLOOKUP(A1409,入力データ,38,FALSE)="","",VLOOKUP(A1409,入力データ,38,FALSE)),"")</f>
        <v/>
      </c>
      <c r="AE1415" s="379" t="str">
        <f>IF(AD1415="","",IF(V1416&gt;43585,5,4))</f>
        <v/>
      </c>
      <c r="AF1415" s="381" t="str">
        <f>IF(AE1415="","",V1416)</f>
        <v/>
      </c>
      <c r="AG1415" s="383" t="str">
        <f>IF(AE1415="","",V1416)</f>
        <v/>
      </c>
      <c r="AH1415" s="385" t="str">
        <f>IF(AE1415="","",V1416)</f>
        <v/>
      </c>
      <c r="AI1415" s="379"/>
      <c r="AJ1415" s="418"/>
      <c r="AK1415" s="58"/>
      <c r="AL1415" s="86"/>
    </row>
    <row r="1416" spans="1:38" ht="15" customHeight="1" x14ac:dyDescent="0.15">
      <c r="A1416" s="455"/>
      <c r="B1416" s="492"/>
      <c r="C1416" s="433"/>
      <c r="D1416" s="410"/>
      <c r="E1416" s="397"/>
      <c r="F1416" s="400"/>
      <c r="G1416" s="403"/>
      <c r="H1416" s="397"/>
      <c r="I1416" s="397"/>
      <c r="J1416" s="407"/>
      <c r="K1416" s="410"/>
      <c r="L1416" s="397"/>
      <c r="M1416" s="495"/>
      <c r="N1416" s="497"/>
      <c r="O1416" s="499"/>
      <c r="P1416" s="495"/>
      <c r="Q1416" s="502"/>
      <c r="R1416" s="505"/>
      <c r="S1416" s="428"/>
      <c r="T1416" s="428"/>
      <c r="U1416" s="429"/>
      <c r="V1416" s="420" t="str">
        <f>IFERROR(IF(VLOOKUP(A1409,入力データ,27,FALSE)="","",VLOOKUP(A1409,入力データ,27,FALSE)),"")</f>
        <v/>
      </c>
      <c r="W1416" s="421"/>
      <c r="X1416" s="421"/>
      <c r="Y1416" s="421"/>
      <c r="Z1416" s="421"/>
      <c r="AA1416" s="422"/>
      <c r="AB1416" s="370"/>
      <c r="AC1416" s="412"/>
      <c r="AD1416" s="414"/>
      <c r="AE1416" s="414"/>
      <c r="AF1416" s="415"/>
      <c r="AG1416" s="416"/>
      <c r="AH1416" s="417"/>
      <c r="AI1416" s="414"/>
      <c r="AJ1416" s="419"/>
      <c r="AK1416" s="60"/>
      <c r="AL1416" s="61"/>
    </row>
    <row r="1417" spans="1:38" ht="15" customHeight="1" x14ac:dyDescent="0.15">
      <c r="A1417" s="453">
        <v>176</v>
      </c>
      <c r="B1417" s="456"/>
      <c r="C1417" s="459" t="str">
        <f>IFERROR(IF(VLOOKUP(A1417,入力データ,2,FALSE)="","",VLOOKUP(A1417,入力データ,2,FALSE)),"")</f>
        <v/>
      </c>
      <c r="D1417" s="461" t="str">
        <f>IFERROR(
IF(OR(VLOOKUP(A1417,入力データ,34,FALSE)=1,
VLOOKUP(A1417,入力データ,34,FALSE)=3,
VLOOKUP(A1417,入力データ,34,FALSE)=4,
VLOOKUP(A1417,入力データ,34,FALSE)=5),
IF(VLOOKUP(A1417,入力データ,13,FALSE)="","",VLOOKUP(A1417,入力データ,13,FALSE)),
IF(VLOOKUP(A1417,入力データ,3,FALSE)="","",VLOOKUP(A1417,入力データ,3,FALSE))),"")</f>
        <v/>
      </c>
      <c r="E1417" s="464" t="str">
        <f>IFERROR(IF(VLOOKUP(A1417,入力データ,5,FALSE)="","",IF(VLOOKUP(A1417,入力データ,5,FALSE)&gt;43585,5,4)),"")</f>
        <v/>
      </c>
      <c r="F1417" s="467" t="str">
        <f>IFERROR(IF(VLOOKUP(A1417,入力データ,5,FALSE)="","",VLOOKUP(A1417,入力データ,5,FALSE)),"")</f>
        <v/>
      </c>
      <c r="G1417" s="470" t="str">
        <f>IFERROR(IF(VLOOKUP(A1417,入力データ,5,FALSE)="","",VLOOKUP(A1417,入力データ,5,FALSE)),"")</f>
        <v/>
      </c>
      <c r="H1417" s="473" t="str">
        <f>IFERROR(IF(VLOOKUP(A1417,入力データ,5,FALSE)&gt;0,1,""),"")</f>
        <v/>
      </c>
      <c r="I1417" s="473" t="str">
        <f>IFERROR(IF(VLOOKUP(A1417,入力データ,6,FALSE)="","",VLOOKUP(A1417,入力データ,6,FALSE)),"")</f>
        <v/>
      </c>
      <c r="J1417" s="475" t="str">
        <f>IFERROR(IF(VLOOKUP(A1417,入力データ,7,FALSE)="","",
IF(VLOOKUP(A1417,入力データ,7,FALSE)&gt;159,"G",
IF(VLOOKUP(A1417,入力データ,7,FALSE)&gt;149,"F",
IF(VLOOKUP(A1417,入力データ,7,FALSE)&gt;139,"E",
IF(VLOOKUP(A1417,入力データ,7,FALSE)&gt;129,"D",
IF(VLOOKUP(A1417,入力データ,7,FALSE)&gt;119,"C",
IF(VLOOKUP(A1417,入力データ,7,FALSE)&gt;109,"B",
IF(VLOOKUP(A1417,入力データ,7,FALSE)&gt;99,"A",
"")))))))),"")</f>
        <v/>
      </c>
      <c r="K1417" s="478" t="str">
        <f>IFERROR(IF(VLOOKUP(A1417,入力データ,7,FALSE)="","",
IF(VLOOKUP(A1417,入力データ,7,FALSE)&gt;99,MOD(VLOOKUP(A1417,入力データ,7,FALSE),10),VLOOKUP(A1417,入力データ,7,FALSE))),"")</f>
        <v/>
      </c>
      <c r="L1417" s="481" t="str">
        <f>IFERROR(IF(VLOOKUP(A1417,入力データ,8,FALSE)="","",VLOOKUP(A1417,入力データ,8,FALSE)),"")</f>
        <v/>
      </c>
      <c r="M1417" s="483" t="str">
        <f>IFERROR(IF(VLOOKUP(A1417,入力データ,9,FALSE)="","",IF(VLOOKUP(A1417,入力データ,9,FALSE)&gt;43585,5,4)),"")</f>
        <v/>
      </c>
      <c r="N1417" s="485" t="str">
        <f>IFERROR(IF(VLOOKUP(A1417,入力データ,9,FALSE)="","",VLOOKUP(A1417,入力データ,9,FALSE)),"")</f>
        <v/>
      </c>
      <c r="O1417" s="470" t="str">
        <f>IFERROR(IF(VLOOKUP(A1417,入力データ,9,FALSE)="","",VLOOKUP(A1417,入力データ,9,FALSE)),"")</f>
        <v/>
      </c>
      <c r="P1417" s="481" t="str">
        <f>IFERROR(IF(VLOOKUP(A1417,入力データ,10,FALSE)="","",VLOOKUP(A1417,入力データ,10,FALSE)),"")</f>
        <v/>
      </c>
      <c r="Q1417" s="434"/>
      <c r="R1417" s="487" t="str">
        <f>IFERROR(IF(VLOOKUP(A1417,入力データ,8,FALSE)="","",VLOOKUP(A1417,入力データ,8,FALSE)+VALUE(VLOOKUP(A1417,入力データ,10,FALSE))),"")</f>
        <v/>
      </c>
      <c r="S1417" s="434" t="str">
        <f>IF(R1417="","",IF(VLOOKUP(A1417,入力データ,11,FALSE)="育児休業","ｲｸｷｭｳ",IF(VLOOKUP(A1417,入力データ,11,FALSE)="傷病休職","ﾑｷｭｳ",ROUNDDOWN(R1417*10/1000,0))))</f>
        <v/>
      </c>
      <c r="T1417" s="435"/>
      <c r="U1417" s="436"/>
      <c r="V1417" s="152"/>
      <c r="W1417" s="149"/>
      <c r="X1417" s="149"/>
      <c r="Y1417" s="149" t="str">
        <f>IFERROR(IF(VLOOKUP(A1417,入力データ,21,FALSE)="","",VLOOKUP(A1417,入力データ,21,FALSE)),"")</f>
        <v/>
      </c>
      <c r="Z1417" s="40"/>
      <c r="AA1417" s="67"/>
      <c r="AB1417" s="368" t="str">
        <f>IFERROR(IF(VLOOKUP(A1417,入力データ,28,FALSE)&amp;"　"&amp;VLOOKUP(A1417,入力データ,29,FALSE)="　","",VLOOKUP(A1417,入力データ,28,FALSE)&amp;"　"&amp;VLOOKUP(A1417,入力データ,29,FALSE)),"")</f>
        <v/>
      </c>
      <c r="AC1417" s="443">
        <v>1</v>
      </c>
      <c r="AD1417" s="444" t="str">
        <f>IFERROR(IF(VLOOKUP(A1417,入力データ,34,FALSE)="","",VLOOKUP(A1417,入力データ,34,FALSE)),"")</f>
        <v/>
      </c>
      <c r="AE1417" s="444" t="str">
        <f>IF(AD1417="","",IF(V1424&gt;43585,5,4))</f>
        <v/>
      </c>
      <c r="AF1417" s="445" t="str">
        <f>IF(AD1417="","",V1424)</f>
        <v/>
      </c>
      <c r="AG1417" s="447" t="str">
        <f>IF(AD1417="","",V1424)</f>
        <v/>
      </c>
      <c r="AH1417" s="449" t="str">
        <f>IF(AD1417="","",V1424)</f>
        <v/>
      </c>
      <c r="AI1417" s="444">
        <v>5</v>
      </c>
      <c r="AJ1417" s="451" t="str">
        <f>IFERROR(IF(OR(VLOOKUP(A1417,入力データ,34,FALSE)=1,VLOOKUP(A1417,入力データ,34,FALSE)=3,VLOOKUP(A1417,入力データ,34,FALSE)=4,VLOOKUP(A1417,入力データ,34,FALSE)=5),3,
IF(VLOOKUP(A1417,入力データ,35,FALSE)="","",3)),"")</f>
        <v/>
      </c>
      <c r="AK1417" s="371"/>
      <c r="AL1417" s="373"/>
    </row>
    <row r="1418" spans="1:38" ht="15" customHeight="1" x14ac:dyDescent="0.15">
      <c r="A1418" s="454"/>
      <c r="B1418" s="457"/>
      <c r="C1418" s="460"/>
      <c r="D1418" s="462"/>
      <c r="E1418" s="465"/>
      <c r="F1418" s="468"/>
      <c r="G1418" s="471"/>
      <c r="H1418" s="474"/>
      <c r="I1418" s="474"/>
      <c r="J1418" s="476"/>
      <c r="K1418" s="479"/>
      <c r="L1418" s="482"/>
      <c r="M1418" s="484"/>
      <c r="N1418" s="486"/>
      <c r="O1418" s="471"/>
      <c r="P1418" s="482"/>
      <c r="Q1418" s="437"/>
      <c r="R1418" s="488"/>
      <c r="S1418" s="437"/>
      <c r="T1418" s="438"/>
      <c r="U1418" s="439"/>
      <c r="V1418" s="41"/>
      <c r="W1418" s="150"/>
      <c r="X1418" s="150"/>
      <c r="Y1418" s="150" t="str">
        <f>IFERROR(IF(VLOOKUP(A1417,入力データ,22,FALSE)="","",VLOOKUP(A1417,入力データ,22,FALSE)),"")</f>
        <v/>
      </c>
      <c r="Z1418" s="150"/>
      <c r="AA1418" s="151"/>
      <c r="AB1418" s="369"/>
      <c r="AC1418" s="378"/>
      <c r="AD1418" s="380"/>
      <c r="AE1418" s="380"/>
      <c r="AF1418" s="446"/>
      <c r="AG1418" s="448"/>
      <c r="AH1418" s="450"/>
      <c r="AI1418" s="380"/>
      <c r="AJ1418" s="452"/>
      <c r="AK1418" s="372"/>
      <c r="AL1418" s="374"/>
    </row>
    <row r="1419" spans="1:38" ht="15" customHeight="1" x14ac:dyDescent="0.15">
      <c r="A1419" s="454"/>
      <c r="B1419" s="457"/>
      <c r="C1419" s="375" t="str">
        <f>IFERROR(IF(VLOOKUP(A1417,入力データ,12,FALSE)="","",VLOOKUP(A1417,入力データ,12,FALSE)),"")</f>
        <v/>
      </c>
      <c r="D1419" s="462"/>
      <c r="E1419" s="465"/>
      <c r="F1419" s="468"/>
      <c r="G1419" s="471"/>
      <c r="H1419" s="474"/>
      <c r="I1419" s="474"/>
      <c r="J1419" s="476"/>
      <c r="K1419" s="479"/>
      <c r="L1419" s="482"/>
      <c r="M1419" s="484"/>
      <c r="N1419" s="486"/>
      <c r="O1419" s="471"/>
      <c r="P1419" s="482"/>
      <c r="Q1419" s="437"/>
      <c r="R1419" s="488"/>
      <c r="S1419" s="437"/>
      <c r="T1419" s="438"/>
      <c r="U1419" s="439"/>
      <c r="V1419" s="41"/>
      <c r="W1419" s="150"/>
      <c r="X1419" s="150"/>
      <c r="Y1419" s="150" t="str">
        <f>IFERROR(IF(VLOOKUP(A1417,入力データ,23,FALSE)="","",VLOOKUP(A1417,入力データ,23,FALSE)),"")</f>
        <v/>
      </c>
      <c r="Z1419" s="150"/>
      <c r="AA1419" s="151"/>
      <c r="AB1419" s="369"/>
      <c r="AC1419" s="377">
        <v>2</v>
      </c>
      <c r="AD1419" s="379" t="str">
        <f>IFERROR(IF(VLOOKUP(A1417,入力データ,37,FALSE)="","",VLOOKUP(A1417,入力データ,37,FALSE)),"")</f>
        <v/>
      </c>
      <c r="AE1419" s="379" t="str">
        <f>IF(AD1419="","",IF(V1424&gt;43585,5,4))</f>
        <v/>
      </c>
      <c r="AF1419" s="381" t="str">
        <f>IF(AD1419="","",V1424)</f>
        <v/>
      </c>
      <c r="AG1419" s="383" t="str">
        <f>IF(AE1419="","",V1424)</f>
        <v/>
      </c>
      <c r="AH1419" s="385" t="str">
        <f>IF(AF1419="","",V1424)</f>
        <v/>
      </c>
      <c r="AI1419" s="387">
        <v>6</v>
      </c>
      <c r="AJ1419" s="389" t="str">
        <f>IFERROR(IF(VLOOKUP(A1417,入力データ,36,FALSE)="","",3),"")</f>
        <v/>
      </c>
      <c r="AK1419" s="372"/>
      <c r="AL1419" s="374"/>
    </row>
    <row r="1420" spans="1:38" ht="15" customHeight="1" x14ac:dyDescent="0.15">
      <c r="A1420" s="454"/>
      <c r="B1420" s="458"/>
      <c r="C1420" s="376"/>
      <c r="D1420" s="463"/>
      <c r="E1420" s="466"/>
      <c r="F1420" s="469"/>
      <c r="G1420" s="472"/>
      <c r="H1420" s="466"/>
      <c r="I1420" s="466"/>
      <c r="J1420" s="477"/>
      <c r="K1420" s="480"/>
      <c r="L1420" s="466"/>
      <c r="M1420" s="466"/>
      <c r="N1420" s="469"/>
      <c r="O1420" s="472"/>
      <c r="P1420" s="466"/>
      <c r="Q1420" s="477"/>
      <c r="R1420" s="489"/>
      <c r="S1420" s="440"/>
      <c r="T1420" s="441"/>
      <c r="U1420" s="442"/>
      <c r="V1420" s="38"/>
      <c r="W1420" s="36"/>
      <c r="X1420" s="36"/>
      <c r="Y1420" s="150" t="str">
        <f>IFERROR(IF(VLOOKUP(A1417,入力データ,24,FALSE)="","",VLOOKUP(A1417,入力データ,24,FALSE)),"")</f>
        <v/>
      </c>
      <c r="Z1420" s="63"/>
      <c r="AA1420" s="37"/>
      <c r="AB1420" s="369"/>
      <c r="AC1420" s="378"/>
      <c r="AD1420" s="380"/>
      <c r="AE1420" s="380"/>
      <c r="AF1420" s="382"/>
      <c r="AG1420" s="384"/>
      <c r="AH1420" s="386"/>
      <c r="AI1420" s="388"/>
      <c r="AJ1420" s="390"/>
      <c r="AK1420" s="372"/>
      <c r="AL1420" s="374"/>
    </row>
    <row r="1421" spans="1:38" ht="15" customHeight="1" x14ac:dyDescent="0.15">
      <c r="A1421" s="454"/>
      <c r="B1421" s="490" t="str">
        <f>IF(OR(C1417&lt;&gt;"",C1419&lt;&gt;""),"○","")</f>
        <v/>
      </c>
      <c r="C1421" s="391" t="str">
        <f>IFERROR(IF(VLOOKUP(A1417,入力データ,4,FALSE)="","",VLOOKUP(A1417,入力データ,4,FALSE)),"")</f>
        <v/>
      </c>
      <c r="D1421" s="392"/>
      <c r="E1421" s="395" t="str">
        <f>IFERROR(IF(VLOOKUP(A1417,入力データ,15,FALSE)="","",IF(VLOOKUP(A1417,入力データ,15,FALSE)&gt;43585,5,4)),"")</f>
        <v/>
      </c>
      <c r="F1421" s="398" t="str">
        <f>IFERROR(IF(VLOOKUP(A1417,入力データ,15,FALSE)="","",VLOOKUP(A1417,入力データ,15,FALSE)),"")</f>
        <v/>
      </c>
      <c r="G1421" s="401" t="str">
        <f>IFERROR(IF(VLOOKUP(A1417,入力データ,15,FALSE)="","",VLOOKUP(A1417,入力データ,15,FALSE)),"")</f>
        <v/>
      </c>
      <c r="H1421" s="404" t="str">
        <f>IFERROR(IF(VLOOKUP(A1417,入力データ,15,FALSE)&gt;0,1,""),"")</f>
        <v/>
      </c>
      <c r="I1421" s="404" t="str">
        <f>IFERROR(IF(VLOOKUP(A1417,入力データ,16,FALSE)="","",VLOOKUP(A1417,入力データ,16,FALSE)),"")</f>
        <v/>
      </c>
      <c r="J1421" s="405" t="str">
        <f>IFERROR(IF(VLOOKUP(A1417,入力データ,17,FALSE)="","",
IF(VLOOKUP(A1417,入力データ,17,FALSE)&gt;159,"G",
IF(VLOOKUP(A1417,入力データ,17,FALSE)&gt;149,"F",
IF(VLOOKUP(A1417,入力データ,17,FALSE)&gt;139,"E",
IF(VLOOKUP(A1417,入力データ,17,FALSE)&gt;129,"D",
IF(VLOOKUP(A1417,入力データ,17,FALSE)&gt;119,"C",
IF(VLOOKUP(A1417,入力データ,17,FALSE)&gt;109,"B",
IF(VLOOKUP(A1417,入力データ,17,FALSE)&gt;99,"A",
"")))))))),"")</f>
        <v/>
      </c>
      <c r="K1421" s="408" t="str">
        <f>IFERROR(IF(VLOOKUP(A1417,入力データ,17,FALSE)="","",
IF(VLOOKUP(A1417,入力データ,17,FALSE)&gt;99,MOD(VLOOKUP(A1417,入力データ,17,FALSE),10),VLOOKUP(A1417,入力データ,17,FALSE))),"")</f>
        <v/>
      </c>
      <c r="L1421" s="411" t="str">
        <f>IFERROR(IF(VLOOKUP(A1417,入力データ,18,FALSE)="","",VLOOKUP(A1417,入力データ,18,FALSE)),"")</f>
        <v/>
      </c>
      <c r="M1421" s="493" t="str">
        <f>IFERROR(IF(VLOOKUP(A1417,入力データ,19,FALSE)="","",IF(VLOOKUP(A1417,入力データ,19,FALSE)&gt;43585,5,4)),"")</f>
        <v/>
      </c>
      <c r="N1421" s="398" t="str">
        <f>IFERROR(IF(VLOOKUP(A1417,入力データ,19,FALSE)="","",VLOOKUP(A1417,入力データ,19,FALSE)),"")</f>
        <v/>
      </c>
      <c r="O1421" s="401" t="str">
        <f>IFERROR(IF(VLOOKUP(A1417,入力データ,19,FALSE)="","",VLOOKUP(A1417,入力データ,19,FALSE)),"")</f>
        <v/>
      </c>
      <c r="P1421" s="411" t="str">
        <f>IFERROR(IF(VLOOKUP(A1417,入力データ,20,FALSE)="","",VLOOKUP(A1417,入力データ,20,FALSE)),"")</f>
        <v/>
      </c>
      <c r="Q1421" s="500"/>
      <c r="R1421" s="503" t="str">
        <f>IFERROR(IF(OR(S1421="ｲｸｷｭｳ",S1421="ﾑｷｭｳ",AND(L1421="",P1421="")),"",VLOOKUP(A1417,入力データ,31,FALSE)),"")</f>
        <v/>
      </c>
      <c r="S1421" s="423" t="str">
        <f>IFERROR(
IF(VLOOKUP(A1417,入力データ,33,FALSE)=1,"ﾑｷｭｳ ",
IF(VLOOKUP(A1417,入力データ,33,FALSE)=3,"ｲｸｷｭｳ",
IF(VLOOKUP(A1417,入力データ,33,FALSE)=4,VLOOKUP(A1417,入力データ,32,FALSE),
IF(VLOOKUP(A1417,入力データ,33,FALSE)=5,VLOOKUP(A1417,入力データ,32,FALSE),
IF(AND(VLOOKUP(A1417,入力データ,38,FALSE)&gt;0,VLOOKUP(A1417,入力データ,38,FALSE)&lt;9),0,
IF(AND(L1421="",P1421=""),"",VLOOKUP(A1417,入力データ,32,FALSE))))))),"")</f>
        <v/>
      </c>
      <c r="T1421" s="424"/>
      <c r="U1421" s="425"/>
      <c r="V1421" s="36"/>
      <c r="W1421" s="36"/>
      <c r="X1421" s="36"/>
      <c r="Y1421" s="63" t="str">
        <f>IFERROR(IF(VLOOKUP(A1417,入力データ,25,FALSE)="","",VLOOKUP(A1417,入力データ,25,FALSE)),"")</f>
        <v/>
      </c>
      <c r="Z1421" s="63"/>
      <c r="AA1421" s="37"/>
      <c r="AB1421" s="369"/>
      <c r="AC1421" s="377">
        <v>3</v>
      </c>
      <c r="AD1421" s="379" t="str">
        <f>IFERROR(IF(VLOOKUP(A1417,入力データ,33,FALSE)="","",VLOOKUP(A1417,入力データ,33,FALSE)),"")</f>
        <v/>
      </c>
      <c r="AE1421" s="379" t="str">
        <f>IF(AD1421="","",IF(V1424&gt;43585,5,4))</f>
        <v/>
      </c>
      <c r="AF1421" s="381" t="str">
        <f>IF(AD1421="","",V1424)</f>
        <v/>
      </c>
      <c r="AG1421" s="383" t="str">
        <f>IF(AE1421="","",V1424)</f>
        <v/>
      </c>
      <c r="AH1421" s="385" t="str">
        <f>IF(AF1421="","",V1424)</f>
        <v/>
      </c>
      <c r="AI1421" s="379">
        <v>7</v>
      </c>
      <c r="AJ1421" s="430"/>
      <c r="AK1421" s="372"/>
      <c r="AL1421" s="374"/>
    </row>
    <row r="1422" spans="1:38" ht="15" customHeight="1" x14ac:dyDescent="0.15">
      <c r="A1422" s="454"/>
      <c r="B1422" s="491"/>
      <c r="C1422" s="393"/>
      <c r="D1422" s="394"/>
      <c r="E1422" s="396"/>
      <c r="F1422" s="399"/>
      <c r="G1422" s="402"/>
      <c r="H1422" s="396"/>
      <c r="I1422" s="396"/>
      <c r="J1422" s="406"/>
      <c r="K1422" s="409"/>
      <c r="L1422" s="396"/>
      <c r="M1422" s="494"/>
      <c r="N1422" s="496"/>
      <c r="O1422" s="498"/>
      <c r="P1422" s="494"/>
      <c r="Q1422" s="501"/>
      <c r="R1422" s="504"/>
      <c r="S1422" s="426"/>
      <c r="T1422" s="426"/>
      <c r="U1422" s="427"/>
      <c r="V1422" s="1"/>
      <c r="W1422" s="1"/>
      <c r="X1422" s="1"/>
      <c r="Y1422" s="63" t="str">
        <f>IFERROR(IF(VLOOKUP(A1417,入力データ,26,FALSE)="","",VLOOKUP(A1417,入力データ,26,FALSE)),"")</f>
        <v/>
      </c>
      <c r="Z1422" s="1"/>
      <c r="AA1422" s="1"/>
      <c r="AB1422" s="369"/>
      <c r="AC1422" s="378"/>
      <c r="AD1422" s="380"/>
      <c r="AE1422" s="380"/>
      <c r="AF1422" s="382"/>
      <c r="AG1422" s="384"/>
      <c r="AH1422" s="386"/>
      <c r="AI1422" s="380"/>
      <c r="AJ1422" s="431"/>
      <c r="AK1422" s="372"/>
      <c r="AL1422" s="374"/>
    </row>
    <row r="1423" spans="1:38" ht="15" customHeight="1" x14ac:dyDescent="0.15">
      <c r="A1423" s="454"/>
      <c r="B1423" s="491"/>
      <c r="C1423" s="432" t="str">
        <f>IFERROR(IF(VLOOKUP(A1417,入力データ,14,FALSE)="","",VLOOKUP(A1417,入力データ,14,FALSE)),"")</f>
        <v/>
      </c>
      <c r="D1423" s="409"/>
      <c r="E1423" s="396"/>
      <c r="F1423" s="399"/>
      <c r="G1423" s="402"/>
      <c r="H1423" s="396"/>
      <c r="I1423" s="396"/>
      <c r="J1423" s="406"/>
      <c r="K1423" s="409"/>
      <c r="L1423" s="396"/>
      <c r="M1423" s="494"/>
      <c r="N1423" s="496"/>
      <c r="O1423" s="498"/>
      <c r="P1423" s="494"/>
      <c r="Q1423" s="501"/>
      <c r="R1423" s="504"/>
      <c r="S1423" s="426"/>
      <c r="T1423" s="426"/>
      <c r="U1423" s="427"/>
      <c r="V1423" s="150"/>
      <c r="W1423" s="150"/>
      <c r="X1423" s="150"/>
      <c r="Y1423" s="1"/>
      <c r="Z1423" s="62"/>
      <c r="AA1423" s="151"/>
      <c r="AB1423" s="369"/>
      <c r="AC1423" s="377">
        <v>4</v>
      </c>
      <c r="AD1423" s="413" t="str">
        <f>IFERROR(IF(VLOOKUP(A1417,入力データ,38,FALSE)="","",VLOOKUP(A1417,入力データ,38,FALSE)),"")</f>
        <v/>
      </c>
      <c r="AE1423" s="379" t="str">
        <f>IF(AD1423="","",IF(V1424&gt;43585,5,4))</f>
        <v/>
      </c>
      <c r="AF1423" s="381" t="str">
        <f>IF(AE1423="","",V1424)</f>
        <v/>
      </c>
      <c r="AG1423" s="383" t="str">
        <f>IF(AE1423="","",V1424)</f>
        <v/>
      </c>
      <c r="AH1423" s="385" t="str">
        <f>IF(AE1423="","",V1424)</f>
        <v/>
      </c>
      <c r="AI1423" s="379"/>
      <c r="AJ1423" s="418"/>
      <c r="AK1423" s="58"/>
      <c r="AL1423" s="86"/>
    </row>
    <row r="1424" spans="1:38" ht="15" customHeight="1" x14ac:dyDescent="0.15">
      <c r="A1424" s="455"/>
      <c r="B1424" s="492"/>
      <c r="C1424" s="433"/>
      <c r="D1424" s="410"/>
      <c r="E1424" s="397"/>
      <c r="F1424" s="400"/>
      <c r="G1424" s="403"/>
      <c r="H1424" s="397"/>
      <c r="I1424" s="397"/>
      <c r="J1424" s="407"/>
      <c r="K1424" s="410"/>
      <c r="L1424" s="397"/>
      <c r="M1424" s="495"/>
      <c r="N1424" s="497"/>
      <c r="O1424" s="499"/>
      <c r="P1424" s="495"/>
      <c r="Q1424" s="502"/>
      <c r="R1424" s="505"/>
      <c r="S1424" s="428"/>
      <c r="T1424" s="428"/>
      <c r="U1424" s="429"/>
      <c r="V1424" s="420" t="str">
        <f>IFERROR(IF(VLOOKUP(A1417,入力データ,27,FALSE)="","",VLOOKUP(A1417,入力データ,27,FALSE)),"")</f>
        <v/>
      </c>
      <c r="W1424" s="421"/>
      <c r="X1424" s="421"/>
      <c r="Y1424" s="421"/>
      <c r="Z1424" s="421"/>
      <c r="AA1424" s="422"/>
      <c r="AB1424" s="370"/>
      <c r="AC1424" s="412"/>
      <c r="AD1424" s="414"/>
      <c r="AE1424" s="414"/>
      <c r="AF1424" s="415"/>
      <c r="AG1424" s="416"/>
      <c r="AH1424" s="417"/>
      <c r="AI1424" s="414"/>
      <c r="AJ1424" s="419"/>
      <c r="AK1424" s="60"/>
      <c r="AL1424" s="61"/>
    </row>
    <row r="1425" spans="1:38" ht="15" customHeight="1" x14ac:dyDescent="0.15">
      <c r="A1425" s="453">
        <v>177</v>
      </c>
      <c r="B1425" s="456"/>
      <c r="C1425" s="459" t="str">
        <f>IFERROR(IF(VLOOKUP(A1425,入力データ,2,FALSE)="","",VLOOKUP(A1425,入力データ,2,FALSE)),"")</f>
        <v/>
      </c>
      <c r="D1425" s="461" t="str">
        <f>IFERROR(
IF(OR(VLOOKUP(A1425,入力データ,34,FALSE)=1,
VLOOKUP(A1425,入力データ,34,FALSE)=3,
VLOOKUP(A1425,入力データ,34,FALSE)=4,
VLOOKUP(A1425,入力データ,34,FALSE)=5),
IF(VLOOKUP(A1425,入力データ,13,FALSE)="","",VLOOKUP(A1425,入力データ,13,FALSE)),
IF(VLOOKUP(A1425,入力データ,3,FALSE)="","",VLOOKUP(A1425,入力データ,3,FALSE))),"")</f>
        <v/>
      </c>
      <c r="E1425" s="464" t="str">
        <f>IFERROR(IF(VLOOKUP(A1425,入力データ,5,FALSE)="","",IF(VLOOKUP(A1425,入力データ,5,FALSE)&gt;43585,5,4)),"")</f>
        <v/>
      </c>
      <c r="F1425" s="467" t="str">
        <f>IFERROR(IF(VLOOKUP(A1425,入力データ,5,FALSE)="","",VLOOKUP(A1425,入力データ,5,FALSE)),"")</f>
        <v/>
      </c>
      <c r="G1425" s="470" t="str">
        <f>IFERROR(IF(VLOOKUP(A1425,入力データ,5,FALSE)="","",VLOOKUP(A1425,入力データ,5,FALSE)),"")</f>
        <v/>
      </c>
      <c r="H1425" s="473" t="str">
        <f>IFERROR(IF(VLOOKUP(A1425,入力データ,5,FALSE)&gt;0,1,""),"")</f>
        <v/>
      </c>
      <c r="I1425" s="473" t="str">
        <f>IFERROR(IF(VLOOKUP(A1425,入力データ,6,FALSE)="","",VLOOKUP(A1425,入力データ,6,FALSE)),"")</f>
        <v/>
      </c>
      <c r="J1425" s="475" t="str">
        <f>IFERROR(IF(VLOOKUP(A1425,入力データ,7,FALSE)="","",
IF(VLOOKUP(A1425,入力データ,7,FALSE)&gt;159,"G",
IF(VLOOKUP(A1425,入力データ,7,FALSE)&gt;149,"F",
IF(VLOOKUP(A1425,入力データ,7,FALSE)&gt;139,"E",
IF(VLOOKUP(A1425,入力データ,7,FALSE)&gt;129,"D",
IF(VLOOKUP(A1425,入力データ,7,FALSE)&gt;119,"C",
IF(VLOOKUP(A1425,入力データ,7,FALSE)&gt;109,"B",
IF(VLOOKUP(A1425,入力データ,7,FALSE)&gt;99,"A",
"")))))))),"")</f>
        <v/>
      </c>
      <c r="K1425" s="478" t="str">
        <f>IFERROR(IF(VLOOKUP(A1425,入力データ,7,FALSE)="","",
IF(VLOOKUP(A1425,入力データ,7,FALSE)&gt;99,MOD(VLOOKUP(A1425,入力データ,7,FALSE),10),VLOOKUP(A1425,入力データ,7,FALSE))),"")</f>
        <v/>
      </c>
      <c r="L1425" s="481" t="str">
        <f>IFERROR(IF(VLOOKUP(A1425,入力データ,8,FALSE)="","",VLOOKUP(A1425,入力データ,8,FALSE)),"")</f>
        <v/>
      </c>
      <c r="M1425" s="483" t="str">
        <f>IFERROR(IF(VLOOKUP(A1425,入力データ,9,FALSE)="","",IF(VLOOKUP(A1425,入力データ,9,FALSE)&gt;43585,5,4)),"")</f>
        <v/>
      </c>
      <c r="N1425" s="485" t="str">
        <f>IFERROR(IF(VLOOKUP(A1425,入力データ,9,FALSE)="","",VLOOKUP(A1425,入力データ,9,FALSE)),"")</f>
        <v/>
      </c>
      <c r="O1425" s="470" t="str">
        <f>IFERROR(IF(VLOOKUP(A1425,入力データ,9,FALSE)="","",VLOOKUP(A1425,入力データ,9,FALSE)),"")</f>
        <v/>
      </c>
      <c r="P1425" s="481" t="str">
        <f>IFERROR(IF(VLOOKUP(A1425,入力データ,10,FALSE)="","",VLOOKUP(A1425,入力データ,10,FALSE)),"")</f>
        <v/>
      </c>
      <c r="Q1425" s="434"/>
      <c r="R1425" s="487" t="str">
        <f>IFERROR(IF(VLOOKUP(A1425,入力データ,8,FALSE)="","",VLOOKUP(A1425,入力データ,8,FALSE)+VALUE(VLOOKUP(A1425,入力データ,10,FALSE))),"")</f>
        <v/>
      </c>
      <c r="S1425" s="434" t="str">
        <f>IF(R1425="","",IF(VLOOKUP(A1425,入力データ,11,FALSE)="育児休業","ｲｸｷｭｳ",IF(VLOOKUP(A1425,入力データ,11,FALSE)="傷病休職","ﾑｷｭｳ",ROUNDDOWN(R1425*10/1000,0))))</f>
        <v/>
      </c>
      <c r="T1425" s="435"/>
      <c r="U1425" s="436"/>
      <c r="V1425" s="152"/>
      <c r="W1425" s="149"/>
      <c r="X1425" s="149"/>
      <c r="Y1425" s="149" t="str">
        <f>IFERROR(IF(VLOOKUP(A1425,入力データ,21,FALSE)="","",VLOOKUP(A1425,入力データ,21,FALSE)),"")</f>
        <v/>
      </c>
      <c r="Z1425" s="40"/>
      <c r="AA1425" s="67"/>
      <c r="AB1425" s="368" t="str">
        <f>IFERROR(IF(VLOOKUP(A1425,入力データ,28,FALSE)&amp;"　"&amp;VLOOKUP(A1425,入力データ,29,FALSE)="　","",VLOOKUP(A1425,入力データ,28,FALSE)&amp;"　"&amp;VLOOKUP(A1425,入力データ,29,FALSE)),"")</f>
        <v/>
      </c>
      <c r="AC1425" s="443">
        <v>1</v>
      </c>
      <c r="AD1425" s="444" t="str">
        <f>IFERROR(IF(VLOOKUP(A1425,入力データ,34,FALSE)="","",VLOOKUP(A1425,入力データ,34,FALSE)),"")</f>
        <v/>
      </c>
      <c r="AE1425" s="444" t="str">
        <f>IF(AD1425="","",IF(V1432&gt;43585,5,4))</f>
        <v/>
      </c>
      <c r="AF1425" s="445" t="str">
        <f>IF(AD1425="","",V1432)</f>
        <v/>
      </c>
      <c r="AG1425" s="447" t="str">
        <f>IF(AD1425="","",V1432)</f>
        <v/>
      </c>
      <c r="AH1425" s="449" t="str">
        <f>IF(AD1425="","",V1432)</f>
        <v/>
      </c>
      <c r="AI1425" s="444">
        <v>5</v>
      </c>
      <c r="AJ1425" s="451" t="str">
        <f>IFERROR(IF(OR(VLOOKUP(A1425,入力データ,34,FALSE)=1,VLOOKUP(A1425,入力データ,34,FALSE)=3,VLOOKUP(A1425,入力データ,34,FALSE)=4,VLOOKUP(A1425,入力データ,34,FALSE)=5),3,
IF(VLOOKUP(A1425,入力データ,35,FALSE)="","",3)),"")</f>
        <v/>
      </c>
      <c r="AK1425" s="371"/>
      <c r="AL1425" s="373"/>
    </row>
    <row r="1426" spans="1:38" ht="15" customHeight="1" x14ac:dyDescent="0.15">
      <c r="A1426" s="454"/>
      <c r="B1426" s="457"/>
      <c r="C1426" s="460"/>
      <c r="D1426" s="462"/>
      <c r="E1426" s="465"/>
      <c r="F1426" s="468"/>
      <c r="G1426" s="471"/>
      <c r="H1426" s="474"/>
      <c r="I1426" s="474"/>
      <c r="J1426" s="476"/>
      <c r="K1426" s="479"/>
      <c r="L1426" s="482"/>
      <c r="M1426" s="484"/>
      <c r="N1426" s="486"/>
      <c r="O1426" s="471"/>
      <c r="P1426" s="482"/>
      <c r="Q1426" s="437"/>
      <c r="R1426" s="488"/>
      <c r="S1426" s="437"/>
      <c r="T1426" s="438"/>
      <c r="U1426" s="439"/>
      <c r="V1426" s="41"/>
      <c r="W1426" s="150"/>
      <c r="X1426" s="150"/>
      <c r="Y1426" s="150" t="str">
        <f>IFERROR(IF(VLOOKUP(A1425,入力データ,22,FALSE)="","",VLOOKUP(A1425,入力データ,22,FALSE)),"")</f>
        <v/>
      </c>
      <c r="Z1426" s="150"/>
      <c r="AA1426" s="151"/>
      <c r="AB1426" s="369"/>
      <c r="AC1426" s="378"/>
      <c r="AD1426" s="380"/>
      <c r="AE1426" s="380"/>
      <c r="AF1426" s="446"/>
      <c r="AG1426" s="448"/>
      <c r="AH1426" s="450"/>
      <c r="AI1426" s="380"/>
      <c r="AJ1426" s="452"/>
      <c r="AK1426" s="372"/>
      <c r="AL1426" s="374"/>
    </row>
    <row r="1427" spans="1:38" ht="15" customHeight="1" x14ac:dyDescent="0.15">
      <c r="A1427" s="454"/>
      <c r="B1427" s="457"/>
      <c r="C1427" s="375" t="str">
        <f>IFERROR(IF(VLOOKUP(A1425,入力データ,12,FALSE)="","",VLOOKUP(A1425,入力データ,12,FALSE)),"")</f>
        <v/>
      </c>
      <c r="D1427" s="462"/>
      <c r="E1427" s="465"/>
      <c r="F1427" s="468"/>
      <c r="G1427" s="471"/>
      <c r="H1427" s="474"/>
      <c r="I1427" s="474"/>
      <c r="J1427" s="476"/>
      <c r="K1427" s="479"/>
      <c r="L1427" s="482"/>
      <c r="M1427" s="484"/>
      <c r="N1427" s="486"/>
      <c r="O1427" s="471"/>
      <c r="P1427" s="482"/>
      <c r="Q1427" s="437"/>
      <c r="R1427" s="488"/>
      <c r="S1427" s="437"/>
      <c r="T1427" s="438"/>
      <c r="U1427" s="439"/>
      <c r="V1427" s="41"/>
      <c r="W1427" s="150"/>
      <c r="X1427" s="150"/>
      <c r="Y1427" s="150" t="str">
        <f>IFERROR(IF(VLOOKUP(A1425,入力データ,23,FALSE)="","",VLOOKUP(A1425,入力データ,23,FALSE)),"")</f>
        <v/>
      </c>
      <c r="Z1427" s="150"/>
      <c r="AA1427" s="151"/>
      <c r="AB1427" s="369"/>
      <c r="AC1427" s="377">
        <v>2</v>
      </c>
      <c r="AD1427" s="379" t="str">
        <f>IFERROR(IF(VLOOKUP(A1425,入力データ,37,FALSE)="","",VLOOKUP(A1425,入力データ,37,FALSE)),"")</f>
        <v/>
      </c>
      <c r="AE1427" s="379" t="str">
        <f>IF(AD1427="","",IF(V1432&gt;43585,5,4))</f>
        <v/>
      </c>
      <c r="AF1427" s="381" t="str">
        <f>IF(AD1427="","",V1432)</f>
        <v/>
      </c>
      <c r="AG1427" s="383" t="str">
        <f>IF(AE1427="","",V1432)</f>
        <v/>
      </c>
      <c r="AH1427" s="385" t="str">
        <f>IF(AF1427="","",V1432)</f>
        <v/>
      </c>
      <c r="AI1427" s="387">
        <v>6</v>
      </c>
      <c r="AJ1427" s="389" t="str">
        <f>IFERROR(IF(VLOOKUP(A1425,入力データ,36,FALSE)="","",3),"")</f>
        <v/>
      </c>
      <c r="AK1427" s="372"/>
      <c r="AL1427" s="374"/>
    </row>
    <row r="1428" spans="1:38" ht="15" customHeight="1" x14ac:dyDescent="0.15">
      <c r="A1428" s="454"/>
      <c r="B1428" s="458"/>
      <c r="C1428" s="376"/>
      <c r="D1428" s="463"/>
      <c r="E1428" s="466"/>
      <c r="F1428" s="469"/>
      <c r="G1428" s="472"/>
      <c r="H1428" s="466"/>
      <c r="I1428" s="466"/>
      <c r="J1428" s="477"/>
      <c r="K1428" s="480"/>
      <c r="L1428" s="466"/>
      <c r="M1428" s="466"/>
      <c r="N1428" s="469"/>
      <c r="O1428" s="472"/>
      <c r="P1428" s="466"/>
      <c r="Q1428" s="477"/>
      <c r="R1428" s="489"/>
      <c r="S1428" s="440"/>
      <c r="T1428" s="441"/>
      <c r="U1428" s="442"/>
      <c r="V1428" s="38"/>
      <c r="W1428" s="36"/>
      <c r="X1428" s="36"/>
      <c r="Y1428" s="150" t="str">
        <f>IFERROR(IF(VLOOKUP(A1425,入力データ,24,FALSE)="","",VLOOKUP(A1425,入力データ,24,FALSE)),"")</f>
        <v/>
      </c>
      <c r="Z1428" s="63"/>
      <c r="AA1428" s="37"/>
      <c r="AB1428" s="369"/>
      <c r="AC1428" s="378"/>
      <c r="AD1428" s="380"/>
      <c r="AE1428" s="380"/>
      <c r="AF1428" s="382"/>
      <c r="AG1428" s="384"/>
      <c r="AH1428" s="386"/>
      <c r="AI1428" s="388"/>
      <c r="AJ1428" s="390"/>
      <c r="AK1428" s="372"/>
      <c r="AL1428" s="374"/>
    </row>
    <row r="1429" spans="1:38" ht="15" customHeight="1" x14ac:dyDescent="0.15">
      <c r="A1429" s="454"/>
      <c r="B1429" s="490" t="str">
        <f>IF(OR(C1425&lt;&gt;"",C1427&lt;&gt;""),"○","")</f>
        <v/>
      </c>
      <c r="C1429" s="391" t="str">
        <f>IFERROR(IF(VLOOKUP(A1425,入力データ,4,FALSE)="","",VLOOKUP(A1425,入力データ,4,FALSE)),"")</f>
        <v/>
      </c>
      <c r="D1429" s="392"/>
      <c r="E1429" s="395" t="str">
        <f>IFERROR(IF(VLOOKUP(A1425,入力データ,15,FALSE)="","",IF(VLOOKUP(A1425,入力データ,15,FALSE)&gt;43585,5,4)),"")</f>
        <v/>
      </c>
      <c r="F1429" s="398" t="str">
        <f>IFERROR(IF(VLOOKUP(A1425,入力データ,15,FALSE)="","",VLOOKUP(A1425,入力データ,15,FALSE)),"")</f>
        <v/>
      </c>
      <c r="G1429" s="401" t="str">
        <f>IFERROR(IF(VLOOKUP(A1425,入力データ,15,FALSE)="","",VLOOKUP(A1425,入力データ,15,FALSE)),"")</f>
        <v/>
      </c>
      <c r="H1429" s="404" t="str">
        <f>IFERROR(IF(VLOOKUP(A1425,入力データ,15,FALSE)&gt;0,1,""),"")</f>
        <v/>
      </c>
      <c r="I1429" s="404" t="str">
        <f>IFERROR(IF(VLOOKUP(A1425,入力データ,16,FALSE)="","",VLOOKUP(A1425,入力データ,16,FALSE)),"")</f>
        <v/>
      </c>
      <c r="J1429" s="405" t="str">
        <f>IFERROR(IF(VLOOKUP(A1425,入力データ,17,FALSE)="","",
IF(VLOOKUP(A1425,入力データ,17,FALSE)&gt;159,"G",
IF(VLOOKUP(A1425,入力データ,17,FALSE)&gt;149,"F",
IF(VLOOKUP(A1425,入力データ,17,FALSE)&gt;139,"E",
IF(VLOOKUP(A1425,入力データ,17,FALSE)&gt;129,"D",
IF(VLOOKUP(A1425,入力データ,17,FALSE)&gt;119,"C",
IF(VLOOKUP(A1425,入力データ,17,FALSE)&gt;109,"B",
IF(VLOOKUP(A1425,入力データ,17,FALSE)&gt;99,"A",
"")))))))),"")</f>
        <v/>
      </c>
      <c r="K1429" s="408" t="str">
        <f>IFERROR(IF(VLOOKUP(A1425,入力データ,17,FALSE)="","",
IF(VLOOKUP(A1425,入力データ,17,FALSE)&gt;99,MOD(VLOOKUP(A1425,入力データ,17,FALSE),10),VLOOKUP(A1425,入力データ,17,FALSE))),"")</f>
        <v/>
      </c>
      <c r="L1429" s="411" t="str">
        <f>IFERROR(IF(VLOOKUP(A1425,入力データ,18,FALSE)="","",VLOOKUP(A1425,入力データ,18,FALSE)),"")</f>
        <v/>
      </c>
      <c r="M1429" s="493" t="str">
        <f>IFERROR(IF(VLOOKUP(A1425,入力データ,19,FALSE)="","",IF(VLOOKUP(A1425,入力データ,19,FALSE)&gt;43585,5,4)),"")</f>
        <v/>
      </c>
      <c r="N1429" s="398" t="str">
        <f>IFERROR(IF(VLOOKUP(A1425,入力データ,19,FALSE)="","",VLOOKUP(A1425,入力データ,19,FALSE)),"")</f>
        <v/>
      </c>
      <c r="O1429" s="401" t="str">
        <f>IFERROR(IF(VLOOKUP(A1425,入力データ,19,FALSE)="","",VLOOKUP(A1425,入力データ,19,FALSE)),"")</f>
        <v/>
      </c>
      <c r="P1429" s="411" t="str">
        <f>IFERROR(IF(VLOOKUP(A1425,入力データ,20,FALSE)="","",VLOOKUP(A1425,入力データ,20,FALSE)),"")</f>
        <v/>
      </c>
      <c r="Q1429" s="500"/>
      <c r="R1429" s="503" t="str">
        <f>IFERROR(IF(OR(S1429="ｲｸｷｭｳ",S1429="ﾑｷｭｳ",AND(L1429="",P1429="")),"",VLOOKUP(A1425,入力データ,31,FALSE)),"")</f>
        <v/>
      </c>
      <c r="S1429" s="423" t="str">
        <f>IFERROR(
IF(VLOOKUP(A1425,入力データ,33,FALSE)=1,"ﾑｷｭｳ ",
IF(VLOOKUP(A1425,入力データ,33,FALSE)=3,"ｲｸｷｭｳ",
IF(VLOOKUP(A1425,入力データ,33,FALSE)=4,VLOOKUP(A1425,入力データ,32,FALSE),
IF(VLOOKUP(A1425,入力データ,33,FALSE)=5,VLOOKUP(A1425,入力データ,32,FALSE),
IF(AND(VLOOKUP(A1425,入力データ,38,FALSE)&gt;0,VLOOKUP(A1425,入力データ,38,FALSE)&lt;9),0,
IF(AND(L1429="",P1429=""),"",VLOOKUP(A1425,入力データ,32,FALSE))))))),"")</f>
        <v/>
      </c>
      <c r="T1429" s="424"/>
      <c r="U1429" s="425"/>
      <c r="V1429" s="36"/>
      <c r="W1429" s="36"/>
      <c r="X1429" s="36"/>
      <c r="Y1429" s="63" t="str">
        <f>IFERROR(IF(VLOOKUP(A1425,入力データ,25,FALSE)="","",VLOOKUP(A1425,入力データ,25,FALSE)),"")</f>
        <v/>
      </c>
      <c r="Z1429" s="63"/>
      <c r="AA1429" s="37"/>
      <c r="AB1429" s="369"/>
      <c r="AC1429" s="377">
        <v>3</v>
      </c>
      <c r="AD1429" s="379" t="str">
        <f>IFERROR(IF(VLOOKUP(A1425,入力データ,33,FALSE)="","",VLOOKUP(A1425,入力データ,33,FALSE)),"")</f>
        <v/>
      </c>
      <c r="AE1429" s="379" t="str">
        <f>IF(AD1429="","",IF(V1432&gt;43585,5,4))</f>
        <v/>
      </c>
      <c r="AF1429" s="381" t="str">
        <f>IF(AD1429="","",V1432)</f>
        <v/>
      </c>
      <c r="AG1429" s="383" t="str">
        <f>IF(AE1429="","",V1432)</f>
        <v/>
      </c>
      <c r="AH1429" s="385" t="str">
        <f>IF(AF1429="","",V1432)</f>
        <v/>
      </c>
      <c r="AI1429" s="379">
        <v>7</v>
      </c>
      <c r="AJ1429" s="430"/>
      <c r="AK1429" s="372"/>
      <c r="AL1429" s="374"/>
    </row>
    <row r="1430" spans="1:38" ht="15" customHeight="1" x14ac:dyDescent="0.15">
      <c r="A1430" s="454"/>
      <c r="B1430" s="491"/>
      <c r="C1430" s="393"/>
      <c r="D1430" s="394"/>
      <c r="E1430" s="396"/>
      <c r="F1430" s="399"/>
      <c r="G1430" s="402"/>
      <c r="H1430" s="396"/>
      <c r="I1430" s="396"/>
      <c r="J1430" s="406"/>
      <c r="K1430" s="409"/>
      <c r="L1430" s="396"/>
      <c r="M1430" s="494"/>
      <c r="N1430" s="496"/>
      <c r="O1430" s="498"/>
      <c r="P1430" s="494"/>
      <c r="Q1430" s="501"/>
      <c r="R1430" s="504"/>
      <c r="S1430" s="426"/>
      <c r="T1430" s="426"/>
      <c r="U1430" s="427"/>
      <c r="V1430" s="1"/>
      <c r="W1430" s="1"/>
      <c r="X1430" s="1"/>
      <c r="Y1430" s="63" t="str">
        <f>IFERROR(IF(VLOOKUP(A1425,入力データ,26,FALSE)="","",VLOOKUP(A1425,入力データ,26,FALSE)),"")</f>
        <v/>
      </c>
      <c r="Z1430" s="1"/>
      <c r="AA1430" s="1"/>
      <c r="AB1430" s="369"/>
      <c r="AC1430" s="378"/>
      <c r="AD1430" s="380"/>
      <c r="AE1430" s="380"/>
      <c r="AF1430" s="382"/>
      <c r="AG1430" s="384"/>
      <c r="AH1430" s="386"/>
      <c r="AI1430" s="380"/>
      <c r="AJ1430" s="431"/>
      <c r="AK1430" s="372"/>
      <c r="AL1430" s="374"/>
    </row>
    <row r="1431" spans="1:38" ht="15" customHeight="1" x14ac:dyDescent="0.15">
      <c r="A1431" s="454"/>
      <c r="B1431" s="491"/>
      <c r="C1431" s="432" t="str">
        <f>IFERROR(IF(VLOOKUP(A1425,入力データ,14,FALSE)="","",VLOOKUP(A1425,入力データ,14,FALSE)),"")</f>
        <v/>
      </c>
      <c r="D1431" s="409"/>
      <c r="E1431" s="396"/>
      <c r="F1431" s="399"/>
      <c r="G1431" s="402"/>
      <c r="H1431" s="396"/>
      <c r="I1431" s="396"/>
      <c r="J1431" s="406"/>
      <c r="K1431" s="409"/>
      <c r="L1431" s="396"/>
      <c r="M1431" s="494"/>
      <c r="N1431" s="496"/>
      <c r="O1431" s="498"/>
      <c r="P1431" s="494"/>
      <c r="Q1431" s="501"/>
      <c r="R1431" s="504"/>
      <c r="S1431" s="426"/>
      <c r="T1431" s="426"/>
      <c r="U1431" s="427"/>
      <c r="V1431" s="150"/>
      <c r="W1431" s="150"/>
      <c r="X1431" s="150"/>
      <c r="Y1431" s="1"/>
      <c r="Z1431" s="62"/>
      <c r="AA1431" s="151"/>
      <c r="AB1431" s="369"/>
      <c r="AC1431" s="377">
        <v>4</v>
      </c>
      <c r="AD1431" s="413" t="str">
        <f>IFERROR(IF(VLOOKUP(A1425,入力データ,38,FALSE)="","",VLOOKUP(A1425,入力データ,38,FALSE)),"")</f>
        <v/>
      </c>
      <c r="AE1431" s="379" t="str">
        <f>IF(AD1431="","",IF(V1432&gt;43585,5,4))</f>
        <v/>
      </c>
      <c r="AF1431" s="381" t="str">
        <f>IF(AE1431="","",V1432)</f>
        <v/>
      </c>
      <c r="AG1431" s="383" t="str">
        <f>IF(AE1431="","",V1432)</f>
        <v/>
      </c>
      <c r="AH1431" s="385" t="str">
        <f>IF(AE1431="","",V1432)</f>
        <v/>
      </c>
      <c r="AI1431" s="379"/>
      <c r="AJ1431" s="418"/>
      <c r="AK1431" s="58"/>
      <c r="AL1431" s="86"/>
    </row>
    <row r="1432" spans="1:38" ht="15" customHeight="1" x14ac:dyDescent="0.15">
      <c r="A1432" s="455"/>
      <c r="B1432" s="492"/>
      <c r="C1432" s="433"/>
      <c r="D1432" s="410"/>
      <c r="E1432" s="397"/>
      <c r="F1432" s="400"/>
      <c r="G1432" s="403"/>
      <c r="H1432" s="397"/>
      <c r="I1432" s="397"/>
      <c r="J1432" s="407"/>
      <c r="K1432" s="410"/>
      <c r="L1432" s="397"/>
      <c r="M1432" s="495"/>
      <c r="N1432" s="497"/>
      <c r="O1432" s="499"/>
      <c r="P1432" s="495"/>
      <c r="Q1432" s="502"/>
      <c r="R1432" s="505"/>
      <c r="S1432" s="428"/>
      <c r="T1432" s="428"/>
      <c r="U1432" s="429"/>
      <c r="V1432" s="420" t="str">
        <f>IFERROR(IF(VLOOKUP(A1425,入力データ,27,FALSE)="","",VLOOKUP(A1425,入力データ,27,FALSE)),"")</f>
        <v/>
      </c>
      <c r="W1432" s="421"/>
      <c r="X1432" s="421"/>
      <c r="Y1432" s="421"/>
      <c r="Z1432" s="421"/>
      <c r="AA1432" s="422"/>
      <c r="AB1432" s="370"/>
      <c r="AC1432" s="412"/>
      <c r="AD1432" s="414"/>
      <c r="AE1432" s="414"/>
      <c r="AF1432" s="415"/>
      <c r="AG1432" s="416"/>
      <c r="AH1432" s="417"/>
      <c r="AI1432" s="414"/>
      <c r="AJ1432" s="419"/>
      <c r="AK1432" s="60"/>
      <c r="AL1432" s="61"/>
    </row>
    <row r="1433" spans="1:38" ht="15" customHeight="1" x14ac:dyDescent="0.15">
      <c r="A1433" s="453">
        <v>178</v>
      </c>
      <c r="B1433" s="456"/>
      <c r="C1433" s="459" t="str">
        <f>IFERROR(IF(VLOOKUP(A1433,入力データ,2,FALSE)="","",VLOOKUP(A1433,入力データ,2,FALSE)),"")</f>
        <v/>
      </c>
      <c r="D1433" s="461" t="str">
        <f>IFERROR(
IF(OR(VLOOKUP(A1433,入力データ,34,FALSE)=1,
VLOOKUP(A1433,入力データ,34,FALSE)=3,
VLOOKUP(A1433,入力データ,34,FALSE)=4,
VLOOKUP(A1433,入力データ,34,FALSE)=5),
IF(VLOOKUP(A1433,入力データ,13,FALSE)="","",VLOOKUP(A1433,入力データ,13,FALSE)),
IF(VLOOKUP(A1433,入力データ,3,FALSE)="","",VLOOKUP(A1433,入力データ,3,FALSE))),"")</f>
        <v/>
      </c>
      <c r="E1433" s="464" t="str">
        <f>IFERROR(IF(VLOOKUP(A1433,入力データ,5,FALSE)="","",IF(VLOOKUP(A1433,入力データ,5,FALSE)&gt;43585,5,4)),"")</f>
        <v/>
      </c>
      <c r="F1433" s="467" t="str">
        <f>IFERROR(IF(VLOOKUP(A1433,入力データ,5,FALSE)="","",VLOOKUP(A1433,入力データ,5,FALSE)),"")</f>
        <v/>
      </c>
      <c r="G1433" s="470" t="str">
        <f>IFERROR(IF(VLOOKUP(A1433,入力データ,5,FALSE)="","",VLOOKUP(A1433,入力データ,5,FALSE)),"")</f>
        <v/>
      </c>
      <c r="H1433" s="473" t="str">
        <f>IFERROR(IF(VLOOKUP(A1433,入力データ,5,FALSE)&gt;0,1,""),"")</f>
        <v/>
      </c>
      <c r="I1433" s="473" t="str">
        <f>IFERROR(IF(VLOOKUP(A1433,入力データ,6,FALSE)="","",VLOOKUP(A1433,入力データ,6,FALSE)),"")</f>
        <v/>
      </c>
      <c r="J1433" s="475" t="str">
        <f>IFERROR(IF(VLOOKUP(A1433,入力データ,7,FALSE)="","",
IF(VLOOKUP(A1433,入力データ,7,FALSE)&gt;159,"G",
IF(VLOOKUP(A1433,入力データ,7,FALSE)&gt;149,"F",
IF(VLOOKUP(A1433,入力データ,7,FALSE)&gt;139,"E",
IF(VLOOKUP(A1433,入力データ,7,FALSE)&gt;129,"D",
IF(VLOOKUP(A1433,入力データ,7,FALSE)&gt;119,"C",
IF(VLOOKUP(A1433,入力データ,7,FALSE)&gt;109,"B",
IF(VLOOKUP(A1433,入力データ,7,FALSE)&gt;99,"A",
"")))))))),"")</f>
        <v/>
      </c>
      <c r="K1433" s="478" t="str">
        <f>IFERROR(IF(VLOOKUP(A1433,入力データ,7,FALSE)="","",
IF(VLOOKUP(A1433,入力データ,7,FALSE)&gt;99,MOD(VLOOKUP(A1433,入力データ,7,FALSE),10),VLOOKUP(A1433,入力データ,7,FALSE))),"")</f>
        <v/>
      </c>
      <c r="L1433" s="481" t="str">
        <f>IFERROR(IF(VLOOKUP(A1433,入力データ,8,FALSE)="","",VLOOKUP(A1433,入力データ,8,FALSE)),"")</f>
        <v/>
      </c>
      <c r="M1433" s="483" t="str">
        <f>IFERROR(IF(VLOOKUP(A1433,入力データ,9,FALSE)="","",IF(VLOOKUP(A1433,入力データ,9,FALSE)&gt;43585,5,4)),"")</f>
        <v/>
      </c>
      <c r="N1433" s="485" t="str">
        <f>IFERROR(IF(VLOOKUP(A1433,入力データ,9,FALSE)="","",VLOOKUP(A1433,入力データ,9,FALSE)),"")</f>
        <v/>
      </c>
      <c r="O1433" s="470" t="str">
        <f>IFERROR(IF(VLOOKUP(A1433,入力データ,9,FALSE)="","",VLOOKUP(A1433,入力データ,9,FALSE)),"")</f>
        <v/>
      </c>
      <c r="P1433" s="481" t="str">
        <f>IFERROR(IF(VLOOKUP(A1433,入力データ,10,FALSE)="","",VLOOKUP(A1433,入力データ,10,FALSE)),"")</f>
        <v/>
      </c>
      <c r="Q1433" s="434"/>
      <c r="R1433" s="487" t="str">
        <f>IFERROR(IF(VLOOKUP(A1433,入力データ,8,FALSE)="","",VLOOKUP(A1433,入力データ,8,FALSE)+VALUE(VLOOKUP(A1433,入力データ,10,FALSE))),"")</f>
        <v/>
      </c>
      <c r="S1433" s="434" t="str">
        <f>IF(R1433="","",IF(VLOOKUP(A1433,入力データ,11,FALSE)="育児休業","ｲｸｷｭｳ",IF(VLOOKUP(A1433,入力データ,11,FALSE)="傷病休職","ﾑｷｭｳ",ROUNDDOWN(R1433*10/1000,0))))</f>
        <v/>
      </c>
      <c r="T1433" s="435"/>
      <c r="U1433" s="436"/>
      <c r="V1433" s="152"/>
      <c r="W1433" s="149"/>
      <c r="X1433" s="149"/>
      <c r="Y1433" s="149" t="str">
        <f>IFERROR(IF(VLOOKUP(A1433,入力データ,21,FALSE)="","",VLOOKUP(A1433,入力データ,21,FALSE)),"")</f>
        <v/>
      </c>
      <c r="Z1433" s="40"/>
      <c r="AA1433" s="67"/>
      <c r="AB1433" s="368" t="str">
        <f>IFERROR(IF(VLOOKUP(A1433,入力データ,28,FALSE)&amp;"　"&amp;VLOOKUP(A1433,入力データ,29,FALSE)="　","",VLOOKUP(A1433,入力データ,28,FALSE)&amp;"　"&amp;VLOOKUP(A1433,入力データ,29,FALSE)),"")</f>
        <v/>
      </c>
      <c r="AC1433" s="443">
        <v>1</v>
      </c>
      <c r="AD1433" s="444" t="str">
        <f>IFERROR(IF(VLOOKUP(A1433,入力データ,34,FALSE)="","",VLOOKUP(A1433,入力データ,34,FALSE)),"")</f>
        <v/>
      </c>
      <c r="AE1433" s="444" t="str">
        <f>IF(AD1433="","",IF(V1440&gt;43585,5,4))</f>
        <v/>
      </c>
      <c r="AF1433" s="445" t="str">
        <f>IF(AD1433="","",V1440)</f>
        <v/>
      </c>
      <c r="AG1433" s="447" t="str">
        <f>IF(AD1433="","",V1440)</f>
        <v/>
      </c>
      <c r="AH1433" s="449" t="str">
        <f>IF(AD1433="","",V1440)</f>
        <v/>
      </c>
      <c r="AI1433" s="444">
        <v>5</v>
      </c>
      <c r="AJ1433" s="451" t="str">
        <f>IFERROR(IF(OR(VLOOKUP(A1433,入力データ,34,FALSE)=1,VLOOKUP(A1433,入力データ,34,FALSE)=3,VLOOKUP(A1433,入力データ,34,FALSE)=4,VLOOKUP(A1433,入力データ,34,FALSE)=5),3,
IF(VLOOKUP(A1433,入力データ,35,FALSE)="","",3)),"")</f>
        <v/>
      </c>
      <c r="AK1433" s="371"/>
      <c r="AL1433" s="373"/>
    </row>
    <row r="1434" spans="1:38" ht="15" customHeight="1" x14ac:dyDescent="0.15">
      <c r="A1434" s="454"/>
      <c r="B1434" s="457"/>
      <c r="C1434" s="460"/>
      <c r="D1434" s="462"/>
      <c r="E1434" s="465"/>
      <c r="F1434" s="468"/>
      <c r="G1434" s="471"/>
      <c r="H1434" s="474"/>
      <c r="I1434" s="474"/>
      <c r="J1434" s="476"/>
      <c r="K1434" s="479"/>
      <c r="L1434" s="482"/>
      <c r="M1434" s="484"/>
      <c r="N1434" s="486"/>
      <c r="O1434" s="471"/>
      <c r="P1434" s="482"/>
      <c r="Q1434" s="437"/>
      <c r="R1434" s="488"/>
      <c r="S1434" s="437"/>
      <c r="T1434" s="438"/>
      <c r="U1434" s="439"/>
      <c r="V1434" s="41"/>
      <c r="W1434" s="150"/>
      <c r="X1434" s="150"/>
      <c r="Y1434" s="150" t="str">
        <f>IFERROR(IF(VLOOKUP(A1433,入力データ,22,FALSE)="","",VLOOKUP(A1433,入力データ,22,FALSE)),"")</f>
        <v/>
      </c>
      <c r="Z1434" s="150"/>
      <c r="AA1434" s="151"/>
      <c r="AB1434" s="369"/>
      <c r="AC1434" s="378"/>
      <c r="AD1434" s="380"/>
      <c r="AE1434" s="380"/>
      <c r="AF1434" s="446"/>
      <c r="AG1434" s="448"/>
      <c r="AH1434" s="450"/>
      <c r="AI1434" s="380"/>
      <c r="AJ1434" s="452"/>
      <c r="AK1434" s="372"/>
      <c r="AL1434" s="374"/>
    </row>
    <row r="1435" spans="1:38" ht="15" customHeight="1" x14ac:dyDescent="0.15">
      <c r="A1435" s="454"/>
      <c r="B1435" s="457"/>
      <c r="C1435" s="375" t="str">
        <f>IFERROR(IF(VLOOKUP(A1433,入力データ,12,FALSE)="","",VLOOKUP(A1433,入力データ,12,FALSE)),"")</f>
        <v/>
      </c>
      <c r="D1435" s="462"/>
      <c r="E1435" s="465"/>
      <c r="F1435" s="468"/>
      <c r="G1435" s="471"/>
      <c r="H1435" s="474"/>
      <c r="I1435" s="474"/>
      <c r="J1435" s="476"/>
      <c r="K1435" s="479"/>
      <c r="L1435" s="482"/>
      <c r="M1435" s="484"/>
      <c r="N1435" s="486"/>
      <c r="O1435" s="471"/>
      <c r="P1435" s="482"/>
      <c r="Q1435" s="437"/>
      <c r="R1435" s="488"/>
      <c r="S1435" s="437"/>
      <c r="T1435" s="438"/>
      <c r="U1435" s="439"/>
      <c r="V1435" s="41"/>
      <c r="W1435" s="150"/>
      <c r="X1435" s="150"/>
      <c r="Y1435" s="150" t="str">
        <f>IFERROR(IF(VLOOKUP(A1433,入力データ,23,FALSE)="","",VLOOKUP(A1433,入力データ,23,FALSE)),"")</f>
        <v/>
      </c>
      <c r="Z1435" s="150"/>
      <c r="AA1435" s="151"/>
      <c r="AB1435" s="369"/>
      <c r="AC1435" s="377">
        <v>2</v>
      </c>
      <c r="AD1435" s="379" t="str">
        <f>IFERROR(IF(VLOOKUP(A1433,入力データ,37,FALSE)="","",VLOOKUP(A1433,入力データ,37,FALSE)),"")</f>
        <v/>
      </c>
      <c r="AE1435" s="379" t="str">
        <f>IF(AD1435="","",IF(V1440&gt;43585,5,4))</f>
        <v/>
      </c>
      <c r="AF1435" s="381" t="str">
        <f>IF(AD1435="","",V1440)</f>
        <v/>
      </c>
      <c r="AG1435" s="383" t="str">
        <f>IF(AE1435="","",V1440)</f>
        <v/>
      </c>
      <c r="AH1435" s="385" t="str">
        <f>IF(AF1435="","",V1440)</f>
        <v/>
      </c>
      <c r="AI1435" s="387">
        <v>6</v>
      </c>
      <c r="AJ1435" s="389" t="str">
        <f>IFERROR(IF(VLOOKUP(A1433,入力データ,36,FALSE)="","",3),"")</f>
        <v/>
      </c>
      <c r="AK1435" s="372"/>
      <c r="AL1435" s="374"/>
    </row>
    <row r="1436" spans="1:38" ht="15" customHeight="1" x14ac:dyDescent="0.15">
      <c r="A1436" s="454"/>
      <c r="B1436" s="458"/>
      <c r="C1436" s="376"/>
      <c r="D1436" s="463"/>
      <c r="E1436" s="466"/>
      <c r="F1436" s="469"/>
      <c r="G1436" s="472"/>
      <c r="H1436" s="466"/>
      <c r="I1436" s="466"/>
      <c r="J1436" s="477"/>
      <c r="K1436" s="480"/>
      <c r="L1436" s="466"/>
      <c r="M1436" s="466"/>
      <c r="N1436" s="469"/>
      <c r="O1436" s="472"/>
      <c r="P1436" s="466"/>
      <c r="Q1436" s="477"/>
      <c r="R1436" s="489"/>
      <c r="S1436" s="440"/>
      <c r="T1436" s="441"/>
      <c r="U1436" s="442"/>
      <c r="V1436" s="38"/>
      <c r="W1436" s="36"/>
      <c r="X1436" s="36"/>
      <c r="Y1436" s="150" t="str">
        <f>IFERROR(IF(VLOOKUP(A1433,入力データ,24,FALSE)="","",VLOOKUP(A1433,入力データ,24,FALSE)),"")</f>
        <v/>
      </c>
      <c r="Z1436" s="63"/>
      <c r="AA1436" s="37"/>
      <c r="AB1436" s="369"/>
      <c r="AC1436" s="378"/>
      <c r="AD1436" s="380"/>
      <c r="AE1436" s="380"/>
      <c r="AF1436" s="382"/>
      <c r="AG1436" s="384"/>
      <c r="AH1436" s="386"/>
      <c r="AI1436" s="388"/>
      <c r="AJ1436" s="390"/>
      <c r="AK1436" s="372"/>
      <c r="AL1436" s="374"/>
    </row>
    <row r="1437" spans="1:38" ht="15" customHeight="1" x14ac:dyDescent="0.15">
      <c r="A1437" s="454"/>
      <c r="B1437" s="490" t="str">
        <f>IF(OR(C1433&lt;&gt;"",C1435&lt;&gt;""),"○","")</f>
        <v/>
      </c>
      <c r="C1437" s="391" t="str">
        <f>IFERROR(IF(VLOOKUP(A1433,入力データ,4,FALSE)="","",VLOOKUP(A1433,入力データ,4,FALSE)),"")</f>
        <v/>
      </c>
      <c r="D1437" s="392"/>
      <c r="E1437" s="395" t="str">
        <f>IFERROR(IF(VLOOKUP(A1433,入力データ,15,FALSE)="","",IF(VLOOKUP(A1433,入力データ,15,FALSE)&gt;43585,5,4)),"")</f>
        <v/>
      </c>
      <c r="F1437" s="398" t="str">
        <f>IFERROR(IF(VLOOKUP(A1433,入力データ,15,FALSE)="","",VLOOKUP(A1433,入力データ,15,FALSE)),"")</f>
        <v/>
      </c>
      <c r="G1437" s="401" t="str">
        <f>IFERROR(IF(VLOOKUP(A1433,入力データ,15,FALSE)="","",VLOOKUP(A1433,入力データ,15,FALSE)),"")</f>
        <v/>
      </c>
      <c r="H1437" s="404" t="str">
        <f>IFERROR(IF(VLOOKUP(A1433,入力データ,15,FALSE)&gt;0,1,""),"")</f>
        <v/>
      </c>
      <c r="I1437" s="404" t="str">
        <f>IFERROR(IF(VLOOKUP(A1433,入力データ,16,FALSE)="","",VLOOKUP(A1433,入力データ,16,FALSE)),"")</f>
        <v/>
      </c>
      <c r="J1437" s="405" t="str">
        <f>IFERROR(IF(VLOOKUP(A1433,入力データ,17,FALSE)="","",
IF(VLOOKUP(A1433,入力データ,17,FALSE)&gt;159,"G",
IF(VLOOKUP(A1433,入力データ,17,FALSE)&gt;149,"F",
IF(VLOOKUP(A1433,入力データ,17,FALSE)&gt;139,"E",
IF(VLOOKUP(A1433,入力データ,17,FALSE)&gt;129,"D",
IF(VLOOKUP(A1433,入力データ,17,FALSE)&gt;119,"C",
IF(VLOOKUP(A1433,入力データ,17,FALSE)&gt;109,"B",
IF(VLOOKUP(A1433,入力データ,17,FALSE)&gt;99,"A",
"")))))))),"")</f>
        <v/>
      </c>
      <c r="K1437" s="408" t="str">
        <f>IFERROR(IF(VLOOKUP(A1433,入力データ,17,FALSE)="","",
IF(VLOOKUP(A1433,入力データ,17,FALSE)&gt;99,MOD(VLOOKUP(A1433,入力データ,17,FALSE),10),VLOOKUP(A1433,入力データ,17,FALSE))),"")</f>
        <v/>
      </c>
      <c r="L1437" s="411" t="str">
        <f>IFERROR(IF(VLOOKUP(A1433,入力データ,18,FALSE)="","",VLOOKUP(A1433,入力データ,18,FALSE)),"")</f>
        <v/>
      </c>
      <c r="M1437" s="493" t="str">
        <f>IFERROR(IF(VLOOKUP(A1433,入力データ,19,FALSE)="","",IF(VLOOKUP(A1433,入力データ,19,FALSE)&gt;43585,5,4)),"")</f>
        <v/>
      </c>
      <c r="N1437" s="398" t="str">
        <f>IFERROR(IF(VLOOKUP(A1433,入力データ,19,FALSE)="","",VLOOKUP(A1433,入力データ,19,FALSE)),"")</f>
        <v/>
      </c>
      <c r="O1437" s="401" t="str">
        <f>IFERROR(IF(VLOOKUP(A1433,入力データ,19,FALSE)="","",VLOOKUP(A1433,入力データ,19,FALSE)),"")</f>
        <v/>
      </c>
      <c r="P1437" s="411" t="str">
        <f>IFERROR(IF(VLOOKUP(A1433,入力データ,20,FALSE)="","",VLOOKUP(A1433,入力データ,20,FALSE)),"")</f>
        <v/>
      </c>
      <c r="Q1437" s="500"/>
      <c r="R1437" s="503" t="str">
        <f>IFERROR(IF(OR(S1437="ｲｸｷｭｳ",S1437="ﾑｷｭｳ",AND(L1437="",P1437="")),"",VLOOKUP(A1433,入力データ,31,FALSE)),"")</f>
        <v/>
      </c>
      <c r="S1437" s="423" t="str">
        <f>IFERROR(
IF(VLOOKUP(A1433,入力データ,33,FALSE)=1,"ﾑｷｭｳ ",
IF(VLOOKUP(A1433,入力データ,33,FALSE)=3,"ｲｸｷｭｳ",
IF(VLOOKUP(A1433,入力データ,33,FALSE)=4,VLOOKUP(A1433,入力データ,32,FALSE),
IF(VLOOKUP(A1433,入力データ,33,FALSE)=5,VLOOKUP(A1433,入力データ,32,FALSE),
IF(AND(VLOOKUP(A1433,入力データ,38,FALSE)&gt;0,VLOOKUP(A1433,入力データ,38,FALSE)&lt;9),0,
IF(AND(L1437="",P1437=""),"",VLOOKUP(A1433,入力データ,32,FALSE))))))),"")</f>
        <v/>
      </c>
      <c r="T1437" s="424"/>
      <c r="U1437" s="425"/>
      <c r="V1437" s="36"/>
      <c r="W1437" s="36"/>
      <c r="X1437" s="36"/>
      <c r="Y1437" s="63" t="str">
        <f>IFERROR(IF(VLOOKUP(A1433,入力データ,25,FALSE)="","",VLOOKUP(A1433,入力データ,25,FALSE)),"")</f>
        <v/>
      </c>
      <c r="Z1437" s="63"/>
      <c r="AA1437" s="37"/>
      <c r="AB1437" s="369"/>
      <c r="AC1437" s="377">
        <v>3</v>
      </c>
      <c r="AD1437" s="379" t="str">
        <f>IFERROR(IF(VLOOKUP(A1433,入力データ,33,FALSE)="","",VLOOKUP(A1433,入力データ,33,FALSE)),"")</f>
        <v/>
      </c>
      <c r="AE1437" s="379" t="str">
        <f>IF(AD1437="","",IF(V1440&gt;43585,5,4))</f>
        <v/>
      </c>
      <c r="AF1437" s="381" t="str">
        <f>IF(AD1437="","",V1440)</f>
        <v/>
      </c>
      <c r="AG1437" s="383" t="str">
        <f>IF(AE1437="","",V1440)</f>
        <v/>
      </c>
      <c r="AH1437" s="385" t="str">
        <f>IF(AF1437="","",V1440)</f>
        <v/>
      </c>
      <c r="AI1437" s="379">
        <v>7</v>
      </c>
      <c r="AJ1437" s="430"/>
      <c r="AK1437" s="372"/>
      <c r="AL1437" s="374"/>
    </row>
    <row r="1438" spans="1:38" ht="15" customHeight="1" x14ac:dyDescent="0.15">
      <c r="A1438" s="454"/>
      <c r="B1438" s="491"/>
      <c r="C1438" s="393"/>
      <c r="D1438" s="394"/>
      <c r="E1438" s="396"/>
      <c r="F1438" s="399"/>
      <c r="G1438" s="402"/>
      <c r="H1438" s="396"/>
      <c r="I1438" s="396"/>
      <c r="J1438" s="406"/>
      <c r="K1438" s="409"/>
      <c r="L1438" s="396"/>
      <c r="M1438" s="494"/>
      <c r="N1438" s="496"/>
      <c r="O1438" s="498"/>
      <c r="P1438" s="494"/>
      <c r="Q1438" s="501"/>
      <c r="R1438" s="504"/>
      <c r="S1438" s="426"/>
      <c r="T1438" s="426"/>
      <c r="U1438" s="427"/>
      <c r="V1438" s="1"/>
      <c r="W1438" s="1"/>
      <c r="X1438" s="1"/>
      <c r="Y1438" s="63" t="str">
        <f>IFERROR(IF(VLOOKUP(A1433,入力データ,26,FALSE)="","",VLOOKUP(A1433,入力データ,26,FALSE)),"")</f>
        <v/>
      </c>
      <c r="Z1438" s="1"/>
      <c r="AA1438" s="1"/>
      <c r="AB1438" s="369"/>
      <c r="AC1438" s="378"/>
      <c r="AD1438" s="380"/>
      <c r="AE1438" s="380"/>
      <c r="AF1438" s="382"/>
      <c r="AG1438" s="384"/>
      <c r="AH1438" s="386"/>
      <c r="AI1438" s="380"/>
      <c r="AJ1438" s="431"/>
      <c r="AK1438" s="372"/>
      <c r="AL1438" s="374"/>
    </row>
    <row r="1439" spans="1:38" ht="15" customHeight="1" x14ac:dyDescent="0.15">
      <c r="A1439" s="454"/>
      <c r="B1439" s="491"/>
      <c r="C1439" s="432" t="str">
        <f>IFERROR(IF(VLOOKUP(A1433,入力データ,14,FALSE)="","",VLOOKUP(A1433,入力データ,14,FALSE)),"")</f>
        <v/>
      </c>
      <c r="D1439" s="409"/>
      <c r="E1439" s="396"/>
      <c r="F1439" s="399"/>
      <c r="G1439" s="402"/>
      <c r="H1439" s="396"/>
      <c r="I1439" s="396"/>
      <c r="J1439" s="406"/>
      <c r="K1439" s="409"/>
      <c r="L1439" s="396"/>
      <c r="M1439" s="494"/>
      <c r="N1439" s="496"/>
      <c r="O1439" s="498"/>
      <c r="P1439" s="494"/>
      <c r="Q1439" s="501"/>
      <c r="R1439" s="504"/>
      <c r="S1439" s="426"/>
      <c r="T1439" s="426"/>
      <c r="U1439" s="427"/>
      <c r="V1439" s="150"/>
      <c r="W1439" s="150"/>
      <c r="X1439" s="150"/>
      <c r="Y1439" s="1"/>
      <c r="Z1439" s="62"/>
      <c r="AA1439" s="151"/>
      <c r="AB1439" s="369"/>
      <c r="AC1439" s="377">
        <v>4</v>
      </c>
      <c r="AD1439" s="413" t="str">
        <f>IFERROR(IF(VLOOKUP(A1433,入力データ,38,FALSE)="","",VLOOKUP(A1433,入力データ,38,FALSE)),"")</f>
        <v/>
      </c>
      <c r="AE1439" s="379" t="str">
        <f>IF(AD1439="","",IF(V1440&gt;43585,5,4))</f>
        <v/>
      </c>
      <c r="AF1439" s="381" t="str">
        <f>IF(AE1439="","",V1440)</f>
        <v/>
      </c>
      <c r="AG1439" s="383" t="str">
        <f>IF(AE1439="","",V1440)</f>
        <v/>
      </c>
      <c r="AH1439" s="385" t="str">
        <f>IF(AE1439="","",V1440)</f>
        <v/>
      </c>
      <c r="AI1439" s="379"/>
      <c r="AJ1439" s="418"/>
      <c r="AK1439" s="58"/>
      <c r="AL1439" s="86"/>
    </row>
    <row r="1440" spans="1:38" ht="15" customHeight="1" x14ac:dyDescent="0.15">
      <c r="A1440" s="455"/>
      <c r="B1440" s="492"/>
      <c r="C1440" s="433"/>
      <c r="D1440" s="410"/>
      <c r="E1440" s="397"/>
      <c r="F1440" s="400"/>
      <c r="G1440" s="403"/>
      <c r="H1440" s="397"/>
      <c r="I1440" s="397"/>
      <c r="J1440" s="407"/>
      <c r="K1440" s="410"/>
      <c r="L1440" s="397"/>
      <c r="M1440" s="495"/>
      <c r="N1440" s="497"/>
      <c r="O1440" s="499"/>
      <c r="P1440" s="495"/>
      <c r="Q1440" s="502"/>
      <c r="R1440" s="505"/>
      <c r="S1440" s="428"/>
      <c r="T1440" s="428"/>
      <c r="U1440" s="429"/>
      <c r="V1440" s="420" t="str">
        <f>IFERROR(IF(VLOOKUP(A1433,入力データ,27,FALSE)="","",VLOOKUP(A1433,入力データ,27,FALSE)),"")</f>
        <v/>
      </c>
      <c r="W1440" s="421"/>
      <c r="X1440" s="421"/>
      <c r="Y1440" s="421"/>
      <c r="Z1440" s="421"/>
      <c r="AA1440" s="422"/>
      <c r="AB1440" s="370"/>
      <c r="AC1440" s="412"/>
      <c r="AD1440" s="414"/>
      <c r="AE1440" s="414"/>
      <c r="AF1440" s="415"/>
      <c r="AG1440" s="416"/>
      <c r="AH1440" s="417"/>
      <c r="AI1440" s="414"/>
      <c r="AJ1440" s="419"/>
      <c r="AK1440" s="60"/>
      <c r="AL1440" s="61"/>
    </row>
    <row r="1441" spans="1:38" ht="15" customHeight="1" x14ac:dyDescent="0.15">
      <c r="A1441" s="453">
        <v>179</v>
      </c>
      <c r="B1441" s="456"/>
      <c r="C1441" s="459" t="str">
        <f>IFERROR(IF(VLOOKUP(A1441,入力データ,2,FALSE)="","",VLOOKUP(A1441,入力データ,2,FALSE)),"")</f>
        <v/>
      </c>
      <c r="D1441" s="461" t="str">
        <f>IFERROR(
IF(OR(VLOOKUP(A1441,入力データ,34,FALSE)=1,
VLOOKUP(A1441,入力データ,34,FALSE)=3,
VLOOKUP(A1441,入力データ,34,FALSE)=4,
VLOOKUP(A1441,入力データ,34,FALSE)=5),
IF(VLOOKUP(A1441,入力データ,13,FALSE)="","",VLOOKUP(A1441,入力データ,13,FALSE)),
IF(VLOOKUP(A1441,入力データ,3,FALSE)="","",VLOOKUP(A1441,入力データ,3,FALSE))),"")</f>
        <v/>
      </c>
      <c r="E1441" s="464" t="str">
        <f>IFERROR(IF(VLOOKUP(A1441,入力データ,5,FALSE)="","",IF(VLOOKUP(A1441,入力データ,5,FALSE)&gt;43585,5,4)),"")</f>
        <v/>
      </c>
      <c r="F1441" s="467" t="str">
        <f>IFERROR(IF(VLOOKUP(A1441,入力データ,5,FALSE)="","",VLOOKUP(A1441,入力データ,5,FALSE)),"")</f>
        <v/>
      </c>
      <c r="G1441" s="470" t="str">
        <f>IFERROR(IF(VLOOKUP(A1441,入力データ,5,FALSE)="","",VLOOKUP(A1441,入力データ,5,FALSE)),"")</f>
        <v/>
      </c>
      <c r="H1441" s="473" t="str">
        <f>IFERROR(IF(VLOOKUP(A1441,入力データ,5,FALSE)&gt;0,1,""),"")</f>
        <v/>
      </c>
      <c r="I1441" s="473" t="str">
        <f>IFERROR(IF(VLOOKUP(A1441,入力データ,6,FALSE)="","",VLOOKUP(A1441,入力データ,6,FALSE)),"")</f>
        <v/>
      </c>
      <c r="J1441" s="475" t="str">
        <f>IFERROR(IF(VLOOKUP(A1441,入力データ,7,FALSE)="","",
IF(VLOOKUP(A1441,入力データ,7,FALSE)&gt;159,"G",
IF(VLOOKUP(A1441,入力データ,7,FALSE)&gt;149,"F",
IF(VLOOKUP(A1441,入力データ,7,FALSE)&gt;139,"E",
IF(VLOOKUP(A1441,入力データ,7,FALSE)&gt;129,"D",
IF(VLOOKUP(A1441,入力データ,7,FALSE)&gt;119,"C",
IF(VLOOKUP(A1441,入力データ,7,FALSE)&gt;109,"B",
IF(VLOOKUP(A1441,入力データ,7,FALSE)&gt;99,"A",
"")))))))),"")</f>
        <v/>
      </c>
      <c r="K1441" s="478" t="str">
        <f>IFERROR(IF(VLOOKUP(A1441,入力データ,7,FALSE)="","",
IF(VLOOKUP(A1441,入力データ,7,FALSE)&gt;99,MOD(VLOOKUP(A1441,入力データ,7,FALSE),10),VLOOKUP(A1441,入力データ,7,FALSE))),"")</f>
        <v/>
      </c>
      <c r="L1441" s="481" t="str">
        <f>IFERROR(IF(VLOOKUP(A1441,入力データ,8,FALSE)="","",VLOOKUP(A1441,入力データ,8,FALSE)),"")</f>
        <v/>
      </c>
      <c r="M1441" s="483" t="str">
        <f>IFERROR(IF(VLOOKUP(A1441,入力データ,9,FALSE)="","",IF(VLOOKUP(A1441,入力データ,9,FALSE)&gt;43585,5,4)),"")</f>
        <v/>
      </c>
      <c r="N1441" s="485" t="str">
        <f>IFERROR(IF(VLOOKUP(A1441,入力データ,9,FALSE)="","",VLOOKUP(A1441,入力データ,9,FALSE)),"")</f>
        <v/>
      </c>
      <c r="O1441" s="470" t="str">
        <f>IFERROR(IF(VLOOKUP(A1441,入力データ,9,FALSE)="","",VLOOKUP(A1441,入力データ,9,FALSE)),"")</f>
        <v/>
      </c>
      <c r="P1441" s="481" t="str">
        <f>IFERROR(IF(VLOOKUP(A1441,入力データ,10,FALSE)="","",VLOOKUP(A1441,入力データ,10,FALSE)),"")</f>
        <v/>
      </c>
      <c r="Q1441" s="434"/>
      <c r="R1441" s="487" t="str">
        <f>IFERROR(IF(VLOOKUP(A1441,入力データ,8,FALSE)="","",VLOOKUP(A1441,入力データ,8,FALSE)+VALUE(VLOOKUP(A1441,入力データ,10,FALSE))),"")</f>
        <v/>
      </c>
      <c r="S1441" s="434" t="str">
        <f>IF(R1441="","",IF(VLOOKUP(A1441,入力データ,11,FALSE)="育児休業","ｲｸｷｭｳ",IF(VLOOKUP(A1441,入力データ,11,FALSE)="傷病休職","ﾑｷｭｳ",ROUNDDOWN(R1441*10/1000,0))))</f>
        <v/>
      </c>
      <c r="T1441" s="435"/>
      <c r="U1441" s="436"/>
      <c r="V1441" s="152"/>
      <c r="W1441" s="149"/>
      <c r="X1441" s="149"/>
      <c r="Y1441" s="149" t="str">
        <f>IFERROR(IF(VLOOKUP(A1441,入力データ,21,FALSE)="","",VLOOKUP(A1441,入力データ,21,FALSE)),"")</f>
        <v/>
      </c>
      <c r="Z1441" s="40"/>
      <c r="AA1441" s="67"/>
      <c r="AB1441" s="368" t="str">
        <f>IFERROR(IF(VLOOKUP(A1441,入力データ,28,FALSE)&amp;"　"&amp;VLOOKUP(A1441,入力データ,29,FALSE)="　","",VLOOKUP(A1441,入力データ,28,FALSE)&amp;"　"&amp;VLOOKUP(A1441,入力データ,29,FALSE)),"")</f>
        <v/>
      </c>
      <c r="AC1441" s="443">
        <v>1</v>
      </c>
      <c r="AD1441" s="444" t="str">
        <f>IFERROR(IF(VLOOKUP(A1441,入力データ,34,FALSE)="","",VLOOKUP(A1441,入力データ,34,FALSE)),"")</f>
        <v/>
      </c>
      <c r="AE1441" s="444" t="str">
        <f>IF(AD1441="","",IF(V1448&gt;43585,5,4))</f>
        <v/>
      </c>
      <c r="AF1441" s="445" t="str">
        <f>IF(AD1441="","",V1448)</f>
        <v/>
      </c>
      <c r="AG1441" s="447" t="str">
        <f>IF(AD1441="","",V1448)</f>
        <v/>
      </c>
      <c r="AH1441" s="449" t="str">
        <f>IF(AD1441="","",V1448)</f>
        <v/>
      </c>
      <c r="AI1441" s="444">
        <v>5</v>
      </c>
      <c r="AJ1441" s="451" t="str">
        <f>IFERROR(IF(OR(VLOOKUP(A1441,入力データ,34,FALSE)=1,VLOOKUP(A1441,入力データ,34,FALSE)=3,VLOOKUP(A1441,入力データ,34,FALSE)=4,VLOOKUP(A1441,入力データ,34,FALSE)=5),3,
IF(VLOOKUP(A1441,入力データ,35,FALSE)="","",3)),"")</f>
        <v/>
      </c>
      <c r="AK1441" s="371"/>
      <c r="AL1441" s="373"/>
    </row>
    <row r="1442" spans="1:38" ht="15" customHeight="1" x14ac:dyDescent="0.15">
      <c r="A1442" s="454"/>
      <c r="B1442" s="457"/>
      <c r="C1442" s="460"/>
      <c r="D1442" s="462"/>
      <c r="E1442" s="465"/>
      <c r="F1442" s="468"/>
      <c r="G1442" s="471"/>
      <c r="H1442" s="474"/>
      <c r="I1442" s="474"/>
      <c r="J1442" s="476"/>
      <c r="K1442" s="479"/>
      <c r="L1442" s="482"/>
      <c r="M1442" s="484"/>
      <c r="N1442" s="486"/>
      <c r="O1442" s="471"/>
      <c r="P1442" s="482"/>
      <c r="Q1442" s="437"/>
      <c r="R1442" s="488"/>
      <c r="S1442" s="437"/>
      <c r="T1442" s="438"/>
      <c r="U1442" s="439"/>
      <c r="V1442" s="41"/>
      <c r="W1442" s="150"/>
      <c r="X1442" s="150"/>
      <c r="Y1442" s="150" t="str">
        <f>IFERROR(IF(VLOOKUP(A1441,入力データ,22,FALSE)="","",VLOOKUP(A1441,入力データ,22,FALSE)),"")</f>
        <v/>
      </c>
      <c r="Z1442" s="150"/>
      <c r="AA1442" s="151"/>
      <c r="AB1442" s="369"/>
      <c r="AC1442" s="378"/>
      <c r="AD1442" s="380"/>
      <c r="AE1442" s="380"/>
      <c r="AF1442" s="446"/>
      <c r="AG1442" s="448"/>
      <c r="AH1442" s="450"/>
      <c r="AI1442" s="380"/>
      <c r="AJ1442" s="452"/>
      <c r="AK1442" s="372"/>
      <c r="AL1442" s="374"/>
    </row>
    <row r="1443" spans="1:38" ht="15" customHeight="1" x14ac:dyDescent="0.15">
      <c r="A1443" s="454"/>
      <c r="B1443" s="457"/>
      <c r="C1443" s="375" t="str">
        <f>IFERROR(IF(VLOOKUP(A1441,入力データ,12,FALSE)="","",VLOOKUP(A1441,入力データ,12,FALSE)),"")</f>
        <v/>
      </c>
      <c r="D1443" s="462"/>
      <c r="E1443" s="465"/>
      <c r="F1443" s="468"/>
      <c r="G1443" s="471"/>
      <c r="H1443" s="474"/>
      <c r="I1443" s="474"/>
      <c r="J1443" s="476"/>
      <c r="K1443" s="479"/>
      <c r="L1443" s="482"/>
      <c r="M1443" s="484"/>
      <c r="N1443" s="486"/>
      <c r="O1443" s="471"/>
      <c r="P1443" s="482"/>
      <c r="Q1443" s="437"/>
      <c r="R1443" s="488"/>
      <c r="S1443" s="437"/>
      <c r="T1443" s="438"/>
      <c r="U1443" s="439"/>
      <c r="V1443" s="41"/>
      <c r="W1443" s="150"/>
      <c r="X1443" s="150"/>
      <c r="Y1443" s="150" t="str">
        <f>IFERROR(IF(VLOOKUP(A1441,入力データ,23,FALSE)="","",VLOOKUP(A1441,入力データ,23,FALSE)),"")</f>
        <v/>
      </c>
      <c r="Z1443" s="150"/>
      <c r="AA1443" s="151"/>
      <c r="AB1443" s="369"/>
      <c r="AC1443" s="377">
        <v>2</v>
      </c>
      <c r="AD1443" s="379" t="str">
        <f>IFERROR(IF(VLOOKUP(A1441,入力データ,37,FALSE)="","",VLOOKUP(A1441,入力データ,37,FALSE)),"")</f>
        <v/>
      </c>
      <c r="AE1443" s="379" t="str">
        <f>IF(AD1443="","",IF(V1448&gt;43585,5,4))</f>
        <v/>
      </c>
      <c r="AF1443" s="381" t="str">
        <f>IF(AD1443="","",V1448)</f>
        <v/>
      </c>
      <c r="AG1443" s="383" t="str">
        <f>IF(AE1443="","",V1448)</f>
        <v/>
      </c>
      <c r="AH1443" s="385" t="str">
        <f>IF(AF1443="","",V1448)</f>
        <v/>
      </c>
      <c r="AI1443" s="387">
        <v>6</v>
      </c>
      <c r="AJ1443" s="389" t="str">
        <f>IFERROR(IF(VLOOKUP(A1441,入力データ,36,FALSE)="","",3),"")</f>
        <v/>
      </c>
      <c r="AK1443" s="372"/>
      <c r="AL1443" s="374"/>
    </row>
    <row r="1444" spans="1:38" ht="15" customHeight="1" x14ac:dyDescent="0.15">
      <c r="A1444" s="454"/>
      <c r="B1444" s="458"/>
      <c r="C1444" s="376"/>
      <c r="D1444" s="463"/>
      <c r="E1444" s="466"/>
      <c r="F1444" s="469"/>
      <c r="G1444" s="472"/>
      <c r="H1444" s="466"/>
      <c r="I1444" s="466"/>
      <c r="J1444" s="477"/>
      <c r="K1444" s="480"/>
      <c r="L1444" s="466"/>
      <c r="M1444" s="466"/>
      <c r="N1444" s="469"/>
      <c r="O1444" s="472"/>
      <c r="P1444" s="466"/>
      <c r="Q1444" s="477"/>
      <c r="R1444" s="489"/>
      <c r="S1444" s="440"/>
      <c r="T1444" s="441"/>
      <c r="U1444" s="442"/>
      <c r="V1444" s="38"/>
      <c r="W1444" s="36"/>
      <c r="X1444" s="36"/>
      <c r="Y1444" s="150" t="str">
        <f>IFERROR(IF(VLOOKUP(A1441,入力データ,24,FALSE)="","",VLOOKUP(A1441,入力データ,24,FALSE)),"")</f>
        <v/>
      </c>
      <c r="Z1444" s="63"/>
      <c r="AA1444" s="37"/>
      <c r="AB1444" s="369"/>
      <c r="AC1444" s="378"/>
      <c r="AD1444" s="380"/>
      <c r="AE1444" s="380"/>
      <c r="AF1444" s="382"/>
      <c r="AG1444" s="384"/>
      <c r="AH1444" s="386"/>
      <c r="AI1444" s="388"/>
      <c r="AJ1444" s="390"/>
      <c r="AK1444" s="372"/>
      <c r="AL1444" s="374"/>
    </row>
    <row r="1445" spans="1:38" ht="15" customHeight="1" x14ac:dyDescent="0.15">
      <c r="A1445" s="454"/>
      <c r="B1445" s="490" t="str">
        <f>IF(OR(C1441&lt;&gt;"",C1443&lt;&gt;""),"○","")</f>
        <v/>
      </c>
      <c r="C1445" s="391" t="str">
        <f>IFERROR(IF(VLOOKUP(A1441,入力データ,4,FALSE)="","",VLOOKUP(A1441,入力データ,4,FALSE)),"")</f>
        <v/>
      </c>
      <c r="D1445" s="392"/>
      <c r="E1445" s="395" t="str">
        <f>IFERROR(IF(VLOOKUP(A1441,入力データ,15,FALSE)="","",IF(VLOOKUP(A1441,入力データ,15,FALSE)&gt;43585,5,4)),"")</f>
        <v/>
      </c>
      <c r="F1445" s="398" t="str">
        <f>IFERROR(IF(VLOOKUP(A1441,入力データ,15,FALSE)="","",VLOOKUP(A1441,入力データ,15,FALSE)),"")</f>
        <v/>
      </c>
      <c r="G1445" s="401" t="str">
        <f>IFERROR(IF(VLOOKUP(A1441,入力データ,15,FALSE)="","",VLOOKUP(A1441,入力データ,15,FALSE)),"")</f>
        <v/>
      </c>
      <c r="H1445" s="404" t="str">
        <f>IFERROR(IF(VLOOKUP(A1441,入力データ,15,FALSE)&gt;0,1,""),"")</f>
        <v/>
      </c>
      <c r="I1445" s="404" t="str">
        <f>IFERROR(IF(VLOOKUP(A1441,入力データ,16,FALSE)="","",VLOOKUP(A1441,入力データ,16,FALSE)),"")</f>
        <v/>
      </c>
      <c r="J1445" s="405" t="str">
        <f>IFERROR(IF(VLOOKUP(A1441,入力データ,17,FALSE)="","",
IF(VLOOKUP(A1441,入力データ,17,FALSE)&gt;159,"G",
IF(VLOOKUP(A1441,入力データ,17,FALSE)&gt;149,"F",
IF(VLOOKUP(A1441,入力データ,17,FALSE)&gt;139,"E",
IF(VLOOKUP(A1441,入力データ,17,FALSE)&gt;129,"D",
IF(VLOOKUP(A1441,入力データ,17,FALSE)&gt;119,"C",
IF(VLOOKUP(A1441,入力データ,17,FALSE)&gt;109,"B",
IF(VLOOKUP(A1441,入力データ,17,FALSE)&gt;99,"A",
"")))))))),"")</f>
        <v/>
      </c>
      <c r="K1445" s="408" t="str">
        <f>IFERROR(IF(VLOOKUP(A1441,入力データ,17,FALSE)="","",
IF(VLOOKUP(A1441,入力データ,17,FALSE)&gt;99,MOD(VLOOKUP(A1441,入力データ,17,FALSE),10),VLOOKUP(A1441,入力データ,17,FALSE))),"")</f>
        <v/>
      </c>
      <c r="L1445" s="411" t="str">
        <f>IFERROR(IF(VLOOKUP(A1441,入力データ,18,FALSE)="","",VLOOKUP(A1441,入力データ,18,FALSE)),"")</f>
        <v/>
      </c>
      <c r="M1445" s="493" t="str">
        <f>IFERROR(IF(VLOOKUP(A1441,入力データ,19,FALSE)="","",IF(VLOOKUP(A1441,入力データ,19,FALSE)&gt;43585,5,4)),"")</f>
        <v/>
      </c>
      <c r="N1445" s="398" t="str">
        <f>IFERROR(IF(VLOOKUP(A1441,入力データ,19,FALSE)="","",VLOOKUP(A1441,入力データ,19,FALSE)),"")</f>
        <v/>
      </c>
      <c r="O1445" s="401" t="str">
        <f>IFERROR(IF(VLOOKUP(A1441,入力データ,19,FALSE)="","",VLOOKUP(A1441,入力データ,19,FALSE)),"")</f>
        <v/>
      </c>
      <c r="P1445" s="411" t="str">
        <f>IFERROR(IF(VLOOKUP(A1441,入力データ,20,FALSE)="","",VLOOKUP(A1441,入力データ,20,FALSE)),"")</f>
        <v/>
      </c>
      <c r="Q1445" s="500"/>
      <c r="R1445" s="503" t="str">
        <f>IFERROR(IF(OR(S1445="ｲｸｷｭｳ",S1445="ﾑｷｭｳ",AND(L1445="",P1445="")),"",VLOOKUP(A1441,入力データ,31,FALSE)),"")</f>
        <v/>
      </c>
      <c r="S1445" s="423" t="str">
        <f>IFERROR(
IF(VLOOKUP(A1441,入力データ,33,FALSE)=1,"ﾑｷｭｳ ",
IF(VLOOKUP(A1441,入力データ,33,FALSE)=3,"ｲｸｷｭｳ",
IF(VLOOKUP(A1441,入力データ,33,FALSE)=4,VLOOKUP(A1441,入力データ,32,FALSE),
IF(VLOOKUP(A1441,入力データ,33,FALSE)=5,VLOOKUP(A1441,入力データ,32,FALSE),
IF(AND(VLOOKUP(A1441,入力データ,38,FALSE)&gt;0,VLOOKUP(A1441,入力データ,38,FALSE)&lt;9),0,
IF(AND(L1445="",P1445=""),"",VLOOKUP(A1441,入力データ,32,FALSE))))))),"")</f>
        <v/>
      </c>
      <c r="T1445" s="424"/>
      <c r="U1445" s="425"/>
      <c r="V1445" s="36"/>
      <c r="W1445" s="36"/>
      <c r="X1445" s="36"/>
      <c r="Y1445" s="63" t="str">
        <f>IFERROR(IF(VLOOKUP(A1441,入力データ,25,FALSE)="","",VLOOKUP(A1441,入力データ,25,FALSE)),"")</f>
        <v/>
      </c>
      <c r="Z1445" s="63"/>
      <c r="AA1445" s="37"/>
      <c r="AB1445" s="369"/>
      <c r="AC1445" s="377">
        <v>3</v>
      </c>
      <c r="AD1445" s="379" t="str">
        <f>IFERROR(IF(VLOOKUP(A1441,入力データ,33,FALSE)="","",VLOOKUP(A1441,入力データ,33,FALSE)),"")</f>
        <v/>
      </c>
      <c r="AE1445" s="379" t="str">
        <f>IF(AD1445="","",IF(V1448&gt;43585,5,4))</f>
        <v/>
      </c>
      <c r="AF1445" s="381" t="str">
        <f>IF(AD1445="","",V1448)</f>
        <v/>
      </c>
      <c r="AG1445" s="383" t="str">
        <f>IF(AE1445="","",V1448)</f>
        <v/>
      </c>
      <c r="AH1445" s="385" t="str">
        <f>IF(AF1445="","",V1448)</f>
        <v/>
      </c>
      <c r="AI1445" s="379">
        <v>7</v>
      </c>
      <c r="AJ1445" s="430"/>
      <c r="AK1445" s="372"/>
      <c r="AL1445" s="374"/>
    </row>
    <row r="1446" spans="1:38" ht="15" customHeight="1" x14ac:dyDescent="0.15">
      <c r="A1446" s="454"/>
      <c r="B1446" s="491"/>
      <c r="C1446" s="393"/>
      <c r="D1446" s="394"/>
      <c r="E1446" s="396"/>
      <c r="F1446" s="399"/>
      <c r="G1446" s="402"/>
      <c r="H1446" s="396"/>
      <c r="I1446" s="396"/>
      <c r="J1446" s="406"/>
      <c r="K1446" s="409"/>
      <c r="L1446" s="396"/>
      <c r="M1446" s="494"/>
      <c r="N1446" s="496"/>
      <c r="O1446" s="498"/>
      <c r="P1446" s="494"/>
      <c r="Q1446" s="501"/>
      <c r="R1446" s="504"/>
      <c r="S1446" s="426"/>
      <c r="T1446" s="426"/>
      <c r="U1446" s="427"/>
      <c r="V1446" s="1"/>
      <c r="W1446" s="1"/>
      <c r="X1446" s="1"/>
      <c r="Y1446" s="63" t="str">
        <f>IFERROR(IF(VLOOKUP(A1441,入力データ,26,FALSE)="","",VLOOKUP(A1441,入力データ,26,FALSE)),"")</f>
        <v/>
      </c>
      <c r="Z1446" s="1"/>
      <c r="AA1446" s="1"/>
      <c r="AB1446" s="369"/>
      <c r="AC1446" s="378"/>
      <c r="AD1446" s="380"/>
      <c r="AE1446" s="380"/>
      <c r="AF1446" s="382"/>
      <c r="AG1446" s="384"/>
      <c r="AH1446" s="386"/>
      <c r="AI1446" s="380"/>
      <c r="AJ1446" s="431"/>
      <c r="AK1446" s="372"/>
      <c r="AL1446" s="374"/>
    </row>
    <row r="1447" spans="1:38" ht="15" customHeight="1" x14ac:dyDescent="0.15">
      <c r="A1447" s="454"/>
      <c r="B1447" s="491"/>
      <c r="C1447" s="432" t="str">
        <f>IFERROR(IF(VLOOKUP(A1441,入力データ,14,FALSE)="","",VLOOKUP(A1441,入力データ,14,FALSE)),"")</f>
        <v/>
      </c>
      <c r="D1447" s="409"/>
      <c r="E1447" s="396"/>
      <c r="F1447" s="399"/>
      <c r="G1447" s="402"/>
      <c r="H1447" s="396"/>
      <c r="I1447" s="396"/>
      <c r="J1447" s="406"/>
      <c r="K1447" s="409"/>
      <c r="L1447" s="396"/>
      <c r="M1447" s="494"/>
      <c r="N1447" s="496"/>
      <c r="O1447" s="498"/>
      <c r="P1447" s="494"/>
      <c r="Q1447" s="501"/>
      <c r="R1447" s="504"/>
      <c r="S1447" s="426"/>
      <c r="T1447" s="426"/>
      <c r="U1447" s="427"/>
      <c r="V1447" s="150"/>
      <c r="W1447" s="150"/>
      <c r="X1447" s="150"/>
      <c r="Y1447" s="1"/>
      <c r="Z1447" s="62"/>
      <c r="AA1447" s="151"/>
      <c r="AB1447" s="369"/>
      <c r="AC1447" s="377">
        <v>4</v>
      </c>
      <c r="AD1447" s="413" t="str">
        <f>IFERROR(IF(VLOOKUP(A1441,入力データ,38,FALSE)="","",VLOOKUP(A1441,入力データ,38,FALSE)),"")</f>
        <v/>
      </c>
      <c r="AE1447" s="379" t="str">
        <f>IF(AD1447="","",IF(V1448&gt;43585,5,4))</f>
        <v/>
      </c>
      <c r="AF1447" s="381" t="str">
        <f>IF(AE1447="","",V1448)</f>
        <v/>
      </c>
      <c r="AG1447" s="383" t="str">
        <f>IF(AE1447="","",V1448)</f>
        <v/>
      </c>
      <c r="AH1447" s="385" t="str">
        <f>IF(AE1447="","",V1448)</f>
        <v/>
      </c>
      <c r="AI1447" s="379"/>
      <c r="AJ1447" s="418"/>
      <c r="AK1447" s="58"/>
      <c r="AL1447" s="86"/>
    </row>
    <row r="1448" spans="1:38" ht="15" customHeight="1" x14ac:dyDescent="0.15">
      <c r="A1448" s="455"/>
      <c r="B1448" s="492"/>
      <c r="C1448" s="433"/>
      <c r="D1448" s="410"/>
      <c r="E1448" s="397"/>
      <c r="F1448" s="400"/>
      <c r="G1448" s="403"/>
      <c r="H1448" s="397"/>
      <c r="I1448" s="397"/>
      <c r="J1448" s="407"/>
      <c r="K1448" s="410"/>
      <c r="L1448" s="397"/>
      <c r="M1448" s="495"/>
      <c r="N1448" s="497"/>
      <c r="O1448" s="499"/>
      <c r="P1448" s="495"/>
      <c r="Q1448" s="502"/>
      <c r="R1448" s="505"/>
      <c r="S1448" s="428"/>
      <c r="T1448" s="428"/>
      <c r="U1448" s="429"/>
      <c r="V1448" s="420" t="str">
        <f>IFERROR(IF(VLOOKUP(A1441,入力データ,27,FALSE)="","",VLOOKUP(A1441,入力データ,27,FALSE)),"")</f>
        <v/>
      </c>
      <c r="W1448" s="421"/>
      <c r="X1448" s="421"/>
      <c r="Y1448" s="421"/>
      <c r="Z1448" s="421"/>
      <c r="AA1448" s="422"/>
      <c r="AB1448" s="370"/>
      <c r="AC1448" s="412"/>
      <c r="AD1448" s="414"/>
      <c r="AE1448" s="414"/>
      <c r="AF1448" s="415"/>
      <c r="AG1448" s="416"/>
      <c r="AH1448" s="417"/>
      <c r="AI1448" s="414"/>
      <c r="AJ1448" s="419"/>
      <c r="AK1448" s="60"/>
      <c r="AL1448" s="61"/>
    </row>
    <row r="1449" spans="1:38" ht="15" customHeight="1" x14ac:dyDescent="0.15">
      <c r="A1449" s="453">
        <v>180</v>
      </c>
      <c r="B1449" s="456"/>
      <c r="C1449" s="459" t="str">
        <f>IFERROR(IF(VLOOKUP(A1449,入力データ,2,FALSE)="","",VLOOKUP(A1449,入力データ,2,FALSE)),"")</f>
        <v/>
      </c>
      <c r="D1449" s="461" t="str">
        <f>IFERROR(
IF(OR(VLOOKUP(A1449,入力データ,34,FALSE)=1,
VLOOKUP(A1449,入力データ,34,FALSE)=3,
VLOOKUP(A1449,入力データ,34,FALSE)=4,
VLOOKUP(A1449,入力データ,34,FALSE)=5),
IF(VLOOKUP(A1449,入力データ,13,FALSE)="","",VLOOKUP(A1449,入力データ,13,FALSE)),
IF(VLOOKUP(A1449,入力データ,3,FALSE)="","",VLOOKUP(A1449,入力データ,3,FALSE))),"")</f>
        <v/>
      </c>
      <c r="E1449" s="464" t="str">
        <f>IFERROR(IF(VLOOKUP(A1449,入力データ,5,FALSE)="","",IF(VLOOKUP(A1449,入力データ,5,FALSE)&gt;43585,5,4)),"")</f>
        <v/>
      </c>
      <c r="F1449" s="467" t="str">
        <f>IFERROR(IF(VLOOKUP(A1449,入力データ,5,FALSE)="","",VLOOKUP(A1449,入力データ,5,FALSE)),"")</f>
        <v/>
      </c>
      <c r="G1449" s="470" t="str">
        <f>IFERROR(IF(VLOOKUP(A1449,入力データ,5,FALSE)="","",VLOOKUP(A1449,入力データ,5,FALSE)),"")</f>
        <v/>
      </c>
      <c r="H1449" s="473" t="str">
        <f>IFERROR(IF(VLOOKUP(A1449,入力データ,5,FALSE)&gt;0,1,""),"")</f>
        <v/>
      </c>
      <c r="I1449" s="473" t="str">
        <f>IFERROR(IF(VLOOKUP(A1449,入力データ,6,FALSE)="","",VLOOKUP(A1449,入力データ,6,FALSE)),"")</f>
        <v/>
      </c>
      <c r="J1449" s="475" t="str">
        <f>IFERROR(IF(VLOOKUP(A1449,入力データ,7,FALSE)="","",
IF(VLOOKUP(A1449,入力データ,7,FALSE)&gt;159,"G",
IF(VLOOKUP(A1449,入力データ,7,FALSE)&gt;149,"F",
IF(VLOOKUP(A1449,入力データ,7,FALSE)&gt;139,"E",
IF(VLOOKUP(A1449,入力データ,7,FALSE)&gt;129,"D",
IF(VLOOKUP(A1449,入力データ,7,FALSE)&gt;119,"C",
IF(VLOOKUP(A1449,入力データ,7,FALSE)&gt;109,"B",
IF(VLOOKUP(A1449,入力データ,7,FALSE)&gt;99,"A",
"")))))))),"")</f>
        <v/>
      </c>
      <c r="K1449" s="478" t="str">
        <f>IFERROR(IF(VLOOKUP(A1449,入力データ,7,FALSE)="","",
IF(VLOOKUP(A1449,入力データ,7,FALSE)&gt;99,MOD(VLOOKUP(A1449,入力データ,7,FALSE),10),VLOOKUP(A1449,入力データ,7,FALSE))),"")</f>
        <v/>
      </c>
      <c r="L1449" s="481" t="str">
        <f>IFERROR(IF(VLOOKUP(A1449,入力データ,8,FALSE)="","",VLOOKUP(A1449,入力データ,8,FALSE)),"")</f>
        <v/>
      </c>
      <c r="M1449" s="483" t="str">
        <f>IFERROR(IF(VLOOKUP(A1449,入力データ,9,FALSE)="","",IF(VLOOKUP(A1449,入力データ,9,FALSE)&gt;43585,5,4)),"")</f>
        <v/>
      </c>
      <c r="N1449" s="485" t="str">
        <f>IFERROR(IF(VLOOKUP(A1449,入力データ,9,FALSE)="","",VLOOKUP(A1449,入力データ,9,FALSE)),"")</f>
        <v/>
      </c>
      <c r="O1449" s="470" t="str">
        <f>IFERROR(IF(VLOOKUP(A1449,入力データ,9,FALSE)="","",VLOOKUP(A1449,入力データ,9,FALSE)),"")</f>
        <v/>
      </c>
      <c r="P1449" s="481" t="str">
        <f>IFERROR(IF(VLOOKUP(A1449,入力データ,10,FALSE)="","",VLOOKUP(A1449,入力データ,10,FALSE)),"")</f>
        <v/>
      </c>
      <c r="Q1449" s="434"/>
      <c r="R1449" s="487" t="str">
        <f>IFERROR(IF(VLOOKUP(A1449,入力データ,8,FALSE)="","",VLOOKUP(A1449,入力データ,8,FALSE)+VALUE(VLOOKUP(A1449,入力データ,10,FALSE))),"")</f>
        <v/>
      </c>
      <c r="S1449" s="434" t="str">
        <f>IF(R1449="","",IF(VLOOKUP(A1449,入力データ,11,FALSE)="育児休業","ｲｸｷｭｳ",IF(VLOOKUP(A1449,入力データ,11,FALSE)="傷病休職","ﾑｷｭｳ",ROUNDDOWN(R1449*10/1000,0))))</f>
        <v/>
      </c>
      <c r="T1449" s="435"/>
      <c r="U1449" s="436"/>
      <c r="V1449" s="152"/>
      <c r="W1449" s="149"/>
      <c r="X1449" s="149"/>
      <c r="Y1449" s="149" t="str">
        <f>IFERROR(IF(VLOOKUP(A1449,入力データ,21,FALSE)="","",VLOOKUP(A1449,入力データ,21,FALSE)),"")</f>
        <v/>
      </c>
      <c r="Z1449" s="40"/>
      <c r="AA1449" s="67"/>
      <c r="AB1449" s="368" t="str">
        <f>IFERROR(IF(VLOOKUP(A1449,入力データ,28,FALSE)&amp;"　"&amp;VLOOKUP(A1449,入力データ,29,FALSE)="　","",VLOOKUP(A1449,入力データ,28,FALSE)&amp;"　"&amp;VLOOKUP(A1449,入力データ,29,FALSE)),"")</f>
        <v/>
      </c>
      <c r="AC1449" s="443">
        <v>1</v>
      </c>
      <c r="AD1449" s="444" t="str">
        <f>IFERROR(IF(VLOOKUP(A1449,入力データ,34,FALSE)="","",VLOOKUP(A1449,入力データ,34,FALSE)),"")</f>
        <v/>
      </c>
      <c r="AE1449" s="444" t="str">
        <f>IF(AD1449="","",IF(V1456&gt;43585,5,4))</f>
        <v/>
      </c>
      <c r="AF1449" s="445" t="str">
        <f>IF(AD1449="","",V1456)</f>
        <v/>
      </c>
      <c r="AG1449" s="447" t="str">
        <f>IF(AD1449="","",V1456)</f>
        <v/>
      </c>
      <c r="AH1449" s="449" t="str">
        <f>IF(AD1449="","",V1456)</f>
        <v/>
      </c>
      <c r="AI1449" s="444">
        <v>5</v>
      </c>
      <c r="AJ1449" s="451" t="str">
        <f>IFERROR(IF(OR(VLOOKUP(A1449,入力データ,34,FALSE)=1,VLOOKUP(A1449,入力データ,34,FALSE)=3,VLOOKUP(A1449,入力データ,34,FALSE)=4,VLOOKUP(A1449,入力データ,34,FALSE)=5),3,
IF(VLOOKUP(A1449,入力データ,35,FALSE)="","",3)),"")</f>
        <v/>
      </c>
      <c r="AK1449" s="371"/>
      <c r="AL1449" s="373"/>
    </row>
    <row r="1450" spans="1:38" ht="15" customHeight="1" x14ac:dyDescent="0.15">
      <c r="A1450" s="454"/>
      <c r="B1450" s="457"/>
      <c r="C1450" s="460"/>
      <c r="D1450" s="462"/>
      <c r="E1450" s="465"/>
      <c r="F1450" s="468"/>
      <c r="G1450" s="471"/>
      <c r="H1450" s="474"/>
      <c r="I1450" s="474"/>
      <c r="J1450" s="476"/>
      <c r="K1450" s="479"/>
      <c r="L1450" s="482"/>
      <c r="M1450" s="484"/>
      <c r="N1450" s="486"/>
      <c r="O1450" s="471"/>
      <c r="P1450" s="482"/>
      <c r="Q1450" s="437"/>
      <c r="R1450" s="488"/>
      <c r="S1450" s="437"/>
      <c r="T1450" s="438"/>
      <c r="U1450" s="439"/>
      <c r="V1450" s="41"/>
      <c r="W1450" s="150"/>
      <c r="X1450" s="150"/>
      <c r="Y1450" s="150" t="str">
        <f>IFERROR(IF(VLOOKUP(A1449,入力データ,22,FALSE)="","",VLOOKUP(A1449,入力データ,22,FALSE)),"")</f>
        <v/>
      </c>
      <c r="Z1450" s="150"/>
      <c r="AA1450" s="151"/>
      <c r="AB1450" s="369"/>
      <c r="AC1450" s="378"/>
      <c r="AD1450" s="380"/>
      <c r="AE1450" s="380"/>
      <c r="AF1450" s="446"/>
      <c r="AG1450" s="448"/>
      <c r="AH1450" s="450"/>
      <c r="AI1450" s="380"/>
      <c r="AJ1450" s="452"/>
      <c r="AK1450" s="372"/>
      <c r="AL1450" s="374"/>
    </row>
    <row r="1451" spans="1:38" ht="15" customHeight="1" x14ac:dyDescent="0.15">
      <c r="A1451" s="454"/>
      <c r="B1451" s="457"/>
      <c r="C1451" s="375" t="str">
        <f>IFERROR(IF(VLOOKUP(A1449,入力データ,12,FALSE)="","",VLOOKUP(A1449,入力データ,12,FALSE)),"")</f>
        <v/>
      </c>
      <c r="D1451" s="462"/>
      <c r="E1451" s="465"/>
      <c r="F1451" s="468"/>
      <c r="G1451" s="471"/>
      <c r="H1451" s="474"/>
      <c r="I1451" s="474"/>
      <c r="J1451" s="476"/>
      <c r="K1451" s="479"/>
      <c r="L1451" s="482"/>
      <c r="M1451" s="484"/>
      <c r="N1451" s="486"/>
      <c r="O1451" s="471"/>
      <c r="P1451" s="482"/>
      <c r="Q1451" s="437"/>
      <c r="R1451" s="488"/>
      <c r="S1451" s="437"/>
      <c r="T1451" s="438"/>
      <c r="U1451" s="439"/>
      <c r="V1451" s="41"/>
      <c r="W1451" s="150"/>
      <c r="X1451" s="150"/>
      <c r="Y1451" s="150" t="str">
        <f>IFERROR(IF(VLOOKUP(A1449,入力データ,23,FALSE)="","",VLOOKUP(A1449,入力データ,23,FALSE)),"")</f>
        <v/>
      </c>
      <c r="Z1451" s="150"/>
      <c r="AA1451" s="151"/>
      <c r="AB1451" s="369"/>
      <c r="AC1451" s="377">
        <v>2</v>
      </c>
      <c r="AD1451" s="379" t="str">
        <f>IFERROR(IF(VLOOKUP(A1449,入力データ,37,FALSE)="","",VLOOKUP(A1449,入力データ,37,FALSE)),"")</f>
        <v/>
      </c>
      <c r="AE1451" s="379" t="str">
        <f>IF(AD1451="","",IF(V1456&gt;43585,5,4))</f>
        <v/>
      </c>
      <c r="AF1451" s="381" t="str">
        <f>IF(AD1451="","",V1456)</f>
        <v/>
      </c>
      <c r="AG1451" s="383" t="str">
        <f>IF(AE1451="","",V1456)</f>
        <v/>
      </c>
      <c r="AH1451" s="385" t="str">
        <f>IF(AF1451="","",V1456)</f>
        <v/>
      </c>
      <c r="AI1451" s="387">
        <v>6</v>
      </c>
      <c r="AJ1451" s="389" t="str">
        <f>IFERROR(IF(VLOOKUP(A1449,入力データ,36,FALSE)="","",3),"")</f>
        <v/>
      </c>
      <c r="AK1451" s="372"/>
      <c r="AL1451" s="374"/>
    </row>
    <row r="1452" spans="1:38" ht="15" customHeight="1" x14ac:dyDescent="0.15">
      <c r="A1452" s="454"/>
      <c r="B1452" s="458"/>
      <c r="C1452" s="376"/>
      <c r="D1452" s="463"/>
      <c r="E1452" s="466"/>
      <c r="F1452" s="469"/>
      <c r="G1452" s="472"/>
      <c r="H1452" s="466"/>
      <c r="I1452" s="466"/>
      <c r="J1452" s="477"/>
      <c r="K1452" s="480"/>
      <c r="L1452" s="466"/>
      <c r="M1452" s="466"/>
      <c r="N1452" s="469"/>
      <c r="O1452" s="472"/>
      <c r="P1452" s="466"/>
      <c r="Q1452" s="477"/>
      <c r="R1452" s="489"/>
      <c r="S1452" s="440"/>
      <c r="T1452" s="441"/>
      <c r="U1452" s="442"/>
      <c r="V1452" s="38"/>
      <c r="W1452" s="36"/>
      <c r="X1452" s="36"/>
      <c r="Y1452" s="150" t="str">
        <f>IFERROR(IF(VLOOKUP(A1449,入力データ,24,FALSE)="","",VLOOKUP(A1449,入力データ,24,FALSE)),"")</f>
        <v/>
      </c>
      <c r="Z1452" s="63"/>
      <c r="AA1452" s="37"/>
      <c r="AB1452" s="369"/>
      <c r="AC1452" s="378"/>
      <c r="AD1452" s="380"/>
      <c r="AE1452" s="380"/>
      <c r="AF1452" s="382"/>
      <c r="AG1452" s="384"/>
      <c r="AH1452" s="386"/>
      <c r="AI1452" s="388"/>
      <c r="AJ1452" s="390"/>
      <c r="AK1452" s="372"/>
      <c r="AL1452" s="374"/>
    </row>
    <row r="1453" spans="1:38" ht="15" customHeight="1" x14ac:dyDescent="0.15">
      <c r="A1453" s="454"/>
      <c r="B1453" s="490" t="str">
        <f>IF(OR(C1449&lt;&gt;"",C1451&lt;&gt;""),"○","")</f>
        <v/>
      </c>
      <c r="C1453" s="391" t="str">
        <f>IFERROR(IF(VLOOKUP(A1449,入力データ,4,FALSE)="","",VLOOKUP(A1449,入力データ,4,FALSE)),"")</f>
        <v/>
      </c>
      <c r="D1453" s="392"/>
      <c r="E1453" s="395" t="str">
        <f>IFERROR(IF(VLOOKUP(A1449,入力データ,15,FALSE)="","",IF(VLOOKUP(A1449,入力データ,15,FALSE)&gt;43585,5,4)),"")</f>
        <v/>
      </c>
      <c r="F1453" s="398" t="str">
        <f>IFERROR(IF(VLOOKUP(A1449,入力データ,15,FALSE)="","",VLOOKUP(A1449,入力データ,15,FALSE)),"")</f>
        <v/>
      </c>
      <c r="G1453" s="401" t="str">
        <f>IFERROR(IF(VLOOKUP(A1449,入力データ,15,FALSE)="","",VLOOKUP(A1449,入力データ,15,FALSE)),"")</f>
        <v/>
      </c>
      <c r="H1453" s="404" t="str">
        <f>IFERROR(IF(VLOOKUP(A1449,入力データ,15,FALSE)&gt;0,1,""),"")</f>
        <v/>
      </c>
      <c r="I1453" s="404" t="str">
        <f>IFERROR(IF(VLOOKUP(A1449,入力データ,16,FALSE)="","",VLOOKUP(A1449,入力データ,16,FALSE)),"")</f>
        <v/>
      </c>
      <c r="J1453" s="405" t="str">
        <f>IFERROR(IF(VLOOKUP(A1449,入力データ,17,FALSE)="","",
IF(VLOOKUP(A1449,入力データ,17,FALSE)&gt;159,"G",
IF(VLOOKUP(A1449,入力データ,17,FALSE)&gt;149,"F",
IF(VLOOKUP(A1449,入力データ,17,FALSE)&gt;139,"E",
IF(VLOOKUP(A1449,入力データ,17,FALSE)&gt;129,"D",
IF(VLOOKUP(A1449,入力データ,17,FALSE)&gt;119,"C",
IF(VLOOKUP(A1449,入力データ,17,FALSE)&gt;109,"B",
IF(VLOOKUP(A1449,入力データ,17,FALSE)&gt;99,"A",
"")))))))),"")</f>
        <v/>
      </c>
      <c r="K1453" s="408" t="str">
        <f>IFERROR(IF(VLOOKUP(A1449,入力データ,17,FALSE)="","",
IF(VLOOKUP(A1449,入力データ,17,FALSE)&gt;99,MOD(VLOOKUP(A1449,入力データ,17,FALSE),10),VLOOKUP(A1449,入力データ,17,FALSE))),"")</f>
        <v/>
      </c>
      <c r="L1453" s="411" t="str">
        <f>IFERROR(IF(VLOOKUP(A1449,入力データ,18,FALSE)="","",VLOOKUP(A1449,入力データ,18,FALSE)),"")</f>
        <v/>
      </c>
      <c r="M1453" s="493" t="str">
        <f>IFERROR(IF(VLOOKUP(A1449,入力データ,19,FALSE)="","",IF(VLOOKUP(A1449,入力データ,19,FALSE)&gt;43585,5,4)),"")</f>
        <v/>
      </c>
      <c r="N1453" s="398" t="str">
        <f>IFERROR(IF(VLOOKUP(A1449,入力データ,19,FALSE)="","",VLOOKUP(A1449,入力データ,19,FALSE)),"")</f>
        <v/>
      </c>
      <c r="O1453" s="401" t="str">
        <f>IFERROR(IF(VLOOKUP(A1449,入力データ,19,FALSE)="","",VLOOKUP(A1449,入力データ,19,FALSE)),"")</f>
        <v/>
      </c>
      <c r="P1453" s="411" t="str">
        <f>IFERROR(IF(VLOOKUP(A1449,入力データ,20,FALSE)="","",VLOOKUP(A1449,入力データ,20,FALSE)),"")</f>
        <v/>
      </c>
      <c r="Q1453" s="500"/>
      <c r="R1453" s="503" t="str">
        <f>IFERROR(IF(OR(S1453="ｲｸｷｭｳ",S1453="ﾑｷｭｳ",AND(L1453="",P1453="")),"",VLOOKUP(A1449,入力データ,31,FALSE)),"")</f>
        <v/>
      </c>
      <c r="S1453" s="423" t="str">
        <f>IFERROR(
IF(VLOOKUP(A1449,入力データ,33,FALSE)=1,"ﾑｷｭｳ ",
IF(VLOOKUP(A1449,入力データ,33,FALSE)=3,"ｲｸｷｭｳ",
IF(VLOOKUP(A1449,入力データ,33,FALSE)=4,VLOOKUP(A1449,入力データ,32,FALSE),
IF(VLOOKUP(A1449,入力データ,33,FALSE)=5,VLOOKUP(A1449,入力データ,32,FALSE),
IF(AND(VLOOKUP(A1449,入力データ,38,FALSE)&gt;0,VLOOKUP(A1449,入力データ,38,FALSE)&lt;9),0,
IF(AND(L1453="",P1453=""),"",VLOOKUP(A1449,入力データ,32,FALSE))))))),"")</f>
        <v/>
      </c>
      <c r="T1453" s="424"/>
      <c r="U1453" s="425"/>
      <c r="V1453" s="36"/>
      <c r="W1453" s="36"/>
      <c r="X1453" s="36"/>
      <c r="Y1453" s="63" t="str">
        <f>IFERROR(IF(VLOOKUP(A1449,入力データ,25,FALSE)="","",VLOOKUP(A1449,入力データ,25,FALSE)),"")</f>
        <v/>
      </c>
      <c r="Z1453" s="63"/>
      <c r="AA1453" s="37"/>
      <c r="AB1453" s="369"/>
      <c r="AC1453" s="377">
        <v>3</v>
      </c>
      <c r="AD1453" s="379" t="str">
        <f>IFERROR(IF(VLOOKUP(A1449,入力データ,33,FALSE)="","",VLOOKUP(A1449,入力データ,33,FALSE)),"")</f>
        <v/>
      </c>
      <c r="AE1453" s="379" t="str">
        <f>IF(AD1453="","",IF(V1456&gt;43585,5,4))</f>
        <v/>
      </c>
      <c r="AF1453" s="381" t="str">
        <f>IF(AD1453="","",V1456)</f>
        <v/>
      </c>
      <c r="AG1453" s="383" t="str">
        <f>IF(AE1453="","",V1456)</f>
        <v/>
      </c>
      <c r="AH1453" s="385" t="str">
        <f>IF(AF1453="","",V1456)</f>
        <v/>
      </c>
      <c r="AI1453" s="379">
        <v>7</v>
      </c>
      <c r="AJ1453" s="430"/>
      <c r="AK1453" s="372"/>
      <c r="AL1453" s="374"/>
    </row>
    <row r="1454" spans="1:38" ht="15" customHeight="1" x14ac:dyDescent="0.15">
      <c r="A1454" s="454"/>
      <c r="B1454" s="491"/>
      <c r="C1454" s="393"/>
      <c r="D1454" s="394"/>
      <c r="E1454" s="396"/>
      <c r="F1454" s="399"/>
      <c r="G1454" s="402"/>
      <c r="H1454" s="396"/>
      <c r="I1454" s="396"/>
      <c r="J1454" s="406"/>
      <c r="K1454" s="409"/>
      <c r="L1454" s="396"/>
      <c r="M1454" s="494"/>
      <c r="N1454" s="496"/>
      <c r="O1454" s="498"/>
      <c r="P1454" s="494"/>
      <c r="Q1454" s="501"/>
      <c r="R1454" s="504"/>
      <c r="S1454" s="426"/>
      <c r="T1454" s="426"/>
      <c r="U1454" s="427"/>
      <c r="V1454" s="1"/>
      <c r="W1454" s="1"/>
      <c r="X1454" s="1"/>
      <c r="Y1454" s="63" t="str">
        <f>IFERROR(IF(VLOOKUP(A1449,入力データ,26,FALSE)="","",VLOOKUP(A1449,入力データ,26,FALSE)),"")</f>
        <v/>
      </c>
      <c r="Z1454" s="1"/>
      <c r="AA1454" s="1"/>
      <c r="AB1454" s="369"/>
      <c r="AC1454" s="378"/>
      <c r="AD1454" s="380"/>
      <c r="AE1454" s="380"/>
      <c r="AF1454" s="382"/>
      <c r="AG1454" s="384"/>
      <c r="AH1454" s="386"/>
      <c r="AI1454" s="380"/>
      <c r="AJ1454" s="431"/>
      <c r="AK1454" s="372"/>
      <c r="AL1454" s="374"/>
    </row>
    <row r="1455" spans="1:38" ht="15" customHeight="1" x14ac:dyDescent="0.15">
      <c r="A1455" s="454"/>
      <c r="B1455" s="491"/>
      <c r="C1455" s="432" t="str">
        <f>IFERROR(IF(VLOOKUP(A1449,入力データ,14,FALSE)="","",VLOOKUP(A1449,入力データ,14,FALSE)),"")</f>
        <v/>
      </c>
      <c r="D1455" s="409"/>
      <c r="E1455" s="396"/>
      <c r="F1455" s="399"/>
      <c r="G1455" s="402"/>
      <c r="H1455" s="396"/>
      <c r="I1455" s="396"/>
      <c r="J1455" s="406"/>
      <c r="K1455" s="409"/>
      <c r="L1455" s="396"/>
      <c r="M1455" s="494"/>
      <c r="N1455" s="496"/>
      <c r="O1455" s="498"/>
      <c r="P1455" s="494"/>
      <c r="Q1455" s="501"/>
      <c r="R1455" s="504"/>
      <c r="S1455" s="426"/>
      <c r="T1455" s="426"/>
      <c r="U1455" s="427"/>
      <c r="V1455" s="150"/>
      <c r="W1455" s="150"/>
      <c r="X1455" s="150"/>
      <c r="Y1455" s="1"/>
      <c r="Z1455" s="62"/>
      <c r="AA1455" s="151"/>
      <c r="AB1455" s="369"/>
      <c r="AC1455" s="377">
        <v>4</v>
      </c>
      <c r="AD1455" s="413" t="str">
        <f>IFERROR(IF(VLOOKUP(A1449,入力データ,38,FALSE)="","",VLOOKUP(A1449,入力データ,38,FALSE)),"")</f>
        <v/>
      </c>
      <c r="AE1455" s="379" t="str">
        <f>IF(AD1455="","",IF(V1456&gt;43585,5,4))</f>
        <v/>
      </c>
      <c r="AF1455" s="381" t="str">
        <f>IF(AE1455="","",V1456)</f>
        <v/>
      </c>
      <c r="AG1455" s="383" t="str">
        <f>IF(AE1455="","",V1456)</f>
        <v/>
      </c>
      <c r="AH1455" s="385" t="str">
        <f>IF(AE1455="","",V1456)</f>
        <v/>
      </c>
      <c r="AI1455" s="379"/>
      <c r="AJ1455" s="418"/>
      <c r="AK1455" s="58"/>
      <c r="AL1455" s="86"/>
    </row>
    <row r="1456" spans="1:38" ht="15" customHeight="1" x14ac:dyDescent="0.15">
      <c r="A1456" s="455"/>
      <c r="B1456" s="492"/>
      <c r="C1456" s="433"/>
      <c r="D1456" s="410"/>
      <c r="E1456" s="397"/>
      <c r="F1456" s="400"/>
      <c r="G1456" s="403"/>
      <c r="H1456" s="397"/>
      <c r="I1456" s="397"/>
      <c r="J1456" s="407"/>
      <c r="K1456" s="410"/>
      <c r="L1456" s="397"/>
      <c r="M1456" s="495"/>
      <c r="N1456" s="497"/>
      <c r="O1456" s="499"/>
      <c r="P1456" s="495"/>
      <c r="Q1456" s="502"/>
      <c r="R1456" s="505"/>
      <c r="S1456" s="428"/>
      <c r="T1456" s="428"/>
      <c r="U1456" s="429"/>
      <c r="V1456" s="420" t="str">
        <f>IFERROR(IF(VLOOKUP(A1449,入力データ,27,FALSE)="","",VLOOKUP(A1449,入力データ,27,FALSE)),"")</f>
        <v/>
      </c>
      <c r="W1456" s="421"/>
      <c r="X1456" s="421"/>
      <c r="Y1456" s="421"/>
      <c r="Z1456" s="421"/>
      <c r="AA1456" s="422"/>
      <c r="AB1456" s="370"/>
      <c r="AC1456" s="412"/>
      <c r="AD1456" s="414"/>
      <c r="AE1456" s="414"/>
      <c r="AF1456" s="415"/>
      <c r="AG1456" s="416"/>
      <c r="AH1456" s="417"/>
      <c r="AI1456" s="414"/>
      <c r="AJ1456" s="419"/>
      <c r="AK1456" s="60"/>
      <c r="AL1456" s="61"/>
    </row>
    <row r="1457" spans="1:39" ht="15" customHeight="1" x14ac:dyDescent="0.15">
      <c r="A1457" s="453">
        <v>181</v>
      </c>
      <c r="B1457" s="456"/>
      <c r="C1457" s="459" t="str">
        <f>IFERROR(IF(VLOOKUP(A1457,入力データ,2,FALSE)="","",VLOOKUP(A1457,入力データ,2,FALSE)),"")</f>
        <v/>
      </c>
      <c r="D1457" s="461" t="str">
        <f>IFERROR(
IF(OR(VLOOKUP(A1457,入力データ,34,FALSE)=1,
VLOOKUP(A1457,入力データ,34,FALSE)=3,
VLOOKUP(A1457,入力データ,34,FALSE)=4,
VLOOKUP(A1457,入力データ,34,FALSE)=5),
IF(VLOOKUP(A1457,入力データ,13,FALSE)="","",VLOOKUP(A1457,入力データ,13,FALSE)),
IF(VLOOKUP(A1457,入力データ,3,FALSE)="","",VLOOKUP(A1457,入力データ,3,FALSE))),"")</f>
        <v/>
      </c>
      <c r="E1457" s="464" t="str">
        <f>IFERROR(IF(VLOOKUP(A1457,入力データ,5,FALSE)="","",IF(VLOOKUP(A1457,入力データ,5,FALSE)&gt;43585,5,4)),"")</f>
        <v/>
      </c>
      <c r="F1457" s="467" t="str">
        <f>IFERROR(IF(VLOOKUP(A1457,入力データ,5,FALSE)="","",VLOOKUP(A1457,入力データ,5,FALSE)),"")</f>
        <v/>
      </c>
      <c r="G1457" s="470" t="str">
        <f>IFERROR(IF(VLOOKUP(A1457,入力データ,5,FALSE)="","",VLOOKUP(A1457,入力データ,5,FALSE)),"")</f>
        <v/>
      </c>
      <c r="H1457" s="473" t="str">
        <f>IFERROR(IF(VLOOKUP(A1457,入力データ,5,FALSE)&gt;0,1,""),"")</f>
        <v/>
      </c>
      <c r="I1457" s="473" t="str">
        <f>IFERROR(IF(VLOOKUP(A1457,入力データ,6,FALSE)="","",VLOOKUP(A1457,入力データ,6,FALSE)),"")</f>
        <v/>
      </c>
      <c r="J1457" s="475" t="str">
        <f>IFERROR(IF(VLOOKUP(A1457,入力データ,7,FALSE)="","",
IF(VLOOKUP(A1457,入力データ,7,FALSE)&gt;159,"G",
IF(VLOOKUP(A1457,入力データ,7,FALSE)&gt;149,"F",
IF(VLOOKUP(A1457,入力データ,7,FALSE)&gt;139,"E",
IF(VLOOKUP(A1457,入力データ,7,FALSE)&gt;129,"D",
IF(VLOOKUP(A1457,入力データ,7,FALSE)&gt;119,"C",
IF(VLOOKUP(A1457,入力データ,7,FALSE)&gt;109,"B",
IF(VLOOKUP(A1457,入力データ,7,FALSE)&gt;99,"A",
"")))))))),"")</f>
        <v/>
      </c>
      <c r="K1457" s="478" t="str">
        <f>IFERROR(IF(VLOOKUP(A1457,入力データ,7,FALSE)="","",
IF(VLOOKUP(A1457,入力データ,7,FALSE)&gt;99,MOD(VLOOKUP(A1457,入力データ,7,FALSE),10),VLOOKUP(A1457,入力データ,7,FALSE))),"")</f>
        <v/>
      </c>
      <c r="L1457" s="481" t="str">
        <f>IFERROR(IF(VLOOKUP(A1457,入力データ,8,FALSE)="","",VLOOKUP(A1457,入力データ,8,FALSE)),"")</f>
        <v/>
      </c>
      <c r="M1457" s="483" t="str">
        <f>IFERROR(IF(VLOOKUP(A1457,入力データ,9,FALSE)="","",IF(VLOOKUP(A1457,入力データ,9,FALSE)&gt;43585,5,4)),"")</f>
        <v/>
      </c>
      <c r="N1457" s="485" t="str">
        <f>IFERROR(IF(VLOOKUP(A1457,入力データ,9,FALSE)="","",VLOOKUP(A1457,入力データ,9,FALSE)),"")</f>
        <v/>
      </c>
      <c r="O1457" s="470" t="str">
        <f>IFERROR(IF(VLOOKUP(A1457,入力データ,9,FALSE)="","",VLOOKUP(A1457,入力データ,9,FALSE)),"")</f>
        <v/>
      </c>
      <c r="P1457" s="481" t="str">
        <f>IFERROR(IF(VLOOKUP(A1457,入力データ,10,FALSE)="","",VLOOKUP(A1457,入力データ,10,FALSE)),"")</f>
        <v/>
      </c>
      <c r="Q1457" s="434"/>
      <c r="R1457" s="487" t="str">
        <f>IFERROR(IF(VLOOKUP(A1457,入力データ,8,FALSE)="","",VLOOKUP(A1457,入力データ,8,FALSE)+VALUE(VLOOKUP(A1457,入力データ,10,FALSE))),"")</f>
        <v/>
      </c>
      <c r="S1457" s="434" t="str">
        <f>IF(R1457="","",IF(VLOOKUP(A1457,入力データ,11,FALSE)="育児休業","ｲｸｷｭｳ",IF(VLOOKUP(A1457,入力データ,11,FALSE)="傷病休職","ﾑｷｭｳ",ROUNDDOWN(R1457*10/1000,0))))</f>
        <v/>
      </c>
      <c r="T1457" s="435"/>
      <c r="U1457" s="436"/>
      <c r="V1457" s="152"/>
      <c r="W1457" s="149"/>
      <c r="X1457" s="149"/>
      <c r="Y1457" s="149" t="str">
        <f>IFERROR(IF(VLOOKUP(A1457,入力データ,21,FALSE)="","",VLOOKUP(A1457,入力データ,21,FALSE)),"")</f>
        <v/>
      </c>
      <c r="Z1457" s="40"/>
      <c r="AA1457" s="67"/>
      <c r="AB1457" s="368" t="str">
        <f>IFERROR(IF(VLOOKUP(A1457,入力データ,28,FALSE)&amp;"　"&amp;VLOOKUP(A1457,入力データ,29,FALSE)="　","",VLOOKUP(A1457,入力データ,28,FALSE)&amp;"　"&amp;VLOOKUP(A1457,入力データ,29,FALSE)),"")</f>
        <v/>
      </c>
      <c r="AC1457" s="443">
        <v>1</v>
      </c>
      <c r="AD1457" s="444" t="str">
        <f>IFERROR(IF(VLOOKUP(A1457,入力データ,34,FALSE)="","",VLOOKUP(A1457,入力データ,34,FALSE)),"")</f>
        <v/>
      </c>
      <c r="AE1457" s="444" t="str">
        <f>IF(AD1457="","",IF(V1464&gt;43585,5,4))</f>
        <v/>
      </c>
      <c r="AF1457" s="445" t="str">
        <f>IF(AD1457="","",V1464)</f>
        <v/>
      </c>
      <c r="AG1457" s="447" t="str">
        <f>IF(AD1457="","",V1464)</f>
        <v/>
      </c>
      <c r="AH1457" s="449" t="str">
        <f>IF(AD1457="","",V1464)</f>
        <v/>
      </c>
      <c r="AI1457" s="444">
        <v>5</v>
      </c>
      <c r="AJ1457" s="451" t="str">
        <f>IFERROR(IF(OR(VLOOKUP(A1457,入力データ,34,FALSE)=1,VLOOKUP(A1457,入力データ,34,FALSE)=3,VLOOKUP(A1457,入力データ,34,FALSE)=4,VLOOKUP(A1457,入力データ,34,FALSE)=5),3,
IF(VLOOKUP(A1457,入力データ,35,FALSE)="","",3)),"")</f>
        <v/>
      </c>
      <c r="AK1457" s="371"/>
      <c r="AL1457" s="373"/>
      <c r="AM1457" s="28"/>
    </row>
    <row r="1458" spans="1:39" ht="15" customHeight="1" x14ac:dyDescent="0.15">
      <c r="A1458" s="454"/>
      <c r="B1458" s="457"/>
      <c r="C1458" s="460"/>
      <c r="D1458" s="462"/>
      <c r="E1458" s="465"/>
      <c r="F1458" s="468"/>
      <c r="G1458" s="471"/>
      <c r="H1458" s="474"/>
      <c r="I1458" s="474"/>
      <c r="J1458" s="476"/>
      <c r="K1458" s="479"/>
      <c r="L1458" s="482"/>
      <c r="M1458" s="484"/>
      <c r="N1458" s="486"/>
      <c r="O1458" s="471"/>
      <c r="P1458" s="482"/>
      <c r="Q1458" s="437"/>
      <c r="R1458" s="488"/>
      <c r="S1458" s="437"/>
      <c r="T1458" s="438"/>
      <c r="U1458" s="439"/>
      <c r="V1458" s="41"/>
      <c r="W1458" s="150"/>
      <c r="X1458" s="150"/>
      <c r="Y1458" s="150" t="str">
        <f>IFERROR(IF(VLOOKUP(A1457,入力データ,22,FALSE)="","",VLOOKUP(A1457,入力データ,22,FALSE)),"")</f>
        <v/>
      </c>
      <c r="Z1458" s="150"/>
      <c r="AA1458" s="151"/>
      <c r="AB1458" s="369"/>
      <c r="AC1458" s="378"/>
      <c r="AD1458" s="380"/>
      <c r="AE1458" s="380"/>
      <c r="AF1458" s="446"/>
      <c r="AG1458" s="448"/>
      <c r="AH1458" s="450"/>
      <c r="AI1458" s="380"/>
      <c r="AJ1458" s="452"/>
      <c r="AK1458" s="372"/>
      <c r="AL1458" s="374"/>
      <c r="AM1458" s="28"/>
    </row>
    <row r="1459" spans="1:39" ht="15" customHeight="1" x14ac:dyDescent="0.15">
      <c r="A1459" s="454"/>
      <c r="B1459" s="457"/>
      <c r="C1459" s="375" t="str">
        <f>IFERROR(IF(VLOOKUP(A1457,入力データ,12,FALSE)="","",VLOOKUP(A1457,入力データ,12,FALSE)),"")</f>
        <v/>
      </c>
      <c r="D1459" s="462"/>
      <c r="E1459" s="465"/>
      <c r="F1459" s="468"/>
      <c r="G1459" s="471"/>
      <c r="H1459" s="474"/>
      <c r="I1459" s="474"/>
      <c r="J1459" s="476"/>
      <c r="K1459" s="479"/>
      <c r="L1459" s="482"/>
      <c r="M1459" s="484"/>
      <c r="N1459" s="486"/>
      <c r="O1459" s="471"/>
      <c r="P1459" s="482"/>
      <c r="Q1459" s="437"/>
      <c r="R1459" s="488"/>
      <c r="S1459" s="437"/>
      <c r="T1459" s="438"/>
      <c r="U1459" s="439"/>
      <c r="V1459" s="41"/>
      <c r="W1459" s="150"/>
      <c r="X1459" s="150"/>
      <c r="Y1459" s="150" t="str">
        <f>IFERROR(IF(VLOOKUP(A1457,入力データ,23,FALSE)="","",VLOOKUP(A1457,入力データ,23,FALSE)),"")</f>
        <v/>
      </c>
      <c r="Z1459" s="150"/>
      <c r="AA1459" s="151"/>
      <c r="AB1459" s="369"/>
      <c r="AC1459" s="377">
        <v>2</v>
      </c>
      <c r="AD1459" s="379" t="str">
        <f>IFERROR(IF(VLOOKUP(A1457,入力データ,37,FALSE)="","",VLOOKUP(A1457,入力データ,37,FALSE)),"")</f>
        <v/>
      </c>
      <c r="AE1459" s="379" t="str">
        <f>IF(AD1459="","",IF(V1464&gt;43585,5,4))</f>
        <v/>
      </c>
      <c r="AF1459" s="381" t="str">
        <f>IF(AD1459="","",V1464)</f>
        <v/>
      </c>
      <c r="AG1459" s="383" t="str">
        <f>IF(AE1459="","",V1464)</f>
        <v/>
      </c>
      <c r="AH1459" s="385" t="str">
        <f>IF(AF1459="","",V1464)</f>
        <v/>
      </c>
      <c r="AI1459" s="387">
        <v>6</v>
      </c>
      <c r="AJ1459" s="389" t="str">
        <f>IFERROR(IF(VLOOKUP(A1457,入力データ,36,FALSE)="","",3),"")</f>
        <v/>
      </c>
      <c r="AK1459" s="372"/>
      <c r="AL1459" s="374"/>
      <c r="AM1459" s="28"/>
    </row>
    <row r="1460" spans="1:39" ht="15" customHeight="1" x14ac:dyDescent="0.15">
      <c r="A1460" s="454"/>
      <c r="B1460" s="458"/>
      <c r="C1460" s="376"/>
      <c r="D1460" s="463"/>
      <c r="E1460" s="466"/>
      <c r="F1460" s="469"/>
      <c r="G1460" s="472"/>
      <c r="H1460" s="466"/>
      <c r="I1460" s="466"/>
      <c r="J1460" s="477"/>
      <c r="K1460" s="480"/>
      <c r="L1460" s="466"/>
      <c r="M1460" s="466"/>
      <c r="N1460" s="469"/>
      <c r="O1460" s="472"/>
      <c r="P1460" s="466"/>
      <c r="Q1460" s="477"/>
      <c r="R1460" s="489"/>
      <c r="S1460" s="440"/>
      <c r="T1460" s="441"/>
      <c r="U1460" s="442"/>
      <c r="V1460" s="38"/>
      <c r="W1460" s="36"/>
      <c r="X1460" s="36"/>
      <c r="Y1460" s="150" t="str">
        <f>IFERROR(IF(VLOOKUP(A1457,入力データ,24,FALSE)="","",VLOOKUP(A1457,入力データ,24,FALSE)),"")</f>
        <v/>
      </c>
      <c r="Z1460" s="63"/>
      <c r="AA1460" s="37"/>
      <c r="AB1460" s="369"/>
      <c r="AC1460" s="378"/>
      <c r="AD1460" s="380"/>
      <c r="AE1460" s="380"/>
      <c r="AF1460" s="382"/>
      <c r="AG1460" s="384"/>
      <c r="AH1460" s="386"/>
      <c r="AI1460" s="388"/>
      <c r="AJ1460" s="390"/>
      <c r="AK1460" s="372"/>
      <c r="AL1460" s="374"/>
      <c r="AM1460" s="28"/>
    </row>
    <row r="1461" spans="1:39" ht="15" customHeight="1" x14ac:dyDescent="0.15">
      <c r="A1461" s="454"/>
      <c r="B1461" s="490" t="str">
        <f>IF(OR(C1457&lt;&gt;"",C1459&lt;&gt;""),"○","")</f>
        <v/>
      </c>
      <c r="C1461" s="391" t="str">
        <f>IFERROR(IF(VLOOKUP(A1457,入力データ,4,FALSE)="","",VLOOKUP(A1457,入力データ,4,FALSE)),"")</f>
        <v/>
      </c>
      <c r="D1461" s="392"/>
      <c r="E1461" s="395" t="str">
        <f>IFERROR(IF(VLOOKUP(A1457,入力データ,15,FALSE)="","",IF(VLOOKUP(A1457,入力データ,15,FALSE)&gt;43585,5,4)),"")</f>
        <v/>
      </c>
      <c r="F1461" s="398" t="str">
        <f>IFERROR(IF(VLOOKUP(A1457,入力データ,15,FALSE)="","",VLOOKUP(A1457,入力データ,15,FALSE)),"")</f>
        <v/>
      </c>
      <c r="G1461" s="401" t="str">
        <f>IFERROR(IF(VLOOKUP(A1457,入力データ,15,FALSE)="","",VLOOKUP(A1457,入力データ,15,FALSE)),"")</f>
        <v/>
      </c>
      <c r="H1461" s="404" t="str">
        <f>IFERROR(IF(VLOOKUP(A1457,入力データ,15,FALSE)&gt;0,1,""),"")</f>
        <v/>
      </c>
      <c r="I1461" s="404" t="str">
        <f>IFERROR(IF(VLOOKUP(A1457,入力データ,16,FALSE)="","",VLOOKUP(A1457,入力データ,16,FALSE)),"")</f>
        <v/>
      </c>
      <c r="J1461" s="405" t="str">
        <f>IFERROR(IF(VLOOKUP(A1457,入力データ,17,FALSE)="","",
IF(VLOOKUP(A1457,入力データ,17,FALSE)&gt;159,"G",
IF(VLOOKUP(A1457,入力データ,17,FALSE)&gt;149,"F",
IF(VLOOKUP(A1457,入力データ,17,FALSE)&gt;139,"E",
IF(VLOOKUP(A1457,入力データ,17,FALSE)&gt;129,"D",
IF(VLOOKUP(A1457,入力データ,17,FALSE)&gt;119,"C",
IF(VLOOKUP(A1457,入力データ,17,FALSE)&gt;109,"B",
IF(VLOOKUP(A1457,入力データ,17,FALSE)&gt;99,"A",
"")))))))),"")</f>
        <v/>
      </c>
      <c r="K1461" s="408" t="str">
        <f>IFERROR(IF(VLOOKUP(A1457,入力データ,17,FALSE)="","",
IF(VLOOKUP(A1457,入力データ,17,FALSE)&gt;99,MOD(VLOOKUP(A1457,入力データ,17,FALSE),10),VLOOKUP(A1457,入力データ,17,FALSE))),"")</f>
        <v/>
      </c>
      <c r="L1461" s="411" t="str">
        <f>IFERROR(IF(VLOOKUP(A1457,入力データ,18,FALSE)="","",VLOOKUP(A1457,入力データ,18,FALSE)),"")</f>
        <v/>
      </c>
      <c r="M1461" s="493" t="str">
        <f>IFERROR(IF(VLOOKUP(A1457,入力データ,19,FALSE)="","",IF(VLOOKUP(A1457,入力データ,19,FALSE)&gt;43585,5,4)),"")</f>
        <v/>
      </c>
      <c r="N1461" s="398" t="str">
        <f>IFERROR(IF(VLOOKUP(A1457,入力データ,19,FALSE)="","",VLOOKUP(A1457,入力データ,19,FALSE)),"")</f>
        <v/>
      </c>
      <c r="O1461" s="401" t="str">
        <f>IFERROR(IF(VLOOKUP(A1457,入力データ,19,FALSE)="","",VLOOKUP(A1457,入力データ,19,FALSE)),"")</f>
        <v/>
      </c>
      <c r="P1461" s="411" t="str">
        <f>IFERROR(IF(VLOOKUP(A1457,入力データ,20,FALSE)="","",VLOOKUP(A1457,入力データ,20,FALSE)),"")</f>
        <v/>
      </c>
      <c r="Q1461" s="500"/>
      <c r="R1461" s="503" t="str">
        <f>IFERROR(IF(OR(S1461="ｲｸｷｭｳ",S1461="ﾑｷｭｳ",AND(L1461="",P1461="")),"",VLOOKUP(A1457,入力データ,31,FALSE)),"")</f>
        <v/>
      </c>
      <c r="S1461" s="423" t="str">
        <f>IFERROR(
IF(VLOOKUP(A1457,入力データ,33,FALSE)=1,"ﾑｷｭｳ ",
IF(VLOOKUP(A1457,入力データ,33,FALSE)=3,"ｲｸｷｭｳ",
IF(VLOOKUP(A1457,入力データ,33,FALSE)=4,VLOOKUP(A1457,入力データ,32,FALSE),
IF(VLOOKUP(A1457,入力データ,33,FALSE)=5,VLOOKUP(A1457,入力データ,32,FALSE),
IF(AND(VLOOKUP(A1457,入力データ,38,FALSE)&gt;0,VLOOKUP(A1457,入力データ,38,FALSE)&lt;9),0,
IF(AND(L1461="",P1461=""),"",VLOOKUP(A1457,入力データ,32,FALSE))))))),"")</f>
        <v/>
      </c>
      <c r="T1461" s="424"/>
      <c r="U1461" s="425"/>
      <c r="V1461" s="36"/>
      <c r="W1461" s="36"/>
      <c r="X1461" s="36"/>
      <c r="Y1461" s="63" t="str">
        <f>IFERROR(IF(VLOOKUP(A1457,入力データ,25,FALSE)="","",VLOOKUP(A1457,入力データ,25,FALSE)),"")</f>
        <v/>
      </c>
      <c r="Z1461" s="63"/>
      <c r="AA1461" s="37"/>
      <c r="AB1461" s="369"/>
      <c r="AC1461" s="377">
        <v>3</v>
      </c>
      <c r="AD1461" s="379" t="str">
        <f>IFERROR(IF(VLOOKUP(A1457,入力データ,33,FALSE)="","",VLOOKUP(A1457,入力データ,33,FALSE)),"")</f>
        <v/>
      </c>
      <c r="AE1461" s="379" t="str">
        <f>IF(AD1461="","",IF(V1464&gt;43585,5,4))</f>
        <v/>
      </c>
      <c r="AF1461" s="381" t="str">
        <f>IF(AD1461="","",V1464)</f>
        <v/>
      </c>
      <c r="AG1461" s="383" t="str">
        <f>IF(AE1461="","",V1464)</f>
        <v/>
      </c>
      <c r="AH1461" s="385" t="str">
        <f>IF(AF1461="","",V1464)</f>
        <v/>
      </c>
      <c r="AI1461" s="379">
        <v>7</v>
      </c>
      <c r="AJ1461" s="430"/>
      <c r="AK1461" s="372"/>
      <c r="AL1461" s="374"/>
      <c r="AM1461" s="28"/>
    </row>
    <row r="1462" spans="1:39" ht="15" customHeight="1" x14ac:dyDescent="0.15">
      <c r="A1462" s="454"/>
      <c r="B1462" s="491"/>
      <c r="C1462" s="393"/>
      <c r="D1462" s="394"/>
      <c r="E1462" s="396"/>
      <c r="F1462" s="399"/>
      <c r="G1462" s="402"/>
      <c r="H1462" s="396"/>
      <c r="I1462" s="396"/>
      <c r="J1462" s="406"/>
      <c r="K1462" s="409"/>
      <c r="L1462" s="396"/>
      <c r="M1462" s="494"/>
      <c r="N1462" s="496"/>
      <c r="O1462" s="498"/>
      <c r="P1462" s="494"/>
      <c r="Q1462" s="501"/>
      <c r="R1462" s="504"/>
      <c r="S1462" s="426"/>
      <c r="T1462" s="426"/>
      <c r="U1462" s="427"/>
      <c r="V1462" s="1"/>
      <c r="W1462" s="1"/>
      <c r="X1462" s="1"/>
      <c r="Y1462" s="63" t="str">
        <f>IFERROR(IF(VLOOKUP(A1457,入力データ,26,FALSE)="","",VLOOKUP(A1457,入力データ,26,FALSE)),"")</f>
        <v/>
      </c>
      <c r="Z1462" s="1"/>
      <c r="AA1462" s="1"/>
      <c r="AB1462" s="369"/>
      <c r="AC1462" s="378"/>
      <c r="AD1462" s="380"/>
      <c r="AE1462" s="380"/>
      <c r="AF1462" s="382"/>
      <c r="AG1462" s="384"/>
      <c r="AH1462" s="386"/>
      <c r="AI1462" s="380"/>
      <c r="AJ1462" s="431"/>
      <c r="AK1462" s="372"/>
      <c r="AL1462" s="374"/>
      <c r="AM1462" s="28"/>
    </row>
    <row r="1463" spans="1:39" ht="15" customHeight="1" x14ac:dyDescent="0.15">
      <c r="A1463" s="454"/>
      <c r="B1463" s="491"/>
      <c r="C1463" s="432" t="str">
        <f>IFERROR(IF(VLOOKUP(A1457,入力データ,14,FALSE)="","",VLOOKUP(A1457,入力データ,14,FALSE)),"")</f>
        <v/>
      </c>
      <c r="D1463" s="409"/>
      <c r="E1463" s="396"/>
      <c r="F1463" s="399"/>
      <c r="G1463" s="402"/>
      <c r="H1463" s="396"/>
      <c r="I1463" s="396"/>
      <c r="J1463" s="406"/>
      <c r="K1463" s="409"/>
      <c r="L1463" s="396"/>
      <c r="M1463" s="494"/>
      <c r="N1463" s="496"/>
      <c r="O1463" s="498"/>
      <c r="P1463" s="494"/>
      <c r="Q1463" s="501"/>
      <c r="R1463" s="504"/>
      <c r="S1463" s="426"/>
      <c r="T1463" s="426"/>
      <c r="U1463" s="427"/>
      <c r="V1463" s="150"/>
      <c r="W1463" s="150"/>
      <c r="X1463" s="150"/>
      <c r="Y1463" s="1"/>
      <c r="Z1463" s="62"/>
      <c r="AA1463" s="151"/>
      <c r="AB1463" s="369"/>
      <c r="AC1463" s="377">
        <v>4</v>
      </c>
      <c r="AD1463" s="413" t="str">
        <f>IFERROR(IF(VLOOKUP(A1457,入力データ,38,FALSE)="","",VLOOKUP(A1457,入力データ,38,FALSE)),"")</f>
        <v/>
      </c>
      <c r="AE1463" s="379" t="str">
        <f>IF(AD1463="","",IF(V1464&gt;43585,5,4))</f>
        <v/>
      </c>
      <c r="AF1463" s="381" t="str">
        <f>IF(AE1463="","",V1464)</f>
        <v/>
      </c>
      <c r="AG1463" s="383" t="str">
        <f>IF(AE1463="","",V1464)</f>
        <v/>
      </c>
      <c r="AH1463" s="385" t="str">
        <f>IF(AE1463="","",V1464)</f>
        <v/>
      </c>
      <c r="AI1463" s="379"/>
      <c r="AJ1463" s="418"/>
      <c r="AK1463" s="58"/>
      <c r="AL1463" s="86"/>
      <c r="AM1463" s="28"/>
    </row>
    <row r="1464" spans="1:39" ht="15" customHeight="1" x14ac:dyDescent="0.15">
      <c r="A1464" s="455"/>
      <c r="B1464" s="492"/>
      <c r="C1464" s="433"/>
      <c r="D1464" s="410"/>
      <c r="E1464" s="397"/>
      <c r="F1464" s="400"/>
      <c r="G1464" s="403"/>
      <c r="H1464" s="397"/>
      <c r="I1464" s="397"/>
      <c r="J1464" s="407"/>
      <c r="K1464" s="410"/>
      <c r="L1464" s="397"/>
      <c r="M1464" s="495"/>
      <c r="N1464" s="497"/>
      <c r="O1464" s="499"/>
      <c r="P1464" s="495"/>
      <c r="Q1464" s="502"/>
      <c r="R1464" s="505"/>
      <c r="S1464" s="428"/>
      <c r="T1464" s="428"/>
      <c r="U1464" s="429"/>
      <c r="V1464" s="420" t="str">
        <f>IFERROR(IF(VLOOKUP(A1457,入力データ,27,FALSE)="","",VLOOKUP(A1457,入力データ,27,FALSE)),"")</f>
        <v/>
      </c>
      <c r="W1464" s="421"/>
      <c r="X1464" s="421"/>
      <c r="Y1464" s="421"/>
      <c r="Z1464" s="421"/>
      <c r="AA1464" s="422"/>
      <c r="AB1464" s="370"/>
      <c r="AC1464" s="412"/>
      <c r="AD1464" s="414"/>
      <c r="AE1464" s="414"/>
      <c r="AF1464" s="415"/>
      <c r="AG1464" s="416"/>
      <c r="AH1464" s="417"/>
      <c r="AI1464" s="414"/>
      <c r="AJ1464" s="419"/>
      <c r="AK1464" s="60"/>
      <c r="AL1464" s="61"/>
      <c r="AM1464" s="28"/>
    </row>
    <row r="1465" spans="1:39" s="1" customFormat="1" ht="15" customHeight="1" x14ac:dyDescent="0.15">
      <c r="A1465" s="453">
        <v>182</v>
      </c>
      <c r="B1465" s="456"/>
      <c r="C1465" s="459" t="str">
        <f>IFERROR(IF(VLOOKUP(A1465,入力データ,2,FALSE)="","",VLOOKUP(A1465,入力データ,2,FALSE)),"")</f>
        <v/>
      </c>
      <c r="D1465" s="461" t="str">
        <f>IFERROR(
IF(OR(VLOOKUP(A1465,入力データ,34,FALSE)=1,
VLOOKUP(A1465,入力データ,34,FALSE)=3,
VLOOKUP(A1465,入力データ,34,FALSE)=4,
VLOOKUP(A1465,入力データ,34,FALSE)=5),
IF(VLOOKUP(A1465,入力データ,13,FALSE)="","",VLOOKUP(A1465,入力データ,13,FALSE)),
IF(VLOOKUP(A1465,入力データ,3,FALSE)="","",VLOOKUP(A1465,入力データ,3,FALSE))),"")</f>
        <v/>
      </c>
      <c r="E1465" s="464" t="str">
        <f>IFERROR(IF(VLOOKUP(A1465,入力データ,5,FALSE)="","",IF(VLOOKUP(A1465,入力データ,5,FALSE)&gt;43585,5,4)),"")</f>
        <v/>
      </c>
      <c r="F1465" s="467" t="str">
        <f>IFERROR(IF(VLOOKUP(A1465,入力データ,5,FALSE)="","",VLOOKUP(A1465,入力データ,5,FALSE)),"")</f>
        <v/>
      </c>
      <c r="G1465" s="470" t="str">
        <f>IFERROR(IF(VLOOKUP(A1465,入力データ,5,FALSE)="","",VLOOKUP(A1465,入力データ,5,FALSE)),"")</f>
        <v/>
      </c>
      <c r="H1465" s="473" t="str">
        <f>IFERROR(IF(VLOOKUP(A1465,入力データ,5,FALSE)&gt;0,1,""),"")</f>
        <v/>
      </c>
      <c r="I1465" s="473" t="str">
        <f>IFERROR(IF(VLOOKUP(A1465,入力データ,6,FALSE)="","",VLOOKUP(A1465,入力データ,6,FALSE)),"")</f>
        <v/>
      </c>
      <c r="J1465" s="475" t="str">
        <f>IFERROR(IF(VLOOKUP(A1465,入力データ,7,FALSE)="","",
IF(VLOOKUP(A1465,入力データ,7,FALSE)&gt;159,"G",
IF(VLOOKUP(A1465,入力データ,7,FALSE)&gt;149,"F",
IF(VLOOKUP(A1465,入力データ,7,FALSE)&gt;139,"E",
IF(VLOOKUP(A1465,入力データ,7,FALSE)&gt;129,"D",
IF(VLOOKUP(A1465,入力データ,7,FALSE)&gt;119,"C",
IF(VLOOKUP(A1465,入力データ,7,FALSE)&gt;109,"B",
IF(VLOOKUP(A1465,入力データ,7,FALSE)&gt;99,"A",
"")))))))),"")</f>
        <v/>
      </c>
      <c r="K1465" s="478" t="str">
        <f>IFERROR(IF(VLOOKUP(A1465,入力データ,7,FALSE)="","",
IF(VLOOKUP(A1465,入力データ,7,FALSE)&gt;99,MOD(VLOOKUP(A1465,入力データ,7,FALSE),10),VLOOKUP(A1465,入力データ,7,FALSE))),"")</f>
        <v/>
      </c>
      <c r="L1465" s="481" t="str">
        <f>IFERROR(IF(VLOOKUP(A1465,入力データ,8,FALSE)="","",VLOOKUP(A1465,入力データ,8,FALSE)),"")</f>
        <v/>
      </c>
      <c r="M1465" s="483" t="str">
        <f>IFERROR(IF(VLOOKUP(A1465,入力データ,9,FALSE)="","",IF(VLOOKUP(A1465,入力データ,9,FALSE)&gt;43585,5,4)),"")</f>
        <v/>
      </c>
      <c r="N1465" s="485" t="str">
        <f>IFERROR(IF(VLOOKUP(A1465,入力データ,9,FALSE)="","",VLOOKUP(A1465,入力データ,9,FALSE)),"")</f>
        <v/>
      </c>
      <c r="O1465" s="470" t="str">
        <f>IFERROR(IF(VLOOKUP(A1465,入力データ,9,FALSE)="","",VLOOKUP(A1465,入力データ,9,FALSE)),"")</f>
        <v/>
      </c>
      <c r="P1465" s="481" t="str">
        <f>IFERROR(IF(VLOOKUP(A1465,入力データ,10,FALSE)="","",VLOOKUP(A1465,入力データ,10,FALSE)),"")</f>
        <v/>
      </c>
      <c r="Q1465" s="434"/>
      <c r="R1465" s="487" t="str">
        <f>IFERROR(IF(VLOOKUP(A1465,入力データ,8,FALSE)="","",VLOOKUP(A1465,入力データ,8,FALSE)+VALUE(VLOOKUP(A1465,入力データ,10,FALSE))),"")</f>
        <v/>
      </c>
      <c r="S1465" s="434" t="str">
        <f>IF(R1465="","",IF(VLOOKUP(A1465,入力データ,11,FALSE)="育児休業","ｲｸｷｭｳ",IF(VLOOKUP(A1465,入力データ,11,FALSE)="傷病休職","ﾑｷｭｳ",ROUNDDOWN(R1465*10/1000,0))))</f>
        <v/>
      </c>
      <c r="T1465" s="435"/>
      <c r="U1465" s="436"/>
      <c r="V1465" s="152"/>
      <c r="W1465" s="149"/>
      <c r="X1465" s="149"/>
      <c r="Y1465" s="149" t="str">
        <f>IFERROR(IF(VLOOKUP(A1465,入力データ,21,FALSE)="","",VLOOKUP(A1465,入力データ,21,FALSE)),"")</f>
        <v/>
      </c>
      <c r="Z1465" s="40"/>
      <c r="AA1465" s="67"/>
      <c r="AB1465" s="368" t="str">
        <f>IFERROR(IF(VLOOKUP(A1465,入力データ,28,FALSE)&amp;"　"&amp;VLOOKUP(A1465,入力データ,29,FALSE)="　","",VLOOKUP(A1465,入力データ,28,FALSE)&amp;"　"&amp;VLOOKUP(A1465,入力データ,29,FALSE)),"")</f>
        <v/>
      </c>
      <c r="AC1465" s="443">
        <v>1</v>
      </c>
      <c r="AD1465" s="444" t="str">
        <f>IFERROR(IF(VLOOKUP(A1465,入力データ,34,FALSE)="","",VLOOKUP(A1465,入力データ,34,FALSE)),"")</f>
        <v/>
      </c>
      <c r="AE1465" s="444" t="str">
        <f>IF(AD1465="","",IF(V1472&gt;43585,5,4))</f>
        <v/>
      </c>
      <c r="AF1465" s="445" t="str">
        <f>IF(AD1465="","",V1472)</f>
        <v/>
      </c>
      <c r="AG1465" s="447" t="str">
        <f>IF(AD1465="","",V1472)</f>
        <v/>
      </c>
      <c r="AH1465" s="449" t="str">
        <f>IF(AD1465="","",V1472)</f>
        <v/>
      </c>
      <c r="AI1465" s="444">
        <v>5</v>
      </c>
      <c r="AJ1465" s="451" t="str">
        <f>IFERROR(IF(OR(VLOOKUP(A1465,入力データ,34,FALSE)=1,VLOOKUP(A1465,入力データ,34,FALSE)=3,VLOOKUP(A1465,入力データ,34,FALSE)=4,VLOOKUP(A1465,入力データ,34,FALSE)=5),3,
IF(VLOOKUP(A1465,入力データ,35,FALSE)="","",3)),"")</f>
        <v/>
      </c>
      <c r="AK1465" s="371"/>
      <c r="AL1465" s="373"/>
      <c r="AM1465" s="66"/>
    </row>
    <row r="1466" spans="1:39" s="1" customFormat="1" ht="15" customHeight="1" x14ac:dyDescent="0.15">
      <c r="A1466" s="454"/>
      <c r="B1466" s="457"/>
      <c r="C1466" s="460"/>
      <c r="D1466" s="462"/>
      <c r="E1466" s="465"/>
      <c r="F1466" s="468"/>
      <c r="G1466" s="471"/>
      <c r="H1466" s="474"/>
      <c r="I1466" s="474"/>
      <c r="J1466" s="476"/>
      <c r="K1466" s="479"/>
      <c r="L1466" s="482"/>
      <c r="M1466" s="484"/>
      <c r="N1466" s="486"/>
      <c r="O1466" s="471"/>
      <c r="P1466" s="482"/>
      <c r="Q1466" s="437"/>
      <c r="R1466" s="488"/>
      <c r="S1466" s="437"/>
      <c r="T1466" s="438"/>
      <c r="U1466" s="439"/>
      <c r="V1466" s="41"/>
      <c r="W1466" s="150"/>
      <c r="X1466" s="150"/>
      <c r="Y1466" s="150" t="str">
        <f>IFERROR(IF(VLOOKUP(A1465,入力データ,22,FALSE)="","",VLOOKUP(A1465,入力データ,22,FALSE)),"")</f>
        <v/>
      </c>
      <c r="Z1466" s="150"/>
      <c r="AA1466" s="151"/>
      <c r="AB1466" s="369"/>
      <c r="AC1466" s="378"/>
      <c r="AD1466" s="380"/>
      <c r="AE1466" s="380"/>
      <c r="AF1466" s="446"/>
      <c r="AG1466" s="448"/>
      <c r="AH1466" s="450"/>
      <c r="AI1466" s="380"/>
      <c r="AJ1466" s="452"/>
      <c r="AK1466" s="372"/>
      <c r="AL1466" s="374"/>
      <c r="AM1466" s="66"/>
    </row>
    <row r="1467" spans="1:39" ht="15" customHeight="1" x14ac:dyDescent="0.15">
      <c r="A1467" s="454"/>
      <c r="B1467" s="457"/>
      <c r="C1467" s="375" t="str">
        <f>IFERROR(IF(VLOOKUP(A1465,入力データ,12,FALSE)="","",VLOOKUP(A1465,入力データ,12,FALSE)),"")</f>
        <v/>
      </c>
      <c r="D1467" s="462"/>
      <c r="E1467" s="465"/>
      <c r="F1467" s="468"/>
      <c r="G1467" s="471"/>
      <c r="H1467" s="474"/>
      <c r="I1467" s="474"/>
      <c r="J1467" s="476"/>
      <c r="K1467" s="479"/>
      <c r="L1467" s="482"/>
      <c r="M1467" s="484"/>
      <c r="N1467" s="486"/>
      <c r="O1467" s="471"/>
      <c r="P1467" s="482"/>
      <c r="Q1467" s="437"/>
      <c r="R1467" s="488"/>
      <c r="S1467" s="437"/>
      <c r="T1467" s="438"/>
      <c r="U1467" s="439"/>
      <c r="V1467" s="41"/>
      <c r="W1467" s="150"/>
      <c r="X1467" s="150"/>
      <c r="Y1467" s="150" t="str">
        <f>IFERROR(IF(VLOOKUP(A1465,入力データ,23,FALSE)="","",VLOOKUP(A1465,入力データ,23,FALSE)),"")</f>
        <v/>
      </c>
      <c r="Z1467" s="150"/>
      <c r="AA1467" s="151"/>
      <c r="AB1467" s="369"/>
      <c r="AC1467" s="377">
        <v>2</v>
      </c>
      <c r="AD1467" s="379" t="str">
        <f>IFERROR(IF(VLOOKUP(A1465,入力データ,37,FALSE)="","",VLOOKUP(A1465,入力データ,37,FALSE)),"")</f>
        <v/>
      </c>
      <c r="AE1467" s="379" t="str">
        <f>IF(AD1467="","",IF(V1472&gt;43585,5,4))</f>
        <v/>
      </c>
      <c r="AF1467" s="381" t="str">
        <f>IF(AD1467="","",V1472)</f>
        <v/>
      </c>
      <c r="AG1467" s="383" t="str">
        <f>IF(AE1467="","",V1472)</f>
        <v/>
      </c>
      <c r="AH1467" s="385" t="str">
        <f>IF(AF1467="","",V1472)</f>
        <v/>
      </c>
      <c r="AI1467" s="387">
        <v>6</v>
      </c>
      <c r="AJ1467" s="389" t="str">
        <f>IFERROR(IF(VLOOKUP(A1465,入力データ,36,FALSE)="","",3),"")</f>
        <v/>
      </c>
      <c r="AK1467" s="372"/>
      <c r="AL1467" s="374"/>
      <c r="AM1467" s="66"/>
    </row>
    <row r="1468" spans="1:39" ht="15" customHeight="1" x14ac:dyDescent="0.15">
      <c r="A1468" s="454"/>
      <c r="B1468" s="458"/>
      <c r="C1468" s="376"/>
      <c r="D1468" s="463"/>
      <c r="E1468" s="466"/>
      <c r="F1468" s="469"/>
      <c r="G1468" s="472"/>
      <c r="H1468" s="466"/>
      <c r="I1468" s="466"/>
      <c r="J1468" s="477"/>
      <c r="K1468" s="480"/>
      <c r="L1468" s="466"/>
      <c r="M1468" s="466"/>
      <c r="N1468" s="469"/>
      <c r="O1468" s="472"/>
      <c r="P1468" s="466"/>
      <c r="Q1468" s="477"/>
      <c r="R1468" s="489"/>
      <c r="S1468" s="440"/>
      <c r="T1468" s="441"/>
      <c r="U1468" s="442"/>
      <c r="V1468" s="38"/>
      <c r="W1468" s="36"/>
      <c r="X1468" s="36"/>
      <c r="Y1468" s="150" t="str">
        <f>IFERROR(IF(VLOOKUP(A1465,入力データ,24,FALSE)="","",VLOOKUP(A1465,入力データ,24,FALSE)),"")</f>
        <v/>
      </c>
      <c r="Z1468" s="63"/>
      <c r="AA1468" s="37"/>
      <c r="AB1468" s="369"/>
      <c r="AC1468" s="378"/>
      <c r="AD1468" s="380"/>
      <c r="AE1468" s="380"/>
      <c r="AF1468" s="382"/>
      <c r="AG1468" s="384"/>
      <c r="AH1468" s="386"/>
      <c r="AI1468" s="388"/>
      <c r="AJ1468" s="390"/>
      <c r="AK1468" s="372"/>
      <c r="AL1468" s="374"/>
      <c r="AM1468" s="66"/>
    </row>
    <row r="1469" spans="1:39" ht="15" customHeight="1" x14ac:dyDescent="0.15">
      <c r="A1469" s="454"/>
      <c r="B1469" s="490" t="str">
        <f>IF(OR(C1465&lt;&gt;"",C1467&lt;&gt;""),"○","")</f>
        <v/>
      </c>
      <c r="C1469" s="391" t="str">
        <f>IFERROR(IF(VLOOKUP(A1465,入力データ,4,FALSE)="","",VLOOKUP(A1465,入力データ,4,FALSE)),"")</f>
        <v/>
      </c>
      <c r="D1469" s="392"/>
      <c r="E1469" s="395" t="str">
        <f>IFERROR(IF(VLOOKUP(A1465,入力データ,15,FALSE)="","",IF(VLOOKUP(A1465,入力データ,15,FALSE)&gt;43585,5,4)),"")</f>
        <v/>
      </c>
      <c r="F1469" s="398" t="str">
        <f>IFERROR(IF(VLOOKUP(A1465,入力データ,15,FALSE)="","",VLOOKUP(A1465,入力データ,15,FALSE)),"")</f>
        <v/>
      </c>
      <c r="G1469" s="401" t="str">
        <f>IFERROR(IF(VLOOKUP(A1465,入力データ,15,FALSE)="","",VLOOKUP(A1465,入力データ,15,FALSE)),"")</f>
        <v/>
      </c>
      <c r="H1469" s="404" t="str">
        <f>IFERROR(IF(VLOOKUP(A1465,入力データ,15,FALSE)&gt;0,1,""),"")</f>
        <v/>
      </c>
      <c r="I1469" s="404" t="str">
        <f>IFERROR(IF(VLOOKUP(A1465,入力データ,16,FALSE)="","",VLOOKUP(A1465,入力データ,16,FALSE)),"")</f>
        <v/>
      </c>
      <c r="J1469" s="405" t="str">
        <f>IFERROR(IF(VLOOKUP(A1465,入力データ,17,FALSE)="","",
IF(VLOOKUP(A1465,入力データ,17,FALSE)&gt;159,"G",
IF(VLOOKUP(A1465,入力データ,17,FALSE)&gt;149,"F",
IF(VLOOKUP(A1465,入力データ,17,FALSE)&gt;139,"E",
IF(VLOOKUP(A1465,入力データ,17,FALSE)&gt;129,"D",
IF(VLOOKUP(A1465,入力データ,17,FALSE)&gt;119,"C",
IF(VLOOKUP(A1465,入力データ,17,FALSE)&gt;109,"B",
IF(VLOOKUP(A1465,入力データ,17,FALSE)&gt;99,"A",
"")))))))),"")</f>
        <v/>
      </c>
      <c r="K1469" s="408" t="str">
        <f>IFERROR(IF(VLOOKUP(A1465,入力データ,17,FALSE)="","",
IF(VLOOKUP(A1465,入力データ,17,FALSE)&gt;99,MOD(VLOOKUP(A1465,入力データ,17,FALSE),10),VLOOKUP(A1465,入力データ,17,FALSE))),"")</f>
        <v/>
      </c>
      <c r="L1469" s="411" t="str">
        <f>IFERROR(IF(VLOOKUP(A1465,入力データ,18,FALSE)="","",VLOOKUP(A1465,入力データ,18,FALSE)),"")</f>
        <v/>
      </c>
      <c r="M1469" s="493" t="str">
        <f>IFERROR(IF(VLOOKUP(A1465,入力データ,19,FALSE)="","",IF(VLOOKUP(A1465,入力データ,19,FALSE)&gt;43585,5,4)),"")</f>
        <v/>
      </c>
      <c r="N1469" s="398" t="str">
        <f>IFERROR(IF(VLOOKUP(A1465,入力データ,19,FALSE)="","",VLOOKUP(A1465,入力データ,19,FALSE)),"")</f>
        <v/>
      </c>
      <c r="O1469" s="401" t="str">
        <f>IFERROR(IF(VLOOKUP(A1465,入力データ,19,FALSE)="","",VLOOKUP(A1465,入力データ,19,FALSE)),"")</f>
        <v/>
      </c>
      <c r="P1469" s="411" t="str">
        <f>IFERROR(IF(VLOOKUP(A1465,入力データ,20,FALSE)="","",VLOOKUP(A1465,入力データ,20,FALSE)),"")</f>
        <v/>
      </c>
      <c r="Q1469" s="500"/>
      <c r="R1469" s="503" t="str">
        <f>IFERROR(IF(OR(S1469="ｲｸｷｭｳ",S1469="ﾑｷｭｳ",AND(L1469="",P1469="")),"",VLOOKUP(A1465,入力データ,31,FALSE)),"")</f>
        <v/>
      </c>
      <c r="S1469" s="423" t="str">
        <f>IFERROR(
IF(VLOOKUP(A1465,入力データ,33,FALSE)=1,"ﾑｷｭｳ ",
IF(VLOOKUP(A1465,入力データ,33,FALSE)=3,"ｲｸｷｭｳ",
IF(VLOOKUP(A1465,入力データ,33,FALSE)=4,VLOOKUP(A1465,入力データ,32,FALSE),
IF(VLOOKUP(A1465,入力データ,33,FALSE)=5,VLOOKUP(A1465,入力データ,32,FALSE),
IF(AND(VLOOKUP(A1465,入力データ,38,FALSE)&gt;0,VLOOKUP(A1465,入力データ,38,FALSE)&lt;9),0,
IF(AND(L1469="",P1469=""),"",VLOOKUP(A1465,入力データ,32,FALSE))))))),"")</f>
        <v/>
      </c>
      <c r="T1469" s="424"/>
      <c r="U1469" s="425"/>
      <c r="V1469" s="36"/>
      <c r="W1469" s="36"/>
      <c r="X1469" s="36"/>
      <c r="Y1469" s="63" t="str">
        <f>IFERROR(IF(VLOOKUP(A1465,入力データ,25,FALSE)="","",VLOOKUP(A1465,入力データ,25,FALSE)),"")</f>
        <v/>
      </c>
      <c r="Z1469" s="63"/>
      <c r="AA1469" s="37"/>
      <c r="AB1469" s="369"/>
      <c r="AC1469" s="377">
        <v>3</v>
      </c>
      <c r="AD1469" s="379" t="str">
        <f>IFERROR(IF(VLOOKUP(A1465,入力データ,33,FALSE)="","",VLOOKUP(A1465,入力データ,33,FALSE)),"")</f>
        <v/>
      </c>
      <c r="AE1469" s="379" t="str">
        <f>IF(AD1469="","",IF(V1472&gt;43585,5,4))</f>
        <v/>
      </c>
      <c r="AF1469" s="381" t="str">
        <f>IF(AD1469="","",V1472)</f>
        <v/>
      </c>
      <c r="AG1469" s="383" t="str">
        <f>IF(AE1469="","",V1472)</f>
        <v/>
      </c>
      <c r="AH1469" s="385" t="str">
        <f>IF(AF1469="","",V1472)</f>
        <v/>
      </c>
      <c r="AI1469" s="379">
        <v>7</v>
      </c>
      <c r="AJ1469" s="430"/>
      <c r="AK1469" s="372"/>
      <c r="AL1469" s="374"/>
      <c r="AM1469" s="66"/>
    </row>
    <row r="1470" spans="1:39" ht="15" customHeight="1" x14ac:dyDescent="0.15">
      <c r="A1470" s="454"/>
      <c r="B1470" s="491"/>
      <c r="C1470" s="393"/>
      <c r="D1470" s="394"/>
      <c r="E1470" s="396"/>
      <c r="F1470" s="399"/>
      <c r="G1470" s="402"/>
      <c r="H1470" s="396"/>
      <c r="I1470" s="396"/>
      <c r="J1470" s="406"/>
      <c r="K1470" s="409"/>
      <c r="L1470" s="396"/>
      <c r="M1470" s="494"/>
      <c r="N1470" s="496"/>
      <c r="O1470" s="498"/>
      <c r="P1470" s="494"/>
      <c r="Q1470" s="501"/>
      <c r="R1470" s="504"/>
      <c r="S1470" s="426"/>
      <c r="T1470" s="426"/>
      <c r="U1470" s="427"/>
      <c r="V1470" s="1"/>
      <c r="W1470" s="1"/>
      <c r="X1470" s="1"/>
      <c r="Y1470" s="63" t="str">
        <f>IFERROR(IF(VLOOKUP(A1465,入力データ,26,FALSE)="","",VLOOKUP(A1465,入力データ,26,FALSE)),"")</f>
        <v/>
      </c>
      <c r="Z1470" s="1"/>
      <c r="AA1470" s="1"/>
      <c r="AB1470" s="369"/>
      <c r="AC1470" s="378"/>
      <c r="AD1470" s="380"/>
      <c r="AE1470" s="380"/>
      <c r="AF1470" s="382"/>
      <c r="AG1470" s="384"/>
      <c r="AH1470" s="386"/>
      <c r="AI1470" s="380"/>
      <c r="AJ1470" s="431"/>
      <c r="AK1470" s="372"/>
      <c r="AL1470" s="374"/>
      <c r="AM1470" s="66"/>
    </row>
    <row r="1471" spans="1:39" ht="15" customHeight="1" x14ac:dyDescent="0.15">
      <c r="A1471" s="454"/>
      <c r="B1471" s="491"/>
      <c r="C1471" s="432" t="str">
        <f>IFERROR(IF(VLOOKUP(A1465,入力データ,14,FALSE)="","",VLOOKUP(A1465,入力データ,14,FALSE)),"")</f>
        <v/>
      </c>
      <c r="D1471" s="409"/>
      <c r="E1471" s="396"/>
      <c r="F1471" s="399"/>
      <c r="G1471" s="402"/>
      <c r="H1471" s="396"/>
      <c r="I1471" s="396"/>
      <c r="J1471" s="406"/>
      <c r="K1471" s="409"/>
      <c r="L1471" s="396"/>
      <c r="M1471" s="494"/>
      <c r="N1471" s="496"/>
      <c r="O1471" s="498"/>
      <c r="P1471" s="494"/>
      <c r="Q1471" s="501"/>
      <c r="R1471" s="504"/>
      <c r="S1471" s="426"/>
      <c r="T1471" s="426"/>
      <c r="U1471" s="427"/>
      <c r="V1471" s="150"/>
      <c r="W1471" s="150"/>
      <c r="X1471" s="150"/>
      <c r="Y1471" s="1"/>
      <c r="Z1471" s="62"/>
      <c r="AA1471" s="151"/>
      <c r="AB1471" s="369"/>
      <c r="AC1471" s="377">
        <v>4</v>
      </c>
      <c r="AD1471" s="413" t="str">
        <f>IFERROR(IF(VLOOKUP(A1465,入力データ,38,FALSE)="","",VLOOKUP(A1465,入力データ,38,FALSE)),"")</f>
        <v/>
      </c>
      <c r="AE1471" s="379" t="str">
        <f>IF(AD1471="","",IF(V1472&gt;43585,5,4))</f>
        <v/>
      </c>
      <c r="AF1471" s="381" t="str">
        <f>IF(AE1471="","",V1472)</f>
        <v/>
      </c>
      <c r="AG1471" s="383" t="str">
        <f>IF(AE1471="","",V1472)</f>
        <v/>
      </c>
      <c r="AH1471" s="385" t="str">
        <f>IF(AE1471="","",V1472)</f>
        <v/>
      </c>
      <c r="AI1471" s="379"/>
      <c r="AJ1471" s="418"/>
      <c r="AK1471" s="58"/>
      <c r="AL1471" s="86"/>
      <c r="AM1471" s="66"/>
    </row>
    <row r="1472" spans="1:39" ht="15" customHeight="1" x14ac:dyDescent="0.15">
      <c r="A1472" s="455"/>
      <c r="B1472" s="492"/>
      <c r="C1472" s="433"/>
      <c r="D1472" s="410"/>
      <c r="E1472" s="397"/>
      <c r="F1472" s="400"/>
      <c r="G1472" s="403"/>
      <c r="H1472" s="397"/>
      <c r="I1472" s="397"/>
      <c r="J1472" s="407"/>
      <c r="K1472" s="410"/>
      <c r="L1472" s="397"/>
      <c r="M1472" s="495"/>
      <c r="N1472" s="497"/>
      <c r="O1472" s="499"/>
      <c r="P1472" s="495"/>
      <c r="Q1472" s="502"/>
      <c r="R1472" s="505"/>
      <c r="S1472" s="428"/>
      <c r="T1472" s="428"/>
      <c r="U1472" s="429"/>
      <c r="V1472" s="420" t="str">
        <f>IFERROR(IF(VLOOKUP(A1465,入力データ,27,FALSE)="","",VLOOKUP(A1465,入力データ,27,FALSE)),"")</f>
        <v/>
      </c>
      <c r="W1472" s="421"/>
      <c r="X1472" s="421"/>
      <c r="Y1472" s="421"/>
      <c r="Z1472" s="421"/>
      <c r="AA1472" s="422"/>
      <c r="AB1472" s="370"/>
      <c r="AC1472" s="412"/>
      <c r="AD1472" s="414"/>
      <c r="AE1472" s="414"/>
      <c r="AF1472" s="415"/>
      <c r="AG1472" s="416"/>
      <c r="AH1472" s="417"/>
      <c r="AI1472" s="414"/>
      <c r="AJ1472" s="419"/>
      <c r="AK1472" s="60"/>
      <c r="AL1472" s="61"/>
      <c r="AM1472" s="66"/>
    </row>
    <row r="1473" spans="1:38" ht="15" customHeight="1" x14ac:dyDescent="0.15">
      <c r="A1473" s="453">
        <v>183</v>
      </c>
      <c r="B1473" s="456"/>
      <c r="C1473" s="459" t="str">
        <f>IFERROR(IF(VLOOKUP(A1473,入力データ,2,FALSE)="","",VLOOKUP(A1473,入力データ,2,FALSE)),"")</f>
        <v/>
      </c>
      <c r="D1473" s="461" t="str">
        <f>IFERROR(
IF(OR(VLOOKUP(A1473,入力データ,34,FALSE)=1,
VLOOKUP(A1473,入力データ,34,FALSE)=3,
VLOOKUP(A1473,入力データ,34,FALSE)=4,
VLOOKUP(A1473,入力データ,34,FALSE)=5),
IF(VLOOKUP(A1473,入力データ,13,FALSE)="","",VLOOKUP(A1473,入力データ,13,FALSE)),
IF(VLOOKUP(A1473,入力データ,3,FALSE)="","",VLOOKUP(A1473,入力データ,3,FALSE))),"")</f>
        <v/>
      </c>
      <c r="E1473" s="464" t="str">
        <f>IFERROR(IF(VLOOKUP(A1473,入力データ,5,FALSE)="","",IF(VLOOKUP(A1473,入力データ,5,FALSE)&gt;43585,5,4)),"")</f>
        <v/>
      </c>
      <c r="F1473" s="467" t="str">
        <f>IFERROR(IF(VLOOKUP(A1473,入力データ,5,FALSE)="","",VLOOKUP(A1473,入力データ,5,FALSE)),"")</f>
        <v/>
      </c>
      <c r="G1473" s="470" t="str">
        <f>IFERROR(IF(VLOOKUP(A1473,入力データ,5,FALSE)="","",VLOOKUP(A1473,入力データ,5,FALSE)),"")</f>
        <v/>
      </c>
      <c r="H1473" s="473" t="str">
        <f>IFERROR(IF(VLOOKUP(A1473,入力データ,5,FALSE)&gt;0,1,""),"")</f>
        <v/>
      </c>
      <c r="I1473" s="473" t="str">
        <f>IFERROR(IF(VLOOKUP(A1473,入力データ,6,FALSE)="","",VLOOKUP(A1473,入力データ,6,FALSE)),"")</f>
        <v/>
      </c>
      <c r="J1473" s="475" t="str">
        <f>IFERROR(IF(VLOOKUP(A1473,入力データ,7,FALSE)="","",
IF(VLOOKUP(A1473,入力データ,7,FALSE)&gt;159,"G",
IF(VLOOKUP(A1473,入力データ,7,FALSE)&gt;149,"F",
IF(VLOOKUP(A1473,入力データ,7,FALSE)&gt;139,"E",
IF(VLOOKUP(A1473,入力データ,7,FALSE)&gt;129,"D",
IF(VLOOKUP(A1473,入力データ,7,FALSE)&gt;119,"C",
IF(VLOOKUP(A1473,入力データ,7,FALSE)&gt;109,"B",
IF(VLOOKUP(A1473,入力データ,7,FALSE)&gt;99,"A",
"")))))))),"")</f>
        <v/>
      </c>
      <c r="K1473" s="478" t="str">
        <f>IFERROR(IF(VLOOKUP(A1473,入力データ,7,FALSE)="","",
IF(VLOOKUP(A1473,入力データ,7,FALSE)&gt;99,MOD(VLOOKUP(A1473,入力データ,7,FALSE),10),VLOOKUP(A1473,入力データ,7,FALSE))),"")</f>
        <v/>
      </c>
      <c r="L1473" s="481" t="str">
        <f>IFERROR(IF(VLOOKUP(A1473,入力データ,8,FALSE)="","",VLOOKUP(A1473,入力データ,8,FALSE)),"")</f>
        <v/>
      </c>
      <c r="M1473" s="483" t="str">
        <f>IFERROR(IF(VLOOKUP(A1473,入力データ,9,FALSE)="","",IF(VLOOKUP(A1473,入力データ,9,FALSE)&gt;43585,5,4)),"")</f>
        <v/>
      </c>
      <c r="N1473" s="485" t="str">
        <f>IFERROR(IF(VLOOKUP(A1473,入力データ,9,FALSE)="","",VLOOKUP(A1473,入力データ,9,FALSE)),"")</f>
        <v/>
      </c>
      <c r="O1473" s="470" t="str">
        <f>IFERROR(IF(VLOOKUP(A1473,入力データ,9,FALSE)="","",VLOOKUP(A1473,入力データ,9,FALSE)),"")</f>
        <v/>
      </c>
      <c r="P1473" s="481" t="str">
        <f>IFERROR(IF(VLOOKUP(A1473,入力データ,10,FALSE)="","",VLOOKUP(A1473,入力データ,10,FALSE)),"")</f>
        <v/>
      </c>
      <c r="Q1473" s="434"/>
      <c r="R1473" s="487" t="str">
        <f>IFERROR(IF(VLOOKUP(A1473,入力データ,8,FALSE)="","",VLOOKUP(A1473,入力データ,8,FALSE)+VALUE(VLOOKUP(A1473,入力データ,10,FALSE))),"")</f>
        <v/>
      </c>
      <c r="S1473" s="434" t="str">
        <f>IF(R1473="","",IF(VLOOKUP(A1473,入力データ,11,FALSE)="育児休業","ｲｸｷｭｳ",IF(VLOOKUP(A1473,入力データ,11,FALSE)="傷病休職","ﾑｷｭｳ",ROUNDDOWN(R1473*10/1000,0))))</f>
        <v/>
      </c>
      <c r="T1473" s="435"/>
      <c r="U1473" s="436"/>
      <c r="V1473" s="152"/>
      <c r="W1473" s="149"/>
      <c r="X1473" s="149"/>
      <c r="Y1473" s="149" t="str">
        <f>IFERROR(IF(VLOOKUP(A1473,入力データ,21,FALSE)="","",VLOOKUP(A1473,入力データ,21,FALSE)),"")</f>
        <v/>
      </c>
      <c r="Z1473" s="40"/>
      <c r="AA1473" s="67"/>
      <c r="AB1473" s="368" t="str">
        <f>IFERROR(IF(VLOOKUP(A1473,入力データ,28,FALSE)&amp;"　"&amp;VLOOKUP(A1473,入力データ,29,FALSE)="　","",VLOOKUP(A1473,入力データ,28,FALSE)&amp;"　"&amp;VLOOKUP(A1473,入力データ,29,FALSE)),"")</f>
        <v/>
      </c>
      <c r="AC1473" s="443">
        <v>1</v>
      </c>
      <c r="AD1473" s="444" t="str">
        <f>IFERROR(IF(VLOOKUP(A1473,入力データ,34,FALSE)="","",VLOOKUP(A1473,入力データ,34,FALSE)),"")</f>
        <v/>
      </c>
      <c r="AE1473" s="444" t="str">
        <f>IF(AD1473="","",IF(V1480&gt;43585,5,4))</f>
        <v/>
      </c>
      <c r="AF1473" s="445" t="str">
        <f>IF(AD1473="","",V1480)</f>
        <v/>
      </c>
      <c r="AG1473" s="447" t="str">
        <f>IF(AD1473="","",V1480)</f>
        <v/>
      </c>
      <c r="AH1473" s="449" t="str">
        <f>IF(AD1473="","",V1480)</f>
        <v/>
      </c>
      <c r="AI1473" s="444">
        <v>5</v>
      </c>
      <c r="AJ1473" s="451" t="str">
        <f>IFERROR(IF(OR(VLOOKUP(A1473,入力データ,34,FALSE)=1,VLOOKUP(A1473,入力データ,34,FALSE)=3,VLOOKUP(A1473,入力データ,34,FALSE)=4,VLOOKUP(A1473,入力データ,34,FALSE)=5),3,
IF(VLOOKUP(A1473,入力データ,35,FALSE)="","",3)),"")</f>
        <v/>
      </c>
      <c r="AK1473" s="371"/>
      <c r="AL1473" s="373"/>
    </row>
    <row r="1474" spans="1:38" ht="15" customHeight="1" x14ac:dyDescent="0.15">
      <c r="A1474" s="454"/>
      <c r="B1474" s="457"/>
      <c r="C1474" s="460"/>
      <c r="D1474" s="462"/>
      <c r="E1474" s="465"/>
      <c r="F1474" s="468"/>
      <c r="G1474" s="471"/>
      <c r="H1474" s="474"/>
      <c r="I1474" s="474"/>
      <c r="J1474" s="476"/>
      <c r="K1474" s="479"/>
      <c r="L1474" s="482"/>
      <c r="M1474" s="484"/>
      <c r="N1474" s="486"/>
      <c r="O1474" s="471"/>
      <c r="P1474" s="482"/>
      <c r="Q1474" s="437"/>
      <c r="R1474" s="488"/>
      <c r="S1474" s="437"/>
      <c r="T1474" s="438"/>
      <c r="U1474" s="439"/>
      <c r="V1474" s="41"/>
      <c r="W1474" s="150"/>
      <c r="X1474" s="150"/>
      <c r="Y1474" s="150" t="str">
        <f>IFERROR(IF(VLOOKUP(A1473,入力データ,22,FALSE)="","",VLOOKUP(A1473,入力データ,22,FALSE)),"")</f>
        <v/>
      </c>
      <c r="Z1474" s="150"/>
      <c r="AA1474" s="151"/>
      <c r="AB1474" s="369"/>
      <c r="AC1474" s="378"/>
      <c r="AD1474" s="380"/>
      <c r="AE1474" s="380"/>
      <c r="AF1474" s="446"/>
      <c r="AG1474" s="448"/>
      <c r="AH1474" s="450"/>
      <c r="AI1474" s="380"/>
      <c r="AJ1474" s="452"/>
      <c r="AK1474" s="372"/>
      <c r="AL1474" s="374"/>
    </row>
    <row r="1475" spans="1:38" ht="15" customHeight="1" x14ac:dyDescent="0.15">
      <c r="A1475" s="454"/>
      <c r="B1475" s="457"/>
      <c r="C1475" s="375" t="str">
        <f>IFERROR(IF(VLOOKUP(A1473,入力データ,12,FALSE)="","",VLOOKUP(A1473,入力データ,12,FALSE)),"")</f>
        <v/>
      </c>
      <c r="D1475" s="462"/>
      <c r="E1475" s="465"/>
      <c r="F1475" s="468"/>
      <c r="G1475" s="471"/>
      <c r="H1475" s="474"/>
      <c r="I1475" s="474"/>
      <c r="J1475" s="476"/>
      <c r="K1475" s="479"/>
      <c r="L1475" s="482"/>
      <c r="M1475" s="484"/>
      <c r="N1475" s="486"/>
      <c r="O1475" s="471"/>
      <c r="P1475" s="482"/>
      <c r="Q1475" s="437"/>
      <c r="R1475" s="488"/>
      <c r="S1475" s="437"/>
      <c r="T1475" s="438"/>
      <c r="U1475" s="439"/>
      <c r="V1475" s="41"/>
      <c r="W1475" s="150"/>
      <c r="X1475" s="150"/>
      <c r="Y1475" s="150" t="str">
        <f>IFERROR(IF(VLOOKUP(A1473,入力データ,23,FALSE)="","",VLOOKUP(A1473,入力データ,23,FALSE)),"")</f>
        <v/>
      </c>
      <c r="Z1475" s="150"/>
      <c r="AA1475" s="151"/>
      <c r="AB1475" s="369"/>
      <c r="AC1475" s="377">
        <v>2</v>
      </c>
      <c r="AD1475" s="379" t="str">
        <f>IFERROR(IF(VLOOKUP(A1473,入力データ,37,FALSE)="","",VLOOKUP(A1473,入力データ,37,FALSE)),"")</f>
        <v/>
      </c>
      <c r="AE1475" s="379" t="str">
        <f>IF(AD1475="","",IF(V1480&gt;43585,5,4))</f>
        <v/>
      </c>
      <c r="AF1475" s="381" t="str">
        <f>IF(AD1475="","",V1480)</f>
        <v/>
      </c>
      <c r="AG1475" s="383" t="str">
        <f>IF(AE1475="","",V1480)</f>
        <v/>
      </c>
      <c r="AH1475" s="385" t="str">
        <f>IF(AF1475="","",V1480)</f>
        <v/>
      </c>
      <c r="AI1475" s="387">
        <v>6</v>
      </c>
      <c r="AJ1475" s="389" t="str">
        <f>IFERROR(IF(VLOOKUP(A1473,入力データ,36,FALSE)="","",3),"")</f>
        <v/>
      </c>
      <c r="AK1475" s="372"/>
      <c r="AL1475" s="374"/>
    </row>
    <row r="1476" spans="1:38" ht="15" customHeight="1" x14ac:dyDescent="0.15">
      <c r="A1476" s="454"/>
      <c r="B1476" s="458"/>
      <c r="C1476" s="376"/>
      <c r="D1476" s="463"/>
      <c r="E1476" s="466"/>
      <c r="F1476" s="469"/>
      <c r="G1476" s="472"/>
      <c r="H1476" s="466"/>
      <c r="I1476" s="466"/>
      <c r="J1476" s="477"/>
      <c r="K1476" s="480"/>
      <c r="L1476" s="466"/>
      <c r="M1476" s="466"/>
      <c r="N1476" s="469"/>
      <c r="O1476" s="472"/>
      <c r="P1476" s="466"/>
      <c r="Q1476" s="477"/>
      <c r="R1476" s="489"/>
      <c r="S1476" s="440"/>
      <c r="T1476" s="441"/>
      <c r="U1476" s="442"/>
      <c r="V1476" s="38"/>
      <c r="W1476" s="36"/>
      <c r="X1476" s="36"/>
      <c r="Y1476" s="150" t="str">
        <f>IFERROR(IF(VLOOKUP(A1473,入力データ,24,FALSE)="","",VLOOKUP(A1473,入力データ,24,FALSE)),"")</f>
        <v/>
      </c>
      <c r="Z1476" s="63"/>
      <c r="AA1476" s="37"/>
      <c r="AB1476" s="369"/>
      <c r="AC1476" s="378"/>
      <c r="AD1476" s="380"/>
      <c r="AE1476" s="380"/>
      <c r="AF1476" s="382"/>
      <c r="AG1476" s="384"/>
      <c r="AH1476" s="386"/>
      <c r="AI1476" s="388"/>
      <c r="AJ1476" s="390"/>
      <c r="AK1476" s="372"/>
      <c r="AL1476" s="374"/>
    </row>
    <row r="1477" spans="1:38" ht="15" customHeight="1" x14ac:dyDescent="0.15">
      <c r="A1477" s="454"/>
      <c r="B1477" s="490" t="str">
        <f>IF(OR(C1473&lt;&gt;"",C1475&lt;&gt;""),"○","")</f>
        <v/>
      </c>
      <c r="C1477" s="391" t="str">
        <f>IFERROR(IF(VLOOKUP(A1473,入力データ,4,FALSE)="","",VLOOKUP(A1473,入力データ,4,FALSE)),"")</f>
        <v/>
      </c>
      <c r="D1477" s="392"/>
      <c r="E1477" s="395" t="str">
        <f>IFERROR(IF(VLOOKUP(A1473,入力データ,15,FALSE)="","",IF(VLOOKUP(A1473,入力データ,15,FALSE)&gt;43585,5,4)),"")</f>
        <v/>
      </c>
      <c r="F1477" s="398" t="str">
        <f>IFERROR(IF(VLOOKUP(A1473,入力データ,15,FALSE)="","",VLOOKUP(A1473,入力データ,15,FALSE)),"")</f>
        <v/>
      </c>
      <c r="G1477" s="401" t="str">
        <f>IFERROR(IF(VLOOKUP(A1473,入力データ,15,FALSE)="","",VLOOKUP(A1473,入力データ,15,FALSE)),"")</f>
        <v/>
      </c>
      <c r="H1477" s="404" t="str">
        <f>IFERROR(IF(VLOOKUP(A1473,入力データ,15,FALSE)&gt;0,1,""),"")</f>
        <v/>
      </c>
      <c r="I1477" s="404" t="str">
        <f>IFERROR(IF(VLOOKUP(A1473,入力データ,16,FALSE)="","",VLOOKUP(A1473,入力データ,16,FALSE)),"")</f>
        <v/>
      </c>
      <c r="J1477" s="405" t="str">
        <f>IFERROR(IF(VLOOKUP(A1473,入力データ,17,FALSE)="","",
IF(VLOOKUP(A1473,入力データ,17,FALSE)&gt;159,"G",
IF(VLOOKUP(A1473,入力データ,17,FALSE)&gt;149,"F",
IF(VLOOKUP(A1473,入力データ,17,FALSE)&gt;139,"E",
IF(VLOOKUP(A1473,入力データ,17,FALSE)&gt;129,"D",
IF(VLOOKUP(A1473,入力データ,17,FALSE)&gt;119,"C",
IF(VLOOKUP(A1473,入力データ,17,FALSE)&gt;109,"B",
IF(VLOOKUP(A1473,入力データ,17,FALSE)&gt;99,"A",
"")))))))),"")</f>
        <v/>
      </c>
      <c r="K1477" s="408" t="str">
        <f>IFERROR(IF(VLOOKUP(A1473,入力データ,17,FALSE)="","",
IF(VLOOKUP(A1473,入力データ,17,FALSE)&gt;99,MOD(VLOOKUP(A1473,入力データ,17,FALSE),10),VLOOKUP(A1473,入力データ,17,FALSE))),"")</f>
        <v/>
      </c>
      <c r="L1477" s="411" t="str">
        <f>IFERROR(IF(VLOOKUP(A1473,入力データ,18,FALSE)="","",VLOOKUP(A1473,入力データ,18,FALSE)),"")</f>
        <v/>
      </c>
      <c r="M1477" s="493" t="str">
        <f>IFERROR(IF(VLOOKUP(A1473,入力データ,19,FALSE)="","",IF(VLOOKUP(A1473,入力データ,19,FALSE)&gt;43585,5,4)),"")</f>
        <v/>
      </c>
      <c r="N1477" s="398" t="str">
        <f>IFERROR(IF(VLOOKUP(A1473,入力データ,19,FALSE)="","",VLOOKUP(A1473,入力データ,19,FALSE)),"")</f>
        <v/>
      </c>
      <c r="O1477" s="401" t="str">
        <f>IFERROR(IF(VLOOKUP(A1473,入力データ,19,FALSE)="","",VLOOKUP(A1473,入力データ,19,FALSE)),"")</f>
        <v/>
      </c>
      <c r="P1477" s="411" t="str">
        <f>IFERROR(IF(VLOOKUP(A1473,入力データ,20,FALSE)="","",VLOOKUP(A1473,入力データ,20,FALSE)),"")</f>
        <v/>
      </c>
      <c r="Q1477" s="500"/>
      <c r="R1477" s="503" t="str">
        <f>IFERROR(IF(OR(S1477="ｲｸｷｭｳ",S1477="ﾑｷｭｳ",AND(L1477="",P1477="")),"",VLOOKUP(A1473,入力データ,31,FALSE)),"")</f>
        <v/>
      </c>
      <c r="S1477" s="423" t="str">
        <f>IFERROR(
IF(VLOOKUP(A1473,入力データ,33,FALSE)=1,"ﾑｷｭｳ ",
IF(VLOOKUP(A1473,入力データ,33,FALSE)=3,"ｲｸｷｭｳ",
IF(VLOOKUP(A1473,入力データ,33,FALSE)=4,VLOOKUP(A1473,入力データ,32,FALSE),
IF(VLOOKUP(A1473,入力データ,33,FALSE)=5,VLOOKUP(A1473,入力データ,32,FALSE),
IF(AND(VLOOKUP(A1473,入力データ,38,FALSE)&gt;0,VLOOKUP(A1473,入力データ,38,FALSE)&lt;9),0,
IF(AND(L1477="",P1477=""),"",VLOOKUP(A1473,入力データ,32,FALSE))))))),"")</f>
        <v/>
      </c>
      <c r="T1477" s="424"/>
      <c r="U1477" s="425"/>
      <c r="V1477" s="36"/>
      <c r="W1477" s="36"/>
      <c r="X1477" s="36"/>
      <c r="Y1477" s="63" t="str">
        <f>IFERROR(IF(VLOOKUP(A1473,入力データ,25,FALSE)="","",VLOOKUP(A1473,入力データ,25,FALSE)),"")</f>
        <v/>
      </c>
      <c r="Z1477" s="63"/>
      <c r="AA1477" s="37"/>
      <c r="AB1477" s="369"/>
      <c r="AC1477" s="377">
        <v>3</v>
      </c>
      <c r="AD1477" s="379" t="str">
        <f>IFERROR(IF(VLOOKUP(A1473,入力データ,33,FALSE)="","",VLOOKUP(A1473,入力データ,33,FALSE)),"")</f>
        <v/>
      </c>
      <c r="AE1477" s="379" t="str">
        <f>IF(AD1477="","",IF(V1480&gt;43585,5,4))</f>
        <v/>
      </c>
      <c r="AF1477" s="381" t="str">
        <f>IF(AD1477="","",V1480)</f>
        <v/>
      </c>
      <c r="AG1477" s="383" t="str">
        <f>IF(AE1477="","",V1480)</f>
        <v/>
      </c>
      <c r="AH1477" s="385" t="str">
        <f>IF(AF1477="","",V1480)</f>
        <v/>
      </c>
      <c r="AI1477" s="379">
        <v>7</v>
      </c>
      <c r="AJ1477" s="430"/>
      <c r="AK1477" s="372"/>
      <c r="AL1477" s="374"/>
    </row>
    <row r="1478" spans="1:38" ht="15" customHeight="1" x14ac:dyDescent="0.15">
      <c r="A1478" s="454"/>
      <c r="B1478" s="491"/>
      <c r="C1478" s="393"/>
      <c r="D1478" s="394"/>
      <c r="E1478" s="396"/>
      <c r="F1478" s="399"/>
      <c r="G1478" s="402"/>
      <c r="H1478" s="396"/>
      <c r="I1478" s="396"/>
      <c r="J1478" s="406"/>
      <c r="K1478" s="409"/>
      <c r="L1478" s="396"/>
      <c r="M1478" s="494"/>
      <c r="N1478" s="496"/>
      <c r="O1478" s="498"/>
      <c r="P1478" s="494"/>
      <c r="Q1478" s="501"/>
      <c r="R1478" s="504"/>
      <c r="S1478" s="426"/>
      <c r="T1478" s="426"/>
      <c r="U1478" s="427"/>
      <c r="V1478" s="1"/>
      <c r="W1478" s="1"/>
      <c r="X1478" s="1"/>
      <c r="Y1478" s="63" t="str">
        <f>IFERROR(IF(VLOOKUP(A1473,入力データ,26,FALSE)="","",VLOOKUP(A1473,入力データ,26,FALSE)),"")</f>
        <v/>
      </c>
      <c r="Z1478" s="1"/>
      <c r="AA1478" s="1"/>
      <c r="AB1478" s="369"/>
      <c r="AC1478" s="378"/>
      <c r="AD1478" s="380"/>
      <c r="AE1478" s="380"/>
      <c r="AF1478" s="382"/>
      <c r="AG1478" s="384"/>
      <c r="AH1478" s="386"/>
      <c r="AI1478" s="380"/>
      <c r="AJ1478" s="431"/>
      <c r="AK1478" s="372"/>
      <c r="AL1478" s="374"/>
    </row>
    <row r="1479" spans="1:38" ht="15" customHeight="1" x14ac:dyDescent="0.15">
      <c r="A1479" s="454"/>
      <c r="B1479" s="491"/>
      <c r="C1479" s="432" t="str">
        <f>IFERROR(IF(VLOOKUP(A1473,入力データ,14,FALSE)="","",VLOOKUP(A1473,入力データ,14,FALSE)),"")</f>
        <v/>
      </c>
      <c r="D1479" s="409"/>
      <c r="E1479" s="396"/>
      <c r="F1479" s="399"/>
      <c r="G1479" s="402"/>
      <c r="H1479" s="396"/>
      <c r="I1479" s="396"/>
      <c r="J1479" s="406"/>
      <c r="K1479" s="409"/>
      <c r="L1479" s="396"/>
      <c r="M1479" s="494"/>
      <c r="N1479" s="496"/>
      <c r="O1479" s="498"/>
      <c r="P1479" s="494"/>
      <c r="Q1479" s="501"/>
      <c r="R1479" s="504"/>
      <c r="S1479" s="426"/>
      <c r="T1479" s="426"/>
      <c r="U1479" s="427"/>
      <c r="V1479" s="150"/>
      <c r="W1479" s="150"/>
      <c r="X1479" s="150"/>
      <c r="Y1479" s="1"/>
      <c r="Z1479" s="62"/>
      <c r="AA1479" s="151"/>
      <c r="AB1479" s="369"/>
      <c r="AC1479" s="377">
        <v>4</v>
      </c>
      <c r="AD1479" s="413" t="str">
        <f>IFERROR(IF(VLOOKUP(A1473,入力データ,38,FALSE)="","",VLOOKUP(A1473,入力データ,38,FALSE)),"")</f>
        <v/>
      </c>
      <c r="AE1479" s="379" t="str">
        <f>IF(AD1479="","",IF(V1480&gt;43585,5,4))</f>
        <v/>
      </c>
      <c r="AF1479" s="381" t="str">
        <f>IF(AE1479="","",V1480)</f>
        <v/>
      </c>
      <c r="AG1479" s="383" t="str">
        <f>IF(AE1479="","",V1480)</f>
        <v/>
      </c>
      <c r="AH1479" s="385" t="str">
        <f>IF(AE1479="","",V1480)</f>
        <v/>
      </c>
      <c r="AI1479" s="379"/>
      <c r="AJ1479" s="418"/>
      <c r="AK1479" s="58"/>
      <c r="AL1479" s="86"/>
    </row>
    <row r="1480" spans="1:38" ht="15" customHeight="1" x14ac:dyDescent="0.15">
      <c r="A1480" s="455"/>
      <c r="B1480" s="492"/>
      <c r="C1480" s="433"/>
      <c r="D1480" s="410"/>
      <c r="E1480" s="397"/>
      <c r="F1480" s="400"/>
      <c r="G1480" s="403"/>
      <c r="H1480" s="397"/>
      <c r="I1480" s="397"/>
      <c r="J1480" s="407"/>
      <c r="K1480" s="410"/>
      <c r="L1480" s="397"/>
      <c r="M1480" s="495"/>
      <c r="N1480" s="497"/>
      <c r="O1480" s="499"/>
      <c r="P1480" s="495"/>
      <c r="Q1480" s="502"/>
      <c r="R1480" s="505"/>
      <c r="S1480" s="428"/>
      <c r="T1480" s="428"/>
      <c r="U1480" s="429"/>
      <c r="V1480" s="420" t="str">
        <f>IFERROR(IF(VLOOKUP(A1473,入力データ,27,FALSE)="","",VLOOKUP(A1473,入力データ,27,FALSE)),"")</f>
        <v/>
      </c>
      <c r="W1480" s="421"/>
      <c r="X1480" s="421"/>
      <c r="Y1480" s="421"/>
      <c r="Z1480" s="421"/>
      <c r="AA1480" s="422"/>
      <c r="AB1480" s="370"/>
      <c r="AC1480" s="412"/>
      <c r="AD1480" s="414"/>
      <c r="AE1480" s="414"/>
      <c r="AF1480" s="415"/>
      <c r="AG1480" s="416"/>
      <c r="AH1480" s="417"/>
      <c r="AI1480" s="414"/>
      <c r="AJ1480" s="419"/>
      <c r="AK1480" s="60"/>
      <c r="AL1480" s="61"/>
    </row>
    <row r="1481" spans="1:38" ht="15" customHeight="1" x14ac:dyDescent="0.15">
      <c r="A1481" s="453">
        <v>184</v>
      </c>
      <c r="B1481" s="456"/>
      <c r="C1481" s="459" t="str">
        <f>IFERROR(IF(VLOOKUP(A1481,入力データ,2,FALSE)="","",VLOOKUP(A1481,入力データ,2,FALSE)),"")</f>
        <v/>
      </c>
      <c r="D1481" s="461" t="str">
        <f>IFERROR(
IF(OR(VLOOKUP(A1481,入力データ,34,FALSE)=1,
VLOOKUP(A1481,入力データ,34,FALSE)=3,
VLOOKUP(A1481,入力データ,34,FALSE)=4,
VLOOKUP(A1481,入力データ,34,FALSE)=5),
IF(VLOOKUP(A1481,入力データ,13,FALSE)="","",VLOOKUP(A1481,入力データ,13,FALSE)),
IF(VLOOKUP(A1481,入力データ,3,FALSE)="","",VLOOKUP(A1481,入力データ,3,FALSE))),"")</f>
        <v/>
      </c>
      <c r="E1481" s="464" t="str">
        <f>IFERROR(IF(VLOOKUP(A1481,入力データ,5,FALSE)="","",IF(VLOOKUP(A1481,入力データ,5,FALSE)&gt;43585,5,4)),"")</f>
        <v/>
      </c>
      <c r="F1481" s="467" t="str">
        <f>IFERROR(IF(VLOOKUP(A1481,入力データ,5,FALSE)="","",VLOOKUP(A1481,入力データ,5,FALSE)),"")</f>
        <v/>
      </c>
      <c r="G1481" s="470" t="str">
        <f>IFERROR(IF(VLOOKUP(A1481,入力データ,5,FALSE)="","",VLOOKUP(A1481,入力データ,5,FALSE)),"")</f>
        <v/>
      </c>
      <c r="H1481" s="473" t="str">
        <f>IFERROR(IF(VLOOKUP(A1481,入力データ,5,FALSE)&gt;0,1,""),"")</f>
        <v/>
      </c>
      <c r="I1481" s="473" t="str">
        <f>IFERROR(IF(VLOOKUP(A1481,入力データ,6,FALSE)="","",VLOOKUP(A1481,入力データ,6,FALSE)),"")</f>
        <v/>
      </c>
      <c r="J1481" s="475" t="str">
        <f>IFERROR(IF(VLOOKUP(A1481,入力データ,7,FALSE)="","",
IF(VLOOKUP(A1481,入力データ,7,FALSE)&gt;159,"G",
IF(VLOOKUP(A1481,入力データ,7,FALSE)&gt;149,"F",
IF(VLOOKUP(A1481,入力データ,7,FALSE)&gt;139,"E",
IF(VLOOKUP(A1481,入力データ,7,FALSE)&gt;129,"D",
IF(VLOOKUP(A1481,入力データ,7,FALSE)&gt;119,"C",
IF(VLOOKUP(A1481,入力データ,7,FALSE)&gt;109,"B",
IF(VLOOKUP(A1481,入力データ,7,FALSE)&gt;99,"A",
"")))))))),"")</f>
        <v/>
      </c>
      <c r="K1481" s="478" t="str">
        <f>IFERROR(IF(VLOOKUP(A1481,入力データ,7,FALSE)="","",
IF(VLOOKUP(A1481,入力データ,7,FALSE)&gt;99,MOD(VLOOKUP(A1481,入力データ,7,FALSE),10),VLOOKUP(A1481,入力データ,7,FALSE))),"")</f>
        <v/>
      </c>
      <c r="L1481" s="481" t="str">
        <f>IFERROR(IF(VLOOKUP(A1481,入力データ,8,FALSE)="","",VLOOKUP(A1481,入力データ,8,FALSE)),"")</f>
        <v/>
      </c>
      <c r="M1481" s="483" t="str">
        <f>IFERROR(IF(VLOOKUP(A1481,入力データ,9,FALSE)="","",IF(VLOOKUP(A1481,入力データ,9,FALSE)&gt;43585,5,4)),"")</f>
        <v/>
      </c>
      <c r="N1481" s="485" t="str">
        <f>IFERROR(IF(VLOOKUP(A1481,入力データ,9,FALSE)="","",VLOOKUP(A1481,入力データ,9,FALSE)),"")</f>
        <v/>
      </c>
      <c r="O1481" s="470" t="str">
        <f>IFERROR(IF(VLOOKUP(A1481,入力データ,9,FALSE)="","",VLOOKUP(A1481,入力データ,9,FALSE)),"")</f>
        <v/>
      </c>
      <c r="P1481" s="481" t="str">
        <f>IFERROR(IF(VLOOKUP(A1481,入力データ,10,FALSE)="","",VLOOKUP(A1481,入力データ,10,FALSE)),"")</f>
        <v/>
      </c>
      <c r="Q1481" s="434"/>
      <c r="R1481" s="487" t="str">
        <f>IFERROR(IF(VLOOKUP(A1481,入力データ,8,FALSE)="","",VLOOKUP(A1481,入力データ,8,FALSE)+VALUE(VLOOKUP(A1481,入力データ,10,FALSE))),"")</f>
        <v/>
      </c>
      <c r="S1481" s="434" t="str">
        <f>IF(R1481="","",IF(VLOOKUP(A1481,入力データ,11,FALSE)="育児休業","ｲｸｷｭｳ",IF(VLOOKUP(A1481,入力データ,11,FALSE)="傷病休職","ﾑｷｭｳ",ROUNDDOWN(R1481*10/1000,0))))</f>
        <v/>
      </c>
      <c r="T1481" s="435"/>
      <c r="U1481" s="436"/>
      <c r="V1481" s="152"/>
      <c r="W1481" s="149"/>
      <c r="X1481" s="149"/>
      <c r="Y1481" s="149" t="str">
        <f>IFERROR(IF(VLOOKUP(A1481,入力データ,21,FALSE)="","",VLOOKUP(A1481,入力データ,21,FALSE)),"")</f>
        <v/>
      </c>
      <c r="Z1481" s="40"/>
      <c r="AA1481" s="67"/>
      <c r="AB1481" s="368" t="str">
        <f>IFERROR(IF(VLOOKUP(A1481,入力データ,28,FALSE)&amp;"　"&amp;VLOOKUP(A1481,入力データ,29,FALSE)="　","",VLOOKUP(A1481,入力データ,28,FALSE)&amp;"　"&amp;VLOOKUP(A1481,入力データ,29,FALSE)),"")</f>
        <v/>
      </c>
      <c r="AC1481" s="443">
        <v>1</v>
      </c>
      <c r="AD1481" s="444" t="str">
        <f>IFERROR(IF(VLOOKUP(A1481,入力データ,34,FALSE)="","",VLOOKUP(A1481,入力データ,34,FALSE)),"")</f>
        <v/>
      </c>
      <c r="AE1481" s="444" t="str">
        <f>IF(AD1481="","",IF(V1488&gt;43585,5,4))</f>
        <v/>
      </c>
      <c r="AF1481" s="445" t="str">
        <f>IF(AD1481="","",V1488)</f>
        <v/>
      </c>
      <c r="AG1481" s="447" t="str">
        <f>IF(AD1481="","",V1488)</f>
        <v/>
      </c>
      <c r="AH1481" s="449" t="str">
        <f>IF(AD1481="","",V1488)</f>
        <v/>
      </c>
      <c r="AI1481" s="444">
        <v>5</v>
      </c>
      <c r="AJ1481" s="451" t="str">
        <f>IFERROR(IF(OR(VLOOKUP(A1481,入力データ,34,FALSE)=1,VLOOKUP(A1481,入力データ,34,FALSE)=3,VLOOKUP(A1481,入力データ,34,FALSE)=4,VLOOKUP(A1481,入力データ,34,FALSE)=5),3,
IF(VLOOKUP(A1481,入力データ,35,FALSE)="","",3)),"")</f>
        <v/>
      </c>
      <c r="AK1481" s="371"/>
      <c r="AL1481" s="373"/>
    </row>
    <row r="1482" spans="1:38" ht="15" customHeight="1" x14ac:dyDescent="0.15">
      <c r="A1482" s="454"/>
      <c r="B1482" s="457"/>
      <c r="C1482" s="460"/>
      <c r="D1482" s="462"/>
      <c r="E1482" s="465"/>
      <c r="F1482" s="468"/>
      <c r="G1482" s="471"/>
      <c r="H1482" s="474"/>
      <c r="I1482" s="474"/>
      <c r="J1482" s="476"/>
      <c r="K1482" s="479"/>
      <c r="L1482" s="482"/>
      <c r="M1482" s="484"/>
      <c r="N1482" s="486"/>
      <c r="O1482" s="471"/>
      <c r="P1482" s="482"/>
      <c r="Q1482" s="437"/>
      <c r="R1482" s="488"/>
      <c r="S1482" s="437"/>
      <c r="T1482" s="438"/>
      <c r="U1482" s="439"/>
      <c r="V1482" s="41"/>
      <c r="W1482" s="150"/>
      <c r="X1482" s="150"/>
      <c r="Y1482" s="150" t="str">
        <f>IFERROR(IF(VLOOKUP(A1481,入力データ,22,FALSE)="","",VLOOKUP(A1481,入力データ,22,FALSE)),"")</f>
        <v/>
      </c>
      <c r="Z1482" s="150"/>
      <c r="AA1482" s="151"/>
      <c r="AB1482" s="369"/>
      <c r="AC1482" s="378"/>
      <c r="AD1482" s="380"/>
      <c r="AE1482" s="380"/>
      <c r="AF1482" s="446"/>
      <c r="AG1482" s="448"/>
      <c r="AH1482" s="450"/>
      <c r="AI1482" s="380"/>
      <c r="AJ1482" s="452"/>
      <c r="AK1482" s="372"/>
      <c r="AL1482" s="374"/>
    </row>
    <row r="1483" spans="1:38" ht="15" customHeight="1" x14ac:dyDescent="0.15">
      <c r="A1483" s="454"/>
      <c r="B1483" s="457"/>
      <c r="C1483" s="375" t="str">
        <f>IFERROR(IF(VLOOKUP(A1481,入力データ,12,FALSE)="","",VLOOKUP(A1481,入力データ,12,FALSE)),"")</f>
        <v/>
      </c>
      <c r="D1483" s="462"/>
      <c r="E1483" s="465"/>
      <c r="F1483" s="468"/>
      <c r="G1483" s="471"/>
      <c r="H1483" s="474"/>
      <c r="I1483" s="474"/>
      <c r="J1483" s="476"/>
      <c r="K1483" s="479"/>
      <c r="L1483" s="482"/>
      <c r="M1483" s="484"/>
      <c r="N1483" s="486"/>
      <c r="O1483" s="471"/>
      <c r="P1483" s="482"/>
      <c r="Q1483" s="437"/>
      <c r="R1483" s="488"/>
      <c r="S1483" s="437"/>
      <c r="T1483" s="438"/>
      <c r="U1483" s="439"/>
      <c r="V1483" s="41"/>
      <c r="W1483" s="150"/>
      <c r="X1483" s="150"/>
      <c r="Y1483" s="150" t="str">
        <f>IFERROR(IF(VLOOKUP(A1481,入力データ,23,FALSE)="","",VLOOKUP(A1481,入力データ,23,FALSE)),"")</f>
        <v/>
      </c>
      <c r="Z1483" s="150"/>
      <c r="AA1483" s="151"/>
      <c r="AB1483" s="369"/>
      <c r="AC1483" s="377">
        <v>2</v>
      </c>
      <c r="AD1483" s="379" t="str">
        <f>IFERROR(IF(VLOOKUP(A1481,入力データ,37,FALSE)="","",VLOOKUP(A1481,入力データ,37,FALSE)),"")</f>
        <v/>
      </c>
      <c r="AE1483" s="379" t="str">
        <f>IF(AD1483="","",IF(V1488&gt;43585,5,4))</f>
        <v/>
      </c>
      <c r="AF1483" s="381" t="str">
        <f>IF(AD1483="","",V1488)</f>
        <v/>
      </c>
      <c r="AG1483" s="383" t="str">
        <f>IF(AE1483="","",V1488)</f>
        <v/>
      </c>
      <c r="AH1483" s="385" t="str">
        <f>IF(AF1483="","",V1488)</f>
        <v/>
      </c>
      <c r="AI1483" s="387">
        <v>6</v>
      </c>
      <c r="AJ1483" s="389" t="str">
        <f>IFERROR(IF(VLOOKUP(A1481,入力データ,36,FALSE)="","",3),"")</f>
        <v/>
      </c>
      <c r="AK1483" s="372"/>
      <c r="AL1483" s="374"/>
    </row>
    <row r="1484" spans="1:38" ht="15" customHeight="1" x14ac:dyDescent="0.15">
      <c r="A1484" s="454"/>
      <c r="B1484" s="458"/>
      <c r="C1484" s="376"/>
      <c r="D1484" s="463"/>
      <c r="E1484" s="466"/>
      <c r="F1484" s="469"/>
      <c r="G1484" s="472"/>
      <c r="H1484" s="466"/>
      <c r="I1484" s="466"/>
      <c r="J1484" s="477"/>
      <c r="K1484" s="480"/>
      <c r="L1484" s="466"/>
      <c r="M1484" s="466"/>
      <c r="N1484" s="469"/>
      <c r="O1484" s="472"/>
      <c r="P1484" s="466"/>
      <c r="Q1484" s="477"/>
      <c r="R1484" s="489"/>
      <c r="S1484" s="440"/>
      <c r="T1484" s="441"/>
      <c r="U1484" s="442"/>
      <c r="V1484" s="38"/>
      <c r="W1484" s="36"/>
      <c r="X1484" s="36"/>
      <c r="Y1484" s="150" t="str">
        <f>IFERROR(IF(VLOOKUP(A1481,入力データ,24,FALSE)="","",VLOOKUP(A1481,入力データ,24,FALSE)),"")</f>
        <v/>
      </c>
      <c r="Z1484" s="63"/>
      <c r="AA1484" s="37"/>
      <c r="AB1484" s="369"/>
      <c r="AC1484" s="378"/>
      <c r="AD1484" s="380"/>
      <c r="AE1484" s="380"/>
      <c r="AF1484" s="382"/>
      <c r="AG1484" s="384"/>
      <c r="AH1484" s="386"/>
      <c r="AI1484" s="388"/>
      <c r="AJ1484" s="390"/>
      <c r="AK1484" s="372"/>
      <c r="AL1484" s="374"/>
    </row>
    <row r="1485" spans="1:38" ht="15" customHeight="1" x14ac:dyDescent="0.15">
      <c r="A1485" s="454"/>
      <c r="B1485" s="490" t="str">
        <f>IF(OR(C1481&lt;&gt;"",C1483&lt;&gt;""),"○","")</f>
        <v/>
      </c>
      <c r="C1485" s="391" t="str">
        <f>IFERROR(IF(VLOOKUP(A1481,入力データ,4,FALSE)="","",VLOOKUP(A1481,入力データ,4,FALSE)),"")</f>
        <v/>
      </c>
      <c r="D1485" s="392"/>
      <c r="E1485" s="395" t="str">
        <f>IFERROR(IF(VLOOKUP(A1481,入力データ,15,FALSE)="","",IF(VLOOKUP(A1481,入力データ,15,FALSE)&gt;43585,5,4)),"")</f>
        <v/>
      </c>
      <c r="F1485" s="398" t="str">
        <f>IFERROR(IF(VLOOKUP(A1481,入力データ,15,FALSE)="","",VLOOKUP(A1481,入力データ,15,FALSE)),"")</f>
        <v/>
      </c>
      <c r="G1485" s="401" t="str">
        <f>IFERROR(IF(VLOOKUP(A1481,入力データ,15,FALSE)="","",VLOOKUP(A1481,入力データ,15,FALSE)),"")</f>
        <v/>
      </c>
      <c r="H1485" s="404" t="str">
        <f>IFERROR(IF(VLOOKUP(A1481,入力データ,15,FALSE)&gt;0,1,""),"")</f>
        <v/>
      </c>
      <c r="I1485" s="404" t="str">
        <f>IFERROR(IF(VLOOKUP(A1481,入力データ,16,FALSE)="","",VLOOKUP(A1481,入力データ,16,FALSE)),"")</f>
        <v/>
      </c>
      <c r="J1485" s="405" t="str">
        <f>IFERROR(IF(VLOOKUP(A1481,入力データ,17,FALSE)="","",
IF(VLOOKUP(A1481,入力データ,17,FALSE)&gt;159,"G",
IF(VLOOKUP(A1481,入力データ,17,FALSE)&gt;149,"F",
IF(VLOOKUP(A1481,入力データ,17,FALSE)&gt;139,"E",
IF(VLOOKUP(A1481,入力データ,17,FALSE)&gt;129,"D",
IF(VLOOKUP(A1481,入力データ,17,FALSE)&gt;119,"C",
IF(VLOOKUP(A1481,入力データ,17,FALSE)&gt;109,"B",
IF(VLOOKUP(A1481,入力データ,17,FALSE)&gt;99,"A",
"")))))))),"")</f>
        <v/>
      </c>
      <c r="K1485" s="408" t="str">
        <f>IFERROR(IF(VLOOKUP(A1481,入力データ,17,FALSE)="","",
IF(VLOOKUP(A1481,入力データ,17,FALSE)&gt;99,MOD(VLOOKUP(A1481,入力データ,17,FALSE),10),VLOOKUP(A1481,入力データ,17,FALSE))),"")</f>
        <v/>
      </c>
      <c r="L1485" s="411" t="str">
        <f>IFERROR(IF(VLOOKUP(A1481,入力データ,18,FALSE)="","",VLOOKUP(A1481,入力データ,18,FALSE)),"")</f>
        <v/>
      </c>
      <c r="M1485" s="493" t="str">
        <f>IFERROR(IF(VLOOKUP(A1481,入力データ,19,FALSE)="","",IF(VLOOKUP(A1481,入力データ,19,FALSE)&gt;43585,5,4)),"")</f>
        <v/>
      </c>
      <c r="N1485" s="398" t="str">
        <f>IFERROR(IF(VLOOKUP(A1481,入力データ,19,FALSE)="","",VLOOKUP(A1481,入力データ,19,FALSE)),"")</f>
        <v/>
      </c>
      <c r="O1485" s="401" t="str">
        <f>IFERROR(IF(VLOOKUP(A1481,入力データ,19,FALSE)="","",VLOOKUP(A1481,入力データ,19,FALSE)),"")</f>
        <v/>
      </c>
      <c r="P1485" s="411" t="str">
        <f>IFERROR(IF(VLOOKUP(A1481,入力データ,20,FALSE)="","",VLOOKUP(A1481,入力データ,20,FALSE)),"")</f>
        <v/>
      </c>
      <c r="Q1485" s="500"/>
      <c r="R1485" s="503" t="str">
        <f>IFERROR(IF(OR(S1485="ｲｸｷｭｳ",S1485="ﾑｷｭｳ",AND(L1485="",P1485="")),"",VLOOKUP(A1481,入力データ,31,FALSE)),"")</f>
        <v/>
      </c>
      <c r="S1485" s="423" t="str">
        <f>IFERROR(
IF(VLOOKUP(A1481,入力データ,33,FALSE)=1,"ﾑｷｭｳ ",
IF(VLOOKUP(A1481,入力データ,33,FALSE)=3,"ｲｸｷｭｳ",
IF(VLOOKUP(A1481,入力データ,33,FALSE)=4,VLOOKUP(A1481,入力データ,32,FALSE),
IF(VLOOKUP(A1481,入力データ,33,FALSE)=5,VLOOKUP(A1481,入力データ,32,FALSE),
IF(AND(VLOOKUP(A1481,入力データ,38,FALSE)&gt;0,VLOOKUP(A1481,入力データ,38,FALSE)&lt;9),0,
IF(AND(L1485="",P1485=""),"",VLOOKUP(A1481,入力データ,32,FALSE))))))),"")</f>
        <v/>
      </c>
      <c r="T1485" s="424"/>
      <c r="U1485" s="425"/>
      <c r="V1485" s="36"/>
      <c r="W1485" s="36"/>
      <c r="X1485" s="36"/>
      <c r="Y1485" s="63" t="str">
        <f>IFERROR(IF(VLOOKUP(A1481,入力データ,25,FALSE)="","",VLOOKUP(A1481,入力データ,25,FALSE)),"")</f>
        <v/>
      </c>
      <c r="Z1485" s="63"/>
      <c r="AA1485" s="37"/>
      <c r="AB1485" s="369"/>
      <c r="AC1485" s="377">
        <v>3</v>
      </c>
      <c r="AD1485" s="379" t="str">
        <f>IFERROR(IF(VLOOKUP(A1481,入力データ,33,FALSE)="","",VLOOKUP(A1481,入力データ,33,FALSE)),"")</f>
        <v/>
      </c>
      <c r="AE1485" s="379" t="str">
        <f>IF(AD1485="","",IF(V1488&gt;43585,5,4))</f>
        <v/>
      </c>
      <c r="AF1485" s="381" t="str">
        <f>IF(AD1485="","",V1488)</f>
        <v/>
      </c>
      <c r="AG1485" s="383" t="str">
        <f>IF(AE1485="","",V1488)</f>
        <v/>
      </c>
      <c r="AH1485" s="385" t="str">
        <f>IF(AF1485="","",V1488)</f>
        <v/>
      </c>
      <c r="AI1485" s="379">
        <v>7</v>
      </c>
      <c r="AJ1485" s="430"/>
      <c r="AK1485" s="372"/>
      <c r="AL1485" s="374"/>
    </row>
    <row r="1486" spans="1:38" ht="15" customHeight="1" x14ac:dyDescent="0.15">
      <c r="A1486" s="454"/>
      <c r="B1486" s="491"/>
      <c r="C1486" s="393"/>
      <c r="D1486" s="394"/>
      <c r="E1486" s="396"/>
      <c r="F1486" s="399"/>
      <c r="G1486" s="402"/>
      <c r="H1486" s="396"/>
      <c r="I1486" s="396"/>
      <c r="J1486" s="406"/>
      <c r="K1486" s="409"/>
      <c r="L1486" s="396"/>
      <c r="M1486" s="494"/>
      <c r="N1486" s="496"/>
      <c r="O1486" s="498"/>
      <c r="P1486" s="494"/>
      <c r="Q1486" s="501"/>
      <c r="R1486" s="504"/>
      <c r="S1486" s="426"/>
      <c r="T1486" s="426"/>
      <c r="U1486" s="427"/>
      <c r="V1486" s="1"/>
      <c r="W1486" s="1"/>
      <c r="X1486" s="1"/>
      <c r="Y1486" s="63" t="str">
        <f>IFERROR(IF(VLOOKUP(A1481,入力データ,26,FALSE)="","",VLOOKUP(A1481,入力データ,26,FALSE)),"")</f>
        <v/>
      </c>
      <c r="Z1486" s="1"/>
      <c r="AA1486" s="1"/>
      <c r="AB1486" s="369"/>
      <c r="AC1486" s="378"/>
      <c r="AD1486" s="380"/>
      <c r="AE1486" s="380"/>
      <c r="AF1486" s="382"/>
      <c r="AG1486" s="384"/>
      <c r="AH1486" s="386"/>
      <c r="AI1486" s="380"/>
      <c r="AJ1486" s="431"/>
      <c r="AK1486" s="372"/>
      <c r="AL1486" s="374"/>
    </row>
    <row r="1487" spans="1:38" ht="15" customHeight="1" x14ac:dyDescent="0.15">
      <c r="A1487" s="454"/>
      <c r="B1487" s="491"/>
      <c r="C1487" s="432" t="str">
        <f>IFERROR(IF(VLOOKUP(A1481,入力データ,14,FALSE)="","",VLOOKUP(A1481,入力データ,14,FALSE)),"")</f>
        <v/>
      </c>
      <c r="D1487" s="409"/>
      <c r="E1487" s="396"/>
      <c r="F1487" s="399"/>
      <c r="G1487" s="402"/>
      <c r="H1487" s="396"/>
      <c r="I1487" s="396"/>
      <c r="J1487" s="406"/>
      <c r="K1487" s="409"/>
      <c r="L1487" s="396"/>
      <c r="M1487" s="494"/>
      <c r="N1487" s="496"/>
      <c r="O1487" s="498"/>
      <c r="P1487" s="494"/>
      <c r="Q1487" s="501"/>
      <c r="R1487" s="504"/>
      <c r="S1487" s="426"/>
      <c r="T1487" s="426"/>
      <c r="U1487" s="427"/>
      <c r="V1487" s="150"/>
      <c r="W1487" s="150"/>
      <c r="X1487" s="150"/>
      <c r="Y1487" s="1"/>
      <c r="Z1487" s="62"/>
      <c r="AA1487" s="151"/>
      <c r="AB1487" s="369"/>
      <c r="AC1487" s="377">
        <v>4</v>
      </c>
      <c r="AD1487" s="413" t="str">
        <f>IFERROR(IF(VLOOKUP(A1481,入力データ,38,FALSE)="","",VLOOKUP(A1481,入力データ,38,FALSE)),"")</f>
        <v/>
      </c>
      <c r="AE1487" s="379" t="str">
        <f>IF(AD1487="","",IF(V1488&gt;43585,5,4))</f>
        <v/>
      </c>
      <c r="AF1487" s="381" t="str">
        <f>IF(AE1487="","",V1488)</f>
        <v/>
      </c>
      <c r="AG1487" s="383" t="str">
        <f>IF(AE1487="","",V1488)</f>
        <v/>
      </c>
      <c r="AH1487" s="385" t="str">
        <f>IF(AE1487="","",V1488)</f>
        <v/>
      </c>
      <c r="AI1487" s="379"/>
      <c r="AJ1487" s="418"/>
      <c r="AK1487" s="58"/>
      <c r="AL1487" s="86"/>
    </row>
    <row r="1488" spans="1:38" ht="15" customHeight="1" x14ac:dyDescent="0.15">
      <c r="A1488" s="455"/>
      <c r="B1488" s="492"/>
      <c r="C1488" s="433"/>
      <c r="D1488" s="410"/>
      <c r="E1488" s="397"/>
      <c r="F1488" s="400"/>
      <c r="G1488" s="403"/>
      <c r="H1488" s="397"/>
      <c r="I1488" s="397"/>
      <c r="J1488" s="407"/>
      <c r="K1488" s="410"/>
      <c r="L1488" s="397"/>
      <c r="M1488" s="495"/>
      <c r="N1488" s="497"/>
      <c r="O1488" s="499"/>
      <c r="P1488" s="495"/>
      <c r="Q1488" s="502"/>
      <c r="R1488" s="505"/>
      <c r="S1488" s="428"/>
      <c r="T1488" s="428"/>
      <c r="U1488" s="429"/>
      <c r="V1488" s="420" t="str">
        <f>IFERROR(IF(VLOOKUP(A1481,入力データ,27,FALSE)="","",VLOOKUP(A1481,入力データ,27,FALSE)),"")</f>
        <v/>
      </c>
      <c r="W1488" s="421"/>
      <c r="X1488" s="421"/>
      <c r="Y1488" s="421"/>
      <c r="Z1488" s="421"/>
      <c r="AA1488" s="422"/>
      <c r="AB1488" s="370"/>
      <c r="AC1488" s="412"/>
      <c r="AD1488" s="414"/>
      <c r="AE1488" s="414"/>
      <c r="AF1488" s="415"/>
      <c r="AG1488" s="416"/>
      <c r="AH1488" s="417"/>
      <c r="AI1488" s="414"/>
      <c r="AJ1488" s="419"/>
      <c r="AK1488" s="60"/>
      <c r="AL1488" s="61"/>
    </row>
    <row r="1489" spans="1:38" ht="15" customHeight="1" x14ac:dyDescent="0.15">
      <c r="A1489" s="453">
        <v>185</v>
      </c>
      <c r="B1489" s="456"/>
      <c r="C1489" s="459" t="str">
        <f>IFERROR(IF(VLOOKUP(A1489,入力データ,2,FALSE)="","",VLOOKUP(A1489,入力データ,2,FALSE)),"")</f>
        <v/>
      </c>
      <c r="D1489" s="461" t="str">
        <f>IFERROR(
IF(OR(VLOOKUP(A1489,入力データ,34,FALSE)=1,
VLOOKUP(A1489,入力データ,34,FALSE)=3,
VLOOKUP(A1489,入力データ,34,FALSE)=4,
VLOOKUP(A1489,入力データ,34,FALSE)=5),
IF(VLOOKUP(A1489,入力データ,13,FALSE)="","",VLOOKUP(A1489,入力データ,13,FALSE)),
IF(VLOOKUP(A1489,入力データ,3,FALSE)="","",VLOOKUP(A1489,入力データ,3,FALSE))),"")</f>
        <v/>
      </c>
      <c r="E1489" s="464" t="str">
        <f>IFERROR(IF(VLOOKUP(A1489,入力データ,5,FALSE)="","",IF(VLOOKUP(A1489,入力データ,5,FALSE)&gt;43585,5,4)),"")</f>
        <v/>
      </c>
      <c r="F1489" s="467" t="str">
        <f>IFERROR(IF(VLOOKUP(A1489,入力データ,5,FALSE)="","",VLOOKUP(A1489,入力データ,5,FALSE)),"")</f>
        <v/>
      </c>
      <c r="G1489" s="470" t="str">
        <f>IFERROR(IF(VLOOKUP(A1489,入力データ,5,FALSE)="","",VLOOKUP(A1489,入力データ,5,FALSE)),"")</f>
        <v/>
      </c>
      <c r="H1489" s="473" t="str">
        <f>IFERROR(IF(VLOOKUP(A1489,入力データ,5,FALSE)&gt;0,1,""),"")</f>
        <v/>
      </c>
      <c r="I1489" s="473" t="str">
        <f>IFERROR(IF(VLOOKUP(A1489,入力データ,6,FALSE)="","",VLOOKUP(A1489,入力データ,6,FALSE)),"")</f>
        <v/>
      </c>
      <c r="J1489" s="475" t="str">
        <f>IFERROR(IF(VLOOKUP(A1489,入力データ,7,FALSE)="","",
IF(VLOOKUP(A1489,入力データ,7,FALSE)&gt;159,"G",
IF(VLOOKUP(A1489,入力データ,7,FALSE)&gt;149,"F",
IF(VLOOKUP(A1489,入力データ,7,FALSE)&gt;139,"E",
IF(VLOOKUP(A1489,入力データ,7,FALSE)&gt;129,"D",
IF(VLOOKUP(A1489,入力データ,7,FALSE)&gt;119,"C",
IF(VLOOKUP(A1489,入力データ,7,FALSE)&gt;109,"B",
IF(VLOOKUP(A1489,入力データ,7,FALSE)&gt;99,"A",
"")))))))),"")</f>
        <v/>
      </c>
      <c r="K1489" s="478" t="str">
        <f>IFERROR(IF(VLOOKUP(A1489,入力データ,7,FALSE)="","",
IF(VLOOKUP(A1489,入力データ,7,FALSE)&gt;99,MOD(VLOOKUP(A1489,入力データ,7,FALSE),10),VLOOKUP(A1489,入力データ,7,FALSE))),"")</f>
        <v/>
      </c>
      <c r="L1489" s="481" t="str">
        <f>IFERROR(IF(VLOOKUP(A1489,入力データ,8,FALSE)="","",VLOOKUP(A1489,入力データ,8,FALSE)),"")</f>
        <v/>
      </c>
      <c r="M1489" s="483" t="str">
        <f>IFERROR(IF(VLOOKUP(A1489,入力データ,9,FALSE)="","",IF(VLOOKUP(A1489,入力データ,9,FALSE)&gt;43585,5,4)),"")</f>
        <v/>
      </c>
      <c r="N1489" s="485" t="str">
        <f>IFERROR(IF(VLOOKUP(A1489,入力データ,9,FALSE)="","",VLOOKUP(A1489,入力データ,9,FALSE)),"")</f>
        <v/>
      </c>
      <c r="O1489" s="470" t="str">
        <f>IFERROR(IF(VLOOKUP(A1489,入力データ,9,FALSE)="","",VLOOKUP(A1489,入力データ,9,FALSE)),"")</f>
        <v/>
      </c>
      <c r="P1489" s="481" t="str">
        <f>IFERROR(IF(VLOOKUP(A1489,入力データ,10,FALSE)="","",VLOOKUP(A1489,入力データ,10,FALSE)),"")</f>
        <v/>
      </c>
      <c r="Q1489" s="434"/>
      <c r="R1489" s="487" t="str">
        <f>IFERROR(IF(VLOOKUP(A1489,入力データ,8,FALSE)="","",VLOOKUP(A1489,入力データ,8,FALSE)+VALUE(VLOOKUP(A1489,入力データ,10,FALSE))),"")</f>
        <v/>
      </c>
      <c r="S1489" s="434" t="str">
        <f>IF(R1489="","",IF(VLOOKUP(A1489,入力データ,11,FALSE)="育児休業","ｲｸｷｭｳ",IF(VLOOKUP(A1489,入力データ,11,FALSE)="傷病休職","ﾑｷｭｳ",ROUNDDOWN(R1489*10/1000,0))))</f>
        <v/>
      </c>
      <c r="T1489" s="435"/>
      <c r="U1489" s="436"/>
      <c r="V1489" s="152"/>
      <c r="W1489" s="149"/>
      <c r="X1489" s="149"/>
      <c r="Y1489" s="149" t="str">
        <f>IFERROR(IF(VLOOKUP(A1489,入力データ,21,FALSE)="","",VLOOKUP(A1489,入力データ,21,FALSE)),"")</f>
        <v/>
      </c>
      <c r="Z1489" s="40"/>
      <c r="AA1489" s="67"/>
      <c r="AB1489" s="368" t="str">
        <f>IFERROR(IF(VLOOKUP(A1489,入力データ,28,FALSE)&amp;"　"&amp;VLOOKUP(A1489,入力データ,29,FALSE)="　","",VLOOKUP(A1489,入力データ,28,FALSE)&amp;"　"&amp;VLOOKUP(A1489,入力データ,29,FALSE)),"")</f>
        <v/>
      </c>
      <c r="AC1489" s="443">
        <v>1</v>
      </c>
      <c r="AD1489" s="444" t="str">
        <f>IFERROR(IF(VLOOKUP(A1489,入力データ,34,FALSE)="","",VLOOKUP(A1489,入力データ,34,FALSE)),"")</f>
        <v/>
      </c>
      <c r="AE1489" s="444" t="str">
        <f>IF(AD1489="","",IF(V1496&gt;43585,5,4))</f>
        <v/>
      </c>
      <c r="AF1489" s="445" t="str">
        <f>IF(AD1489="","",V1496)</f>
        <v/>
      </c>
      <c r="AG1489" s="447" t="str">
        <f>IF(AD1489="","",V1496)</f>
        <v/>
      </c>
      <c r="AH1489" s="449" t="str">
        <f>IF(AD1489="","",V1496)</f>
        <v/>
      </c>
      <c r="AI1489" s="444">
        <v>5</v>
      </c>
      <c r="AJ1489" s="451" t="str">
        <f>IFERROR(IF(OR(VLOOKUP(A1489,入力データ,34,FALSE)=1,VLOOKUP(A1489,入力データ,34,FALSE)=3,VLOOKUP(A1489,入力データ,34,FALSE)=4,VLOOKUP(A1489,入力データ,34,FALSE)=5),3,
IF(VLOOKUP(A1489,入力データ,35,FALSE)="","",3)),"")</f>
        <v/>
      </c>
      <c r="AK1489" s="371"/>
      <c r="AL1489" s="373"/>
    </row>
    <row r="1490" spans="1:38" ht="15" customHeight="1" x14ac:dyDescent="0.15">
      <c r="A1490" s="454"/>
      <c r="B1490" s="457"/>
      <c r="C1490" s="460"/>
      <c r="D1490" s="462"/>
      <c r="E1490" s="465"/>
      <c r="F1490" s="468"/>
      <c r="G1490" s="471"/>
      <c r="H1490" s="474"/>
      <c r="I1490" s="474"/>
      <c r="J1490" s="476"/>
      <c r="K1490" s="479"/>
      <c r="L1490" s="482"/>
      <c r="M1490" s="484"/>
      <c r="N1490" s="486"/>
      <c r="O1490" s="471"/>
      <c r="P1490" s="482"/>
      <c r="Q1490" s="437"/>
      <c r="R1490" s="488"/>
      <c r="S1490" s="437"/>
      <c r="T1490" s="438"/>
      <c r="U1490" s="439"/>
      <c r="V1490" s="41"/>
      <c r="W1490" s="150"/>
      <c r="X1490" s="150"/>
      <c r="Y1490" s="150" t="str">
        <f>IFERROR(IF(VLOOKUP(A1489,入力データ,22,FALSE)="","",VLOOKUP(A1489,入力データ,22,FALSE)),"")</f>
        <v/>
      </c>
      <c r="Z1490" s="150"/>
      <c r="AA1490" s="151"/>
      <c r="AB1490" s="369"/>
      <c r="AC1490" s="378"/>
      <c r="AD1490" s="380"/>
      <c r="AE1490" s="380"/>
      <c r="AF1490" s="446"/>
      <c r="AG1490" s="448"/>
      <c r="AH1490" s="450"/>
      <c r="AI1490" s="380"/>
      <c r="AJ1490" s="452"/>
      <c r="AK1490" s="372"/>
      <c r="AL1490" s="374"/>
    </row>
    <row r="1491" spans="1:38" ht="15" customHeight="1" x14ac:dyDescent="0.15">
      <c r="A1491" s="454"/>
      <c r="B1491" s="457"/>
      <c r="C1491" s="375" t="str">
        <f>IFERROR(IF(VLOOKUP(A1489,入力データ,12,FALSE)="","",VLOOKUP(A1489,入力データ,12,FALSE)),"")</f>
        <v/>
      </c>
      <c r="D1491" s="462"/>
      <c r="E1491" s="465"/>
      <c r="F1491" s="468"/>
      <c r="G1491" s="471"/>
      <c r="H1491" s="474"/>
      <c r="I1491" s="474"/>
      <c r="J1491" s="476"/>
      <c r="K1491" s="479"/>
      <c r="L1491" s="482"/>
      <c r="M1491" s="484"/>
      <c r="N1491" s="486"/>
      <c r="O1491" s="471"/>
      <c r="P1491" s="482"/>
      <c r="Q1491" s="437"/>
      <c r="R1491" s="488"/>
      <c r="S1491" s="437"/>
      <c r="T1491" s="438"/>
      <c r="U1491" s="439"/>
      <c r="V1491" s="41"/>
      <c r="W1491" s="150"/>
      <c r="X1491" s="150"/>
      <c r="Y1491" s="150" t="str">
        <f>IFERROR(IF(VLOOKUP(A1489,入力データ,23,FALSE)="","",VLOOKUP(A1489,入力データ,23,FALSE)),"")</f>
        <v/>
      </c>
      <c r="Z1491" s="150"/>
      <c r="AA1491" s="151"/>
      <c r="AB1491" s="369"/>
      <c r="AC1491" s="377">
        <v>2</v>
      </c>
      <c r="AD1491" s="379" t="str">
        <f>IFERROR(IF(VLOOKUP(A1489,入力データ,37,FALSE)="","",VLOOKUP(A1489,入力データ,37,FALSE)),"")</f>
        <v/>
      </c>
      <c r="AE1491" s="379" t="str">
        <f>IF(AD1491="","",IF(V1496&gt;43585,5,4))</f>
        <v/>
      </c>
      <c r="AF1491" s="381" t="str">
        <f>IF(AD1491="","",V1496)</f>
        <v/>
      </c>
      <c r="AG1491" s="383" t="str">
        <f>IF(AE1491="","",V1496)</f>
        <v/>
      </c>
      <c r="AH1491" s="385" t="str">
        <f>IF(AF1491="","",V1496)</f>
        <v/>
      </c>
      <c r="AI1491" s="387">
        <v>6</v>
      </c>
      <c r="AJ1491" s="389" t="str">
        <f>IFERROR(IF(VLOOKUP(A1489,入力データ,36,FALSE)="","",3),"")</f>
        <v/>
      </c>
      <c r="AK1491" s="372"/>
      <c r="AL1491" s="374"/>
    </row>
    <row r="1492" spans="1:38" ht="15" customHeight="1" x14ac:dyDescent="0.15">
      <c r="A1492" s="454"/>
      <c r="B1492" s="458"/>
      <c r="C1492" s="376"/>
      <c r="D1492" s="463"/>
      <c r="E1492" s="466"/>
      <c r="F1492" s="469"/>
      <c r="G1492" s="472"/>
      <c r="H1492" s="466"/>
      <c r="I1492" s="466"/>
      <c r="J1492" s="477"/>
      <c r="K1492" s="480"/>
      <c r="L1492" s="466"/>
      <c r="M1492" s="466"/>
      <c r="N1492" s="469"/>
      <c r="O1492" s="472"/>
      <c r="P1492" s="466"/>
      <c r="Q1492" s="477"/>
      <c r="R1492" s="489"/>
      <c r="S1492" s="440"/>
      <c r="T1492" s="441"/>
      <c r="U1492" s="442"/>
      <c r="V1492" s="38"/>
      <c r="W1492" s="36"/>
      <c r="X1492" s="36"/>
      <c r="Y1492" s="150" t="str">
        <f>IFERROR(IF(VLOOKUP(A1489,入力データ,24,FALSE)="","",VLOOKUP(A1489,入力データ,24,FALSE)),"")</f>
        <v/>
      </c>
      <c r="Z1492" s="63"/>
      <c r="AA1492" s="37"/>
      <c r="AB1492" s="369"/>
      <c r="AC1492" s="378"/>
      <c r="AD1492" s="380"/>
      <c r="AE1492" s="380"/>
      <c r="AF1492" s="382"/>
      <c r="AG1492" s="384"/>
      <c r="AH1492" s="386"/>
      <c r="AI1492" s="388"/>
      <c r="AJ1492" s="390"/>
      <c r="AK1492" s="372"/>
      <c r="AL1492" s="374"/>
    </row>
    <row r="1493" spans="1:38" ht="15" customHeight="1" x14ac:dyDescent="0.15">
      <c r="A1493" s="454"/>
      <c r="B1493" s="490" t="str">
        <f>IF(OR(C1489&lt;&gt;"",C1491&lt;&gt;""),"○","")</f>
        <v/>
      </c>
      <c r="C1493" s="391" t="str">
        <f>IFERROR(IF(VLOOKUP(A1489,入力データ,4,FALSE)="","",VLOOKUP(A1489,入力データ,4,FALSE)),"")</f>
        <v/>
      </c>
      <c r="D1493" s="392"/>
      <c r="E1493" s="395" t="str">
        <f>IFERROR(IF(VLOOKUP(A1489,入力データ,15,FALSE)="","",IF(VLOOKUP(A1489,入力データ,15,FALSE)&gt;43585,5,4)),"")</f>
        <v/>
      </c>
      <c r="F1493" s="398" t="str">
        <f>IFERROR(IF(VLOOKUP(A1489,入力データ,15,FALSE)="","",VLOOKUP(A1489,入力データ,15,FALSE)),"")</f>
        <v/>
      </c>
      <c r="G1493" s="401" t="str">
        <f>IFERROR(IF(VLOOKUP(A1489,入力データ,15,FALSE)="","",VLOOKUP(A1489,入力データ,15,FALSE)),"")</f>
        <v/>
      </c>
      <c r="H1493" s="404" t="str">
        <f>IFERROR(IF(VLOOKUP(A1489,入力データ,15,FALSE)&gt;0,1,""),"")</f>
        <v/>
      </c>
      <c r="I1493" s="404" t="str">
        <f>IFERROR(IF(VLOOKUP(A1489,入力データ,16,FALSE)="","",VLOOKUP(A1489,入力データ,16,FALSE)),"")</f>
        <v/>
      </c>
      <c r="J1493" s="405" t="str">
        <f>IFERROR(IF(VLOOKUP(A1489,入力データ,17,FALSE)="","",
IF(VLOOKUP(A1489,入力データ,17,FALSE)&gt;159,"G",
IF(VLOOKUP(A1489,入力データ,17,FALSE)&gt;149,"F",
IF(VLOOKUP(A1489,入力データ,17,FALSE)&gt;139,"E",
IF(VLOOKUP(A1489,入力データ,17,FALSE)&gt;129,"D",
IF(VLOOKUP(A1489,入力データ,17,FALSE)&gt;119,"C",
IF(VLOOKUP(A1489,入力データ,17,FALSE)&gt;109,"B",
IF(VLOOKUP(A1489,入力データ,17,FALSE)&gt;99,"A",
"")))))))),"")</f>
        <v/>
      </c>
      <c r="K1493" s="408" t="str">
        <f>IFERROR(IF(VLOOKUP(A1489,入力データ,17,FALSE)="","",
IF(VLOOKUP(A1489,入力データ,17,FALSE)&gt;99,MOD(VLOOKUP(A1489,入力データ,17,FALSE),10),VLOOKUP(A1489,入力データ,17,FALSE))),"")</f>
        <v/>
      </c>
      <c r="L1493" s="411" t="str">
        <f>IFERROR(IF(VLOOKUP(A1489,入力データ,18,FALSE)="","",VLOOKUP(A1489,入力データ,18,FALSE)),"")</f>
        <v/>
      </c>
      <c r="M1493" s="493" t="str">
        <f>IFERROR(IF(VLOOKUP(A1489,入力データ,19,FALSE)="","",IF(VLOOKUP(A1489,入力データ,19,FALSE)&gt;43585,5,4)),"")</f>
        <v/>
      </c>
      <c r="N1493" s="398" t="str">
        <f>IFERROR(IF(VLOOKUP(A1489,入力データ,19,FALSE)="","",VLOOKUP(A1489,入力データ,19,FALSE)),"")</f>
        <v/>
      </c>
      <c r="O1493" s="401" t="str">
        <f>IFERROR(IF(VLOOKUP(A1489,入力データ,19,FALSE)="","",VLOOKUP(A1489,入力データ,19,FALSE)),"")</f>
        <v/>
      </c>
      <c r="P1493" s="411" t="str">
        <f>IFERROR(IF(VLOOKUP(A1489,入力データ,20,FALSE)="","",VLOOKUP(A1489,入力データ,20,FALSE)),"")</f>
        <v/>
      </c>
      <c r="Q1493" s="500"/>
      <c r="R1493" s="503" t="str">
        <f>IFERROR(IF(OR(S1493="ｲｸｷｭｳ",S1493="ﾑｷｭｳ",AND(L1493="",P1493="")),"",VLOOKUP(A1489,入力データ,31,FALSE)),"")</f>
        <v/>
      </c>
      <c r="S1493" s="423" t="str">
        <f>IFERROR(
IF(VLOOKUP(A1489,入力データ,33,FALSE)=1,"ﾑｷｭｳ ",
IF(VLOOKUP(A1489,入力データ,33,FALSE)=3,"ｲｸｷｭｳ",
IF(VLOOKUP(A1489,入力データ,33,FALSE)=4,VLOOKUP(A1489,入力データ,32,FALSE),
IF(VLOOKUP(A1489,入力データ,33,FALSE)=5,VLOOKUP(A1489,入力データ,32,FALSE),
IF(AND(VLOOKUP(A1489,入力データ,38,FALSE)&gt;0,VLOOKUP(A1489,入力データ,38,FALSE)&lt;9),0,
IF(AND(L1493="",P1493=""),"",VLOOKUP(A1489,入力データ,32,FALSE))))))),"")</f>
        <v/>
      </c>
      <c r="T1493" s="424"/>
      <c r="U1493" s="425"/>
      <c r="V1493" s="36"/>
      <c r="W1493" s="36"/>
      <c r="X1493" s="36"/>
      <c r="Y1493" s="63" t="str">
        <f>IFERROR(IF(VLOOKUP(A1489,入力データ,25,FALSE)="","",VLOOKUP(A1489,入力データ,25,FALSE)),"")</f>
        <v/>
      </c>
      <c r="Z1493" s="63"/>
      <c r="AA1493" s="37"/>
      <c r="AB1493" s="369"/>
      <c r="AC1493" s="377">
        <v>3</v>
      </c>
      <c r="AD1493" s="379" t="str">
        <f>IFERROR(IF(VLOOKUP(A1489,入力データ,33,FALSE)="","",VLOOKUP(A1489,入力データ,33,FALSE)),"")</f>
        <v/>
      </c>
      <c r="AE1493" s="379" t="str">
        <f>IF(AD1493="","",IF(V1496&gt;43585,5,4))</f>
        <v/>
      </c>
      <c r="AF1493" s="381" t="str">
        <f>IF(AD1493="","",V1496)</f>
        <v/>
      </c>
      <c r="AG1493" s="383" t="str">
        <f>IF(AE1493="","",V1496)</f>
        <v/>
      </c>
      <c r="AH1493" s="385" t="str">
        <f>IF(AF1493="","",V1496)</f>
        <v/>
      </c>
      <c r="AI1493" s="379">
        <v>7</v>
      </c>
      <c r="AJ1493" s="430"/>
      <c r="AK1493" s="372"/>
      <c r="AL1493" s="374"/>
    </row>
    <row r="1494" spans="1:38" ht="15" customHeight="1" x14ac:dyDescent="0.15">
      <c r="A1494" s="454"/>
      <c r="B1494" s="491"/>
      <c r="C1494" s="393"/>
      <c r="D1494" s="394"/>
      <c r="E1494" s="396"/>
      <c r="F1494" s="399"/>
      <c r="G1494" s="402"/>
      <c r="H1494" s="396"/>
      <c r="I1494" s="396"/>
      <c r="J1494" s="406"/>
      <c r="K1494" s="409"/>
      <c r="L1494" s="396"/>
      <c r="M1494" s="494"/>
      <c r="N1494" s="496"/>
      <c r="O1494" s="498"/>
      <c r="P1494" s="494"/>
      <c r="Q1494" s="501"/>
      <c r="R1494" s="504"/>
      <c r="S1494" s="426"/>
      <c r="T1494" s="426"/>
      <c r="U1494" s="427"/>
      <c r="V1494" s="1"/>
      <c r="W1494" s="1"/>
      <c r="X1494" s="1"/>
      <c r="Y1494" s="63" t="str">
        <f>IFERROR(IF(VLOOKUP(A1489,入力データ,26,FALSE)="","",VLOOKUP(A1489,入力データ,26,FALSE)),"")</f>
        <v/>
      </c>
      <c r="Z1494" s="1"/>
      <c r="AA1494" s="1"/>
      <c r="AB1494" s="369"/>
      <c r="AC1494" s="378"/>
      <c r="AD1494" s="380"/>
      <c r="AE1494" s="380"/>
      <c r="AF1494" s="382"/>
      <c r="AG1494" s="384"/>
      <c r="AH1494" s="386"/>
      <c r="AI1494" s="380"/>
      <c r="AJ1494" s="431"/>
      <c r="AK1494" s="372"/>
      <c r="AL1494" s="374"/>
    </row>
    <row r="1495" spans="1:38" ht="15" customHeight="1" x14ac:dyDescent="0.15">
      <c r="A1495" s="454"/>
      <c r="B1495" s="491"/>
      <c r="C1495" s="432" t="str">
        <f>IFERROR(IF(VLOOKUP(A1489,入力データ,14,FALSE)="","",VLOOKUP(A1489,入力データ,14,FALSE)),"")</f>
        <v/>
      </c>
      <c r="D1495" s="409"/>
      <c r="E1495" s="396"/>
      <c r="F1495" s="399"/>
      <c r="G1495" s="402"/>
      <c r="H1495" s="396"/>
      <c r="I1495" s="396"/>
      <c r="J1495" s="406"/>
      <c r="K1495" s="409"/>
      <c r="L1495" s="396"/>
      <c r="M1495" s="494"/>
      <c r="N1495" s="496"/>
      <c r="O1495" s="498"/>
      <c r="P1495" s="494"/>
      <c r="Q1495" s="501"/>
      <c r="R1495" s="504"/>
      <c r="S1495" s="426"/>
      <c r="T1495" s="426"/>
      <c r="U1495" s="427"/>
      <c r="V1495" s="150"/>
      <c r="W1495" s="150"/>
      <c r="X1495" s="150"/>
      <c r="Y1495" s="1"/>
      <c r="Z1495" s="62"/>
      <c r="AA1495" s="151"/>
      <c r="AB1495" s="369"/>
      <c r="AC1495" s="377">
        <v>4</v>
      </c>
      <c r="AD1495" s="413" t="str">
        <f>IFERROR(IF(VLOOKUP(A1489,入力データ,38,FALSE)="","",VLOOKUP(A1489,入力データ,38,FALSE)),"")</f>
        <v/>
      </c>
      <c r="AE1495" s="379" t="str">
        <f>IF(AD1495="","",IF(V1496&gt;43585,5,4))</f>
        <v/>
      </c>
      <c r="AF1495" s="381" t="str">
        <f>IF(AE1495="","",V1496)</f>
        <v/>
      </c>
      <c r="AG1495" s="383" t="str">
        <f>IF(AE1495="","",V1496)</f>
        <v/>
      </c>
      <c r="AH1495" s="385" t="str">
        <f>IF(AE1495="","",V1496)</f>
        <v/>
      </c>
      <c r="AI1495" s="379"/>
      <c r="AJ1495" s="418"/>
      <c r="AK1495" s="58"/>
      <c r="AL1495" s="86"/>
    </row>
    <row r="1496" spans="1:38" ht="15" customHeight="1" x14ac:dyDescent="0.15">
      <c r="A1496" s="455"/>
      <c r="B1496" s="492"/>
      <c r="C1496" s="433"/>
      <c r="D1496" s="410"/>
      <c r="E1496" s="397"/>
      <c r="F1496" s="400"/>
      <c r="G1496" s="403"/>
      <c r="H1496" s="397"/>
      <c r="I1496" s="397"/>
      <c r="J1496" s="407"/>
      <c r="K1496" s="410"/>
      <c r="L1496" s="397"/>
      <c r="M1496" s="495"/>
      <c r="N1496" s="497"/>
      <c r="O1496" s="499"/>
      <c r="P1496" s="495"/>
      <c r="Q1496" s="502"/>
      <c r="R1496" s="505"/>
      <c r="S1496" s="428"/>
      <c r="T1496" s="428"/>
      <c r="U1496" s="429"/>
      <c r="V1496" s="420" t="str">
        <f>IFERROR(IF(VLOOKUP(A1489,入力データ,27,FALSE)="","",VLOOKUP(A1489,入力データ,27,FALSE)),"")</f>
        <v/>
      </c>
      <c r="W1496" s="421"/>
      <c r="X1496" s="421"/>
      <c r="Y1496" s="421"/>
      <c r="Z1496" s="421"/>
      <c r="AA1496" s="422"/>
      <c r="AB1496" s="370"/>
      <c r="AC1496" s="412"/>
      <c r="AD1496" s="414"/>
      <c r="AE1496" s="414"/>
      <c r="AF1496" s="415"/>
      <c r="AG1496" s="416"/>
      <c r="AH1496" s="417"/>
      <c r="AI1496" s="414"/>
      <c r="AJ1496" s="419"/>
      <c r="AK1496" s="60"/>
      <c r="AL1496" s="61"/>
    </row>
    <row r="1497" spans="1:38" ht="15" customHeight="1" x14ac:dyDescent="0.15">
      <c r="A1497" s="453">
        <v>186</v>
      </c>
      <c r="B1497" s="456"/>
      <c r="C1497" s="459" t="str">
        <f>IFERROR(IF(VLOOKUP(A1497,入力データ,2,FALSE)="","",VLOOKUP(A1497,入力データ,2,FALSE)),"")</f>
        <v/>
      </c>
      <c r="D1497" s="461" t="str">
        <f>IFERROR(
IF(OR(VLOOKUP(A1497,入力データ,34,FALSE)=1,
VLOOKUP(A1497,入力データ,34,FALSE)=3,
VLOOKUP(A1497,入力データ,34,FALSE)=4,
VLOOKUP(A1497,入力データ,34,FALSE)=5),
IF(VLOOKUP(A1497,入力データ,13,FALSE)="","",VLOOKUP(A1497,入力データ,13,FALSE)),
IF(VLOOKUP(A1497,入力データ,3,FALSE)="","",VLOOKUP(A1497,入力データ,3,FALSE))),"")</f>
        <v/>
      </c>
      <c r="E1497" s="464" t="str">
        <f>IFERROR(IF(VLOOKUP(A1497,入力データ,5,FALSE)="","",IF(VLOOKUP(A1497,入力データ,5,FALSE)&gt;43585,5,4)),"")</f>
        <v/>
      </c>
      <c r="F1497" s="467" t="str">
        <f>IFERROR(IF(VLOOKUP(A1497,入力データ,5,FALSE)="","",VLOOKUP(A1497,入力データ,5,FALSE)),"")</f>
        <v/>
      </c>
      <c r="G1497" s="470" t="str">
        <f>IFERROR(IF(VLOOKUP(A1497,入力データ,5,FALSE)="","",VLOOKUP(A1497,入力データ,5,FALSE)),"")</f>
        <v/>
      </c>
      <c r="H1497" s="473" t="str">
        <f>IFERROR(IF(VLOOKUP(A1497,入力データ,5,FALSE)&gt;0,1,""),"")</f>
        <v/>
      </c>
      <c r="I1497" s="473" t="str">
        <f>IFERROR(IF(VLOOKUP(A1497,入力データ,6,FALSE)="","",VLOOKUP(A1497,入力データ,6,FALSE)),"")</f>
        <v/>
      </c>
      <c r="J1497" s="475" t="str">
        <f>IFERROR(IF(VLOOKUP(A1497,入力データ,7,FALSE)="","",
IF(VLOOKUP(A1497,入力データ,7,FALSE)&gt;159,"G",
IF(VLOOKUP(A1497,入力データ,7,FALSE)&gt;149,"F",
IF(VLOOKUP(A1497,入力データ,7,FALSE)&gt;139,"E",
IF(VLOOKUP(A1497,入力データ,7,FALSE)&gt;129,"D",
IF(VLOOKUP(A1497,入力データ,7,FALSE)&gt;119,"C",
IF(VLOOKUP(A1497,入力データ,7,FALSE)&gt;109,"B",
IF(VLOOKUP(A1497,入力データ,7,FALSE)&gt;99,"A",
"")))))))),"")</f>
        <v/>
      </c>
      <c r="K1497" s="478" t="str">
        <f>IFERROR(IF(VLOOKUP(A1497,入力データ,7,FALSE)="","",
IF(VLOOKUP(A1497,入力データ,7,FALSE)&gt;99,MOD(VLOOKUP(A1497,入力データ,7,FALSE),10),VLOOKUP(A1497,入力データ,7,FALSE))),"")</f>
        <v/>
      </c>
      <c r="L1497" s="481" t="str">
        <f>IFERROR(IF(VLOOKUP(A1497,入力データ,8,FALSE)="","",VLOOKUP(A1497,入力データ,8,FALSE)),"")</f>
        <v/>
      </c>
      <c r="M1497" s="483" t="str">
        <f>IFERROR(IF(VLOOKUP(A1497,入力データ,9,FALSE)="","",IF(VLOOKUP(A1497,入力データ,9,FALSE)&gt;43585,5,4)),"")</f>
        <v/>
      </c>
      <c r="N1497" s="485" t="str">
        <f>IFERROR(IF(VLOOKUP(A1497,入力データ,9,FALSE)="","",VLOOKUP(A1497,入力データ,9,FALSE)),"")</f>
        <v/>
      </c>
      <c r="O1497" s="470" t="str">
        <f>IFERROR(IF(VLOOKUP(A1497,入力データ,9,FALSE)="","",VLOOKUP(A1497,入力データ,9,FALSE)),"")</f>
        <v/>
      </c>
      <c r="P1497" s="481" t="str">
        <f>IFERROR(IF(VLOOKUP(A1497,入力データ,10,FALSE)="","",VLOOKUP(A1497,入力データ,10,FALSE)),"")</f>
        <v/>
      </c>
      <c r="Q1497" s="434"/>
      <c r="R1497" s="487" t="str">
        <f>IFERROR(IF(VLOOKUP(A1497,入力データ,8,FALSE)="","",VLOOKUP(A1497,入力データ,8,FALSE)+VALUE(VLOOKUP(A1497,入力データ,10,FALSE))),"")</f>
        <v/>
      </c>
      <c r="S1497" s="434" t="str">
        <f>IF(R1497="","",IF(VLOOKUP(A1497,入力データ,11,FALSE)="育児休業","ｲｸｷｭｳ",IF(VLOOKUP(A1497,入力データ,11,FALSE)="傷病休職","ﾑｷｭｳ",ROUNDDOWN(R1497*10/1000,0))))</f>
        <v/>
      </c>
      <c r="T1497" s="435"/>
      <c r="U1497" s="436"/>
      <c r="V1497" s="152"/>
      <c r="W1497" s="149"/>
      <c r="X1497" s="149"/>
      <c r="Y1497" s="149" t="str">
        <f>IFERROR(IF(VLOOKUP(A1497,入力データ,21,FALSE)="","",VLOOKUP(A1497,入力データ,21,FALSE)),"")</f>
        <v/>
      </c>
      <c r="Z1497" s="40"/>
      <c r="AA1497" s="67"/>
      <c r="AB1497" s="368" t="str">
        <f>IFERROR(IF(VLOOKUP(A1497,入力データ,28,FALSE)&amp;"　"&amp;VLOOKUP(A1497,入力データ,29,FALSE)="　","",VLOOKUP(A1497,入力データ,28,FALSE)&amp;"　"&amp;VLOOKUP(A1497,入力データ,29,FALSE)),"")</f>
        <v/>
      </c>
      <c r="AC1497" s="443">
        <v>1</v>
      </c>
      <c r="AD1497" s="444" t="str">
        <f>IFERROR(IF(VLOOKUP(A1497,入力データ,34,FALSE)="","",VLOOKUP(A1497,入力データ,34,FALSE)),"")</f>
        <v/>
      </c>
      <c r="AE1497" s="444" t="str">
        <f>IF(AD1497="","",IF(V1504&gt;43585,5,4))</f>
        <v/>
      </c>
      <c r="AF1497" s="445" t="str">
        <f>IF(AD1497="","",V1504)</f>
        <v/>
      </c>
      <c r="AG1497" s="447" t="str">
        <f>IF(AD1497="","",V1504)</f>
        <v/>
      </c>
      <c r="AH1497" s="449" t="str">
        <f>IF(AD1497="","",V1504)</f>
        <v/>
      </c>
      <c r="AI1497" s="444">
        <v>5</v>
      </c>
      <c r="AJ1497" s="451" t="str">
        <f>IFERROR(IF(OR(VLOOKUP(A1497,入力データ,34,FALSE)=1,VLOOKUP(A1497,入力データ,34,FALSE)=3,VLOOKUP(A1497,入力データ,34,FALSE)=4,VLOOKUP(A1497,入力データ,34,FALSE)=5),3,
IF(VLOOKUP(A1497,入力データ,35,FALSE)="","",3)),"")</f>
        <v/>
      </c>
      <c r="AK1497" s="371"/>
      <c r="AL1497" s="373"/>
    </row>
    <row r="1498" spans="1:38" ht="15" customHeight="1" x14ac:dyDescent="0.15">
      <c r="A1498" s="454"/>
      <c r="B1498" s="457"/>
      <c r="C1498" s="460"/>
      <c r="D1498" s="462"/>
      <c r="E1498" s="465"/>
      <c r="F1498" s="468"/>
      <c r="G1498" s="471"/>
      <c r="H1498" s="474"/>
      <c r="I1498" s="474"/>
      <c r="J1498" s="476"/>
      <c r="K1498" s="479"/>
      <c r="L1498" s="482"/>
      <c r="M1498" s="484"/>
      <c r="N1498" s="486"/>
      <c r="O1498" s="471"/>
      <c r="P1498" s="482"/>
      <c r="Q1498" s="437"/>
      <c r="R1498" s="488"/>
      <c r="S1498" s="437"/>
      <c r="T1498" s="438"/>
      <c r="U1498" s="439"/>
      <c r="V1498" s="41"/>
      <c r="W1498" s="150"/>
      <c r="X1498" s="150"/>
      <c r="Y1498" s="150" t="str">
        <f>IFERROR(IF(VLOOKUP(A1497,入力データ,22,FALSE)="","",VLOOKUP(A1497,入力データ,22,FALSE)),"")</f>
        <v/>
      </c>
      <c r="Z1498" s="150"/>
      <c r="AA1498" s="151"/>
      <c r="AB1498" s="369"/>
      <c r="AC1498" s="378"/>
      <c r="AD1498" s="380"/>
      <c r="AE1498" s="380"/>
      <c r="AF1498" s="446"/>
      <c r="AG1498" s="448"/>
      <c r="AH1498" s="450"/>
      <c r="AI1498" s="380"/>
      <c r="AJ1498" s="452"/>
      <c r="AK1498" s="372"/>
      <c r="AL1498" s="374"/>
    </row>
    <row r="1499" spans="1:38" ht="15" customHeight="1" x14ac:dyDescent="0.15">
      <c r="A1499" s="454"/>
      <c r="B1499" s="457"/>
      <c r="C1499" s="375" t="str">
        <f>IFERROR(IF(VLOOKUP(A1497,入力データ,12,FALSE)="","",VLOOKUP(A1497,入力データ,12,FALSE)),"")</f>
        <v/>
      </c>
      <c r="D1499" s="462"/>
      <c r="E1499" s="465"/>
      <c r="F1499" s="468"/>
      <c r="G1499" s="471"/>
      <c r="H1499" s="474"/>
      <c r="I1499" s="474"/>
      <c r="J1499" s="476"/>
      <c r="K1499" s="479"/>
      <c r="L1499" s="482"/>
      <c r="M1499" s="484"/>
      <c r="N1499" s="486"/>
      <c r="O1499" s="471"/>
      <c r="P1499" s="482"/>
      <c r="Q1499" s="437"/>
      <c r="R1499" s="488"/>
      <c r="S1499" s="437"/>
      <c r="T1499" s="438"/>
      <c r="U1499" s="439"/>
      <c r="V1499" s="41"/>
      <c r="W1499" s="150"/>
      <c r="X1499" s="150"/>
      <c r="Y1499" s="150" t="str">
        <f>IFERROR(IF(VLOOKUP(A1497,入力データ,23,FALSE)="","",VLOOKUP(A1497,入力データ,23,FALSE)),"")</f>
        <v/>
      </c>
      <c r="Z1499" s="150"/>
      <c r="AA1499" s="151"/>
      <c r="AB1499" s="369"/>
      <c r="AC1499" s="377">
        <v>2</v>
      </c>
      <c r="AD1499" s="379" t="str">
        <f>IFERROR(IF(VLOOKUP(A1497,入力データ,37,FALSE)="","",VLOOKUP(A1497,入力データ,37,FALSE)),"")</f>
        <v/>
      </c>
      <c r="AE1499" s="379" t="str">
        <f>IF(AD1499="","",IF(V1504&gt;43585,5,4))</f>
        <v/>
      </c>
      <c r="AF1499" s="381" t="str">
        <f>IF(AD1499="","",V1504)</f>
        <v/>
      </c>
      <c r="AG1499" s="383" t="str">
        <f>IF(AE1499="","",V1504)</f>
        <v/>
      </c>
      <c r="AH1499" s="385" t="str">
        <f>IF(AF1499="","",V1504)</f>
        <v/>
      </c>
      <c r="AI1499" s="387">
        <v>6</v>
      </c>
      <c r="AJ1499" s="389" t="str">
        <f>IFERROR(IF(VLOOKUP(A1497,入力データ,36,FALSE)="","",3),"")</f>
        <v/>
      </c>
      <c r="AK1499" s="372"/>
      <c r="AL1499" s="374"/>
    </row>
    <row r="1500" spans="1:38" ht="15" customHeight="1" x14ac:dyDescent="0.15">
      <c r="A1500" s="454"/>
      <c r="B1500" s="458"/>
      <c r="C1500" s="376"/>
      <c r="D1500" s="463"/>
      <c r="E1500" s="466"/>
      <c r="F1500" s="469"/>
      <c r="G1500" s="472"/>
      <c r="H1500" s="466"/>
      <c r="I1500" s="466"/>
      <c r="J1500" s="477"/>
      <c r="K1500" s="480"/>
      <c r="L1500" s="466"/>
      <c r="M1500" s="466"/>
      <c r="N1500" s="469"/>
      <c r="O1500" s="472"/>
      <c r="P1500" s="466"/>
      <c r="Q1500" s="477"/>
      <c r="R1500" s="489"/>
      <c r="S1500" s="440"/>
      <c r="T1500" s="441"/>
      <c r="U1500" s="442"/>
      <c r="V1500" s="38"/>
      <c r="W1500" s="36"/>
      <c r="X1500" s="36"/>
      <c r="Y1500" s="150" t="str">
        <f>IFERROR(IF(VLOOKUP(A1497,入力データ,24,FALSE)="","",VLOOKUP(A1497,入力データ,24,FALSE)),"")</f>
        <v/>
      </c>
      <c r="Z1500" s="63"/>
      <c r="AA1500" s="37"/>
      <c r="AB1500" s="369"/>
      <c r="AC1500" s="378"/>
      <c r="AD1500" s="380"/>
      <c r="AE1500" s="380"/>
      <c r="AF1500" s="382"/>
      <c r="AG1500" s="384"/>
      <c r="AH1500" s="386"/>
      <c r="AI1500" s="388"/>
      <c r="AJ1500" s="390"/>
      <c r="AK1500" s="372"/>
      <c r="AL1500" s="374"/>
    </row>
    <row r="1501" spans="1:38" ht="15" customHeight="1" x14ac:dyDescent="0.15">
      <c r="A1501" s="454"/>
      <c r="B1501" s="490" t="str">
        <f>IF(OR(C1497&lt;&gt;"",C1499&lt;&gt;""),"○","")</f>
        <v/>
      </c>
      <c r="C1501" s="391" t="str">
        <f>IFERROR(IF(VLOOKUP(A1497,入力データ,4,FALSE)="","",VLOOKUP(A1497,入力データ,4,FALSE)),"")</f>
        <v/>
      </c>
      <c r="D1501" s="392"/>
      <c r="E1501" s="395" t="str">
        <f>IFERROR(IF(VLOOKUP(A1497,入力データ,15,FALSE)="","",IF(VLOOKUP(A1497,入力データ,15,FALSE)&gt;43585,5,4)),"")</f>
        <v/>
      </c>
      <c r="F1501" s="398" t="str">
        <f>IFERROR(IF(VLOOKUP(A1497,入力データ,15,FALSE)="","",VLOOKUP(A1497,入力データ,15,FALSE)),"")</f>
        <v/>
      </c>
      <c r="G1501" s="401" t="str">
        <f>IFERROR(IF(VLOOKUP(A1497,入力データ,15,FALSE)="","",VLOOKUP(A1497,入力データ,15,FALSE)),"")</f>
        <v/>
      </c>
      <c r="H1501" s="404" t="str">
        <f>IFERROR(IF(VLOOKUP(A1497,入力データ,15,FALSE)&gt;0,1,""),"")</f>
        <v/>
      </c>
      <c r="I1501" s="404" t="str">
        <f>IFERROR(IF(VLOOKUP(A1497,入力データ,16,FALSE)="","",VLOOKUP(A1497,入力データ,16,FALSE)),"")</f>
        <v/>
      </c>
      <c r="J1501" s="405" t="str">
        <f>IFERROR(IF(VLOOKUP(A1497,入力データ,17,FALSE)="","",
IF(VLOOKUP(A1497,入力データ,17,FALSE)&gt;159,"G",
IF(VLOOKUP(A1497,入力データ,17,FALSE)&gt;149,"F",
IF(VLOOKUP(A1497,入力データ,17,FALSE)&gt;139,"E",
IF(VLOOKUP(A1497,入力データ,17,FALSE)&gt;129,"D",
IF(VLOOKUP(A1497,入力データ,17,FALSE)&gt;119,"C",
IF(VLOOKUP(A1497,入力データ,17,FALSE)&gt;109,"B",
IF(VLOOKUP(A1497,入力データ,17,FALSE)&gt;99,"A",
"")))))))),"")</f>
        <v/>
      </c>
      <c r="K1501" s="408" t="str">
        <f>IFERROR(IF(VLOOKUP(A1497,入力データ,17,FALSE)="","",
IF(VLOOKUP(A1497,入力データ,17,FALSE)&gt;99,MOD(VLOOKUP(A1497,入力データ,17,FALSE),10),VLOOKUP(A1497,入力データ,17,FALSE))),"")</f>
        <v/>
      </c>
      <c r="L1501" s="411" t="str">
        <f>IFERROR(IF(VLOOKUP(A1497,入力データ,18,FALSE)="","",VLOOKUP(A1497,入力データ,18,FALSE)),"")</f>
        <v/>
      </c>
      <c r="M1501" s="493" t="str">
        <f>IFERROR(IF(VLOOKUP(A1497,入力データ,19,FALSE)="","",IF(VLOOKUP(A1497,入力データ,19,FALSE)&gt;43585,5,4)),"")</f>
        <v/>
      </c>
      <c r="N1501" s="398" t="str">
        <f>IFERROR(IF(VLOOKUP(A1497,入力データ,19,FALSE)="","",VLOOKUP(A1497,入力データ,19,FALSE)),"")</f>
        <v/>
      </c>
      <c r="O1501" s="401" t="str">
        <f>IFERROR(IF(VLOOKUP(A1497,入力データ,19,FALSE)="","",VLOOKUP(A1497,入力データ,19,FALSE)),"")</f>
        <v/>
      </c>
      <c r="P1501" s="411" t="str">
        <f>IFERROR(IF(VLOOKUP(A1497,入力データ,20,FALSE)="","",VLOOKUP(A1497,入力データ,20,FALSE)),"")</f>
        <v/>
      </c>
      <c r="Q1501" s="500"/>
      <c r="R1501" s="503" t="str">
        <f>IFERROR(IF(OR(S1501="ｲｸｷｭｳ",S1501="ﾑｷｭｳ",AND(L1501="",P1501="")),"",VLOOKUP(A1497,入力データ,31,FALSE)),"")</f>
        <v/>
      </c>
      <c r="S1501" s="423" t="str">
        <f>IFERROR(
IF(VLOOKUP(A1497,入力データ,33,FALSE)=1,"ﾑｷｭｳ ",
IF(VLOOKUP(A1497,入力データ,33,FALSE)=3,"ｲｸｷｭｳ",
IF(VLOOKUP(A1497,入力データ,33,FALSE)=4,VLOOKUP(A1497,入力データ,32,FALSE),
IF(VLOOKUP(A1497,入力データ,33,FALSE)=5,VLOOKUP(A1497,入力データ,32,FALSE),
IF(AND(VLOOKUP(A1497,入力データ,38,FALSE)&gt;0,VLOOKUP(A1497,入力データ,38,FALSE)&lt;9),0,
IF(AND(L1501="",P1501=""),"",VLOOKUP(A1497,入力データ,32,FALSE))))))),"")</f>
        <v/>
      </c>
      <c r="T1501" s="424"/>
      <c r="U1501" s="425"/>
      <c r="V1501" s="36"/>
      <c r="W1501" s="36"/>
      <c r="X1501" s="36"/>
      <c r="Y1501" s="63" t="str">
        <f>IFERROR(IF(VLOOKUP(A1497,入力データ,25,FALSE)="","",VLOOKUP(A1497,入力データ,25,FALSE)),"")</f>
        <v/>
      </c>
      <c r="Z1501" s="63"/>
      <c r="AA1501" s="37"/>
      <c r="AB1501" s="369"/>
      <c r="AC1501" s="377">
        <v>3</v>
      </c>
      <c r="AD1501" s="379" t="str">
        <f>IFERROR(IF(VLOOKUP(A1497,入力データ,33,FALSE)="","",VLOOKUP(A1497,入力データ,33,FALSE)),"")</f>
        <v/>
      </c>
      <c r="AE1501" s="379" t="str">
        <f>IF(AD1501="","",IF(V1504&gt;43585,5,4))</f>
        <v/>
      </c>
      <c r="AF1501" s="381" t="str">
        <f>IF(AD1501="","",V1504)</f>
        <v/>
      </c>
      <c r="AG1501" s="383" t="str">
        <f>IF(AE1501="","",V1504)</f>
        <v/>
      </c>
      <c r="AH1501" s="385" t="str">
        <f>IF(AF1501="","",V1504)</f>
        <v/>
      </c>
      <c r="AI1501" s="379">
        <v>7</v>
      </c>
      <c r="AJ1501" s="430"/>
      <c r="AK1501" s="372"/>
      <c r="AL1501" s="374"/>
    </row>
    <row r="1502" spans="1:38" ht="15" customHeight="1" x14ac:dyDescent="0.15">
      <c r="A1502" s="454"/>
      <c r="B1502" s="491"/>
      <c r="C1502" s="393"/>
      <c r="D1502" s="394"/>
      <c r="E1502" s="396"/>
      <c r="F1502" s="399"/>
      <c r="G1502" s="402"/>
      <c r="H1502" s="396"/>
      <c r="I1502" s="396"/>
      <c r="J1502" s="406"/>
      <c r="K1502" s="409"/>
      <c r="L1502" s="396"/>
      <c r="M1502" s="494"/>
      <c r="N1502" s="496"/>
      <c r="O1502" s="498"/>
      <c r="P1502" s="494"/>
      <c r="Q1502" s="501"/>
      <c r="R1502" s="504"/>
      <c r="S1502" s="426"/>
      <c r="T1502" s="426"/>
      <c r="U1502" s="427"/>
      <c r="V1502" s="1"/>
      <c r="W1502" s="1"/>
      <c r="X1502" s="1"/>
      <c r="Y1502" s="63" t="str">
        <f>IFERROR(IF(VLOOKUP(A1497,入力データ,26,FALSE)="","",VLOOKUP(A1497,入力データ,26,FALSE)),"")</f>
        <v/>
      </c>
      <c r="Z1502" s="1"/>
      <c r="AA1502" s="1"/>
      <c r="AB1502" s="369"/>
      <c r="AC1502" s="378"/>
      <c r="AD1502" s="380"/>
      <c r="AE1502" s="380"/>
      <c r="AF1502" s="382"/>
      <c r="AG1502" s="384"/>
      <c r="AH1502" s="386"/>
      <c r="AI1502" s="380"/>
      <c r="AJ1502" s="431"/>
      <c r="AK1502" s="372"/>
      <c r="AL1502" s="374"/>
    </row>
    <row r="1503" spans="1:38" ht="15" customHeight="1" x14ac:dyDescent="0.15">
      <c r="A1503" s="454"/>
      <c r="B1503" s="491"/>
      <c r="C1503" s="432" t="str">
        <f>IFERROR(IF(VLOOKUP(A1497,入力データ,14,FALSE)="","",VLOOKUP(A1497,入力データ,14,FALSE)),"")</f>
        <v/>
      </c>
      <c r="D1503" s="409"/>
      <c r="E1503" s="396"/>
      <c r="F1503" s="399"/>
      <c r="G1503" s="402"/>
      <c r="H1503" s="396"/>
      <c r="I1503" s="396"/>
      <c r="J1503" s="406"/>
      <c r="K1503" s="409"/>
      <c r="L1503" s="396"/>
      <c r="M1503" s="494"/>
      <c r="N1503" s="496"/>
      <c r="O1503" s="498"/>
      <c r="P1503" s="494"/>
      <c r="Q1503" s="501"/>
      <c r="R1503" s="504"/>
      <c r="S1503" s="426"/>
      <c r="T1503" s="426"/>
      <c r="U1503" s="427"/>
      <c r="V1503" s="150"/>
      <c r="W1503" s="150"/>
      <c r="X1503" s="150"/>
      <c r="Y1503" s="1"/>
      <c r="Z1503" s="62"/>
      <c r="AA1503" s="151"/>
      <c r="AB1503" s="369"/>
      <c r="AC1503" s="377">
        <v>4</v>
      </c>
      <c r="AD1503" s="413" t="str">
        <f>IFERROR(IF(VLOOKUP(A1497,入力データ,38,FALSE)="","",VLOOKUP(A1497,入力データ,38,FALSE)),"")</f>
        <v/>
      </c>
      <c r="AE1503" s="379" t="str">
        <f>IF(AD1503="","",IF(V1504&gt;43585,5,4))</f>
        <v/>
      </c>
      <c r="AF1503" s="381" t="str">
        <f>IF(AE1503="","",V1504)</f>
        <v/>
      </c>
      <c r="AG1503" s="383" t="str">
        <f>IF(AE1503="","",V1504)</f>
        <v/>
      </c>
      <c r="AH1503" s="385" t="str">
        <f>IF(AE1503="","",V1504)</f>
        <v/>
      </c>
      <c r="AI1503" s="379"/>
      <c r="AJ1503" s="418"/>
      <c r="AK1503" s="58"/>
      <c r="AL1503" s="86"/>
    </row>
    <row r="1504" spans="1:38" ht="15" customHeight="1" x14ac:dyDescent="0.15">
      <c r="A1504" s="455"/>
      <c r="B1504" s="492"/>
      <c r="C1504" s="433"/>
      <c r="D1504" s="410"/>
      <c r="E1504" s="397"/>
      <c r="F1504" s="400"/>
      <c r="G1504" s="403"/>
      <c r="H1504" s="397"/>
      <c r="I1504" s="397"/>
      <c r="J1504" s="407"/>
      <c r="K1504" s="410"/>
      <c r="L1504" s="397"/>
      <c r="M1504" s="495"/>
      <c r="N1504" s="497"/>
      <c r="O1504" s="499"/>
      <c r="P1504" s="495"/>
      <c r="Q1504" s="502"/>
      <c r="R1504" s="505"/>
      <c r="S1504" s="428"/>
      <c r="T1504" s="428"/>
      <c r="U1504" s="429"/>
      <c r="V1504" s="420" t="str">
        <f>IFERROR(IF(VLOOKUP(A1497,入力データ,27,FALSE)="","",VLOOKUP(A1497,入力データ,27,FALSE)),"")</f>
        <v/>
      </c>
      <c r="W1504" s="421"/>
      <c r="X1504" s="421"/>
      <c r="Y1504" s="421"/>
      <c r="Z1504" s="421"/>
      <c r="AA1504" s="422"/>
      <c r="AB1504" s="370"/>
      <c r="AC1504" s="412"/>
      <c r="AD1504" s="414"/>
      <c r="AE1504" s="414"/>
      <c r="AF1504" s="415"/>
      <c r="AG1504" s="416"/>
      <c r="AH1504" s="417"/>
      <c r="AI1504" s="414"/>
      <c r="AJ1504" s="419"/>
      <c r="AK1504" s="60"/>
      <c r="AL1504" s="61"/>
    </row>
    <row r="1505" spans="1:38" ht="15" customHeight="1" x14ac:dyDescent="0.15">
      <c r="A1505" s="453">
        <v>187</v>
      </c>
      <c r="B1505" s="456"/>
      <c r="C1505" s="459" t="str">
        <f>IFERROR(IF(VLOOKUP(A1505,入力データ,2,FALSE)="","",VLOOKUP(A1505,入力データ,2,FALSE)),"")</f>
        <v/>
      </c>
      <c r="D1505" s="461" t="str">
        <f>IFERROR(
IF(OR(VLOOKUP(A1505,入力データ,34,FALSE)=1,
VLOOKUP(A1505,入力データ,34,FALSE)=3,
VLOOKUP(A1505,入力データ,34,FALSE)=4,
VLOOKUP(A1505,入力データ,34,FALSE)=5),
IF(VLOOKUP(A1505,入力データ,13,FALSE)="","",VLOOKUP(A1505,入力データ,13,FALSE)),
IF(VLOOKUP(A1505,入力データ,3,FALSE)="","",VLOOKUP(A1505,入力データ,3,FALSE))),"")</f>
        <v/>
      </c>
      <c r="E1505" s="464" t="str">
        <f>IFERROR(IF(VLOOKUP(A1505,入力データ,5,FALSE)="","",IF(VLOOKUP(A1505,入力データ,5,FALSE)&gt;43585,5,4)),"")</f>
        <v/>
      </c>
      <c r="F1505" s="467" t="str">
        <f>IFERROR(IF(VLOOKUP(A1505,入力データ,5,FALSE)="","",VLOOKUP(A1505,入力データ,5,FALSE)),"")</f>
        <v/>
      </c>
      <c r="G1505" s="470" t="str">
        <f>IFERROR(IF(VLOOKUP(A1505,入力データ,5,FALSE)="","",VLOOKUP(A1505,入力データ,5,FALSE)),"")</f>
        <v/>
      </c>
      <c r="H1505" s="473" t="str">
        <f>IFERROR(IF(VLOOKUP(A1505,入力データ,5,FALSE)&gt;0,1,""),"")</f>
        <v/>
      </c>
      <c r="I1505" s="473" t="str">
        <f>IFERROR(IF(VLOOKUP(A1505,入力データ,6,FALSE)="","",VLOOKUP(A1505,入力データ,6,FALSE)),"")</f>
        <v/>
      </c>
      <c r="J1505" s="475" t="str">
        <f>IFERROR(IF(VLOOKUP(A1505,入力データ,7,FALSE)="","",
IF(VLOOKUP(A1505,入力データ,7,FALSE)&gt;159,"G",
IF(VLOOKUP(A1505,入力データ,7,FALSE)&gt;149,"F",
IF(VLOOKUP(A1505,入力データ,7,FALSE)&gt;139,"E",
IF(VLOOKUP(A1505,入力データ,7,FALSE)&gt;129,"D",
IF(VLOOKUP(A1505,入力データ,7,FALSE)&gt;119,"C",
IF(VLOOKUP(A1505,入力データ,7,FALSE)&gt;109,"B",
IF(VLOOKUP(A1505,入力データ,7,FALSE)&gt;99,"A",
"")))))))),"")</f>
        <v/>
      </c>
      <c r="K1505" s="478" t="str">
        <f>IFERROR(IF(VLOOKUP(A1505,入力データ,7,FALSE)="","",
IF(VLOOKUP(A1505,入力データ,7,FALSE)&gt;99,MOD(VLOOKUP(A1505,入力データ,7,FALSE),10),VLOOKUP(A1505,入力データ,7,FALSE))),"")</f>
        <v/>
      </c>
      <c r="L1505" s="481" t="str">
        <f>IFERROR(IF(VLOOKUP(A1505,入力データ,8,FALSE)="","",VLOOKUP(A1505,入力データ,8,FALSE)),"")</f>
        <v/>
      </c>
      <c r="M1505" s="483" t="str">
        <f>IFERROR(IF(VLOOKUP(A1505,入力データ,9,FALSE)="","",IF(VLOOKUP(A1505,入力データ,9,FALSE)&gt;43585,5,4)),"")</f>
        <v/>
      </c>
      <c r="N1505" s="485" t="str">
        <f>IFERROR(IF(VLOOKUP(A1505,入力データ,9,FALSE)="","",VLOOKUP(A1505,入力データ,9,FALSE)),"")</f>
        <v/>
      </c>
      <c r="O1505" s="470" t="str">
        <f>IFERROR(IF(VLOOKUP(A1505,入力データ,9,FALSE)="","",VLOOKUP(A1505,入力データ,9,FALSE)),"")</f>
        <v/>
      </c>
      <c r="P1505" s="481" t="str">
        <f>IFERROR(IF(VLOOKUP(A1505,入力データ,10,FALSE)="","",VLOOKUP(A1505,入力データ,10,FALSE)),"")</f>
        <v/>
      </c>
      <c r="Q1505" s="434"/>
      <c r="R1505" s="487" t="str">
        <f>IFERROR(IF(VLOOKUP(A1505,入力データ,8,FALSE)="","",VLOOKUP(A1505,入力データ,8,FALSE)+VALUE(VLOOKUP(A1505,入力データ,10,FALSE))),"")</f>
        <v/>
      </c>
      <c r="S1505" s="434" t="str">
        <f>IF(R1505="","",IF(VLOOKUP(A1505,入力データ,11,FALSE)="育児休業","ｲｸｷｭｳ",IF(VLOOKUP(A1505,入力データ,11,FALSE)="傷病休職","ﾑｷｭｳ",ROUNDDOWN(R1505*10/1000,0))))</f>
        <v/>
      </c>
      <c r="T1505" s="435"/>
      <c r="U1505" s="436"/>
      <c r="V1505" s="152"/>
      <c r="W1505" s="149"/>
      <c r="X1505" s="149"/>
      <c r="Y1505" s="149" t="str">
        <f>IFERROR(IF(VLOOKUP(A1505,入力データ,21,FALSE)="","",VLOOKUP(A1505,入力データ,21,FALSE)),"")</f>
        <v/>
      </c>
      <c r="Z1505" s="40"/>
      <c r="AA1505" s="67"/>
      <c r="AB1505" s="368" t="str">
        <f>IFERROR(IF(VLOOKUP(A1505,入力データ,28,FALSE)&amp;"　"&amp;VLOOKUP(A1505,入力データ,29,FALSE)="　","",VLOOKUP(A1505,入力データ,28,FALSE)&amp;"　"&amp;VLOOKUP(A1505,入力データ,29,FALSE)),"")</f>
        <v/>
      </c>
      <c r="AC1505" s="443">
        <v>1</v>
      </c>
      <c r="AD1505" s="444" t="str">
        <f>IFERROR(IF(VLOOKUP(A1505,入力データ,34,FALSE)="","",VLOOKUP(A1505,入力データ,34,FALSE)),"")</f>
        <v/>
      </c>
      <c r="AE1505" s="444" t="str">
        <f>IF(AD1505="","",IF(V1512&gt;43585,5,4))</f>
        <v/>
      </c>
      <c r="AF1505" s="445" t="str">
        <f>IF(AD1505="","",V1512)</f>
        <v/>
      </c>
      <c r="AG1505" s="447" t="str">
        <f>IF(AD1505="","",V1512)</f>
        <v/>
      </c>
      <c r="AH1505" s="449" t="str">
        <f>IF(AD1505="","",V1512)</f>
        <v/>
      </c>
      <c r="AI1505" s="444">
        <v>5</v>
      </c>
      <c r="AJ1505" s="451" t="str">
        <f>IFERROR(IF(OR(VLOOKUP(A1505,入力データ,34,FALSE)=1,VLOOKUP(A1505,入力データ,34,FALSE)=3,VLOOKUP(A1505,入力データ,34,FALSE)=4,VLOOKUP(A1505,入力データ,34,FALSE)=5),3,
IF(VLOOKUP(A1505,入力データ,35,FALSE)="","",3)),"")</f>
        <v/>
      </c>
      <c r="AK1505" s="371"/>
      <c r="AL1505" s="373"/>
    </row>
    <row r="1506" spans="1:38" ht="15" customHeight="1" x14ac:dyDescent="0.15">
      <c r="A1506" s="454"/>
      <c r="B1506" s="457"/>
      <c r="C1506" s="460"/>
      <c r="D1506" s="462"/>
      <c r="E1506" s="465"/>
      <c r="F1506" s="468"/>
      <c r="G1506" s="471"/>
      <c r="H1506" s="474"/>
      <c r="I1506" s="474"/>
      <c r="J1506" s="476"/>
      <c r="K1506" s="479"/>
      <c r="L1506" s="482"/>
      <c r="M1506" s="484"/>
      <c r="N1506" s="486"/>
      <c r="O1506" s="471"/>
      <c r="P1506" s="482"/>
      <c r="Q1506" s="437"/>
      <c r="R1506" s="488"/>
      <c r="S1506" s="437"/>
      <c r="T1506" s="438"/>
      <c r="U1506" s="439"/>
      <c r="V1506" s="41"/>
      <c r="W1506" s="150"/>
      <c r="X1506" s="150"/>
      <c r="Y1506" s="150" t="str">
        <f>IFERROR(IF(VLOOKUP(A1505,入力データ,22,FALSE)="","",VLOOKUP(A1505,入力データ,22,FALSE)),"")</f>
        <v/>
      </c>
      <c r="Z1506" s="150"/>
      <c r="AA1506" s="151"/>
      <c r="AB1506" s="369"/>
      <c r="AC1506" s="378"/>
      <c r="AD1506" s="380"/>
      <c r="AE1506" s="380"/>
      <c r="AF1506" s="446"/>
      <c r="AG1506" s="448"/>
      <c r="AH1506" s="450"/>
      <c r="AI1506" s="380"/>
      <c r="AJ1506" s="452"/>
      <c r="AK1506" s="372"/>
      <c r="AL1506" s="374"/>
    </row>
    <row r="1507" spans="1:38" ht="15" customHeight="1" x14ac:dyDescent="0.15">
      <c r="A1507" s="454"/>
      <c r="B1507" s="457"/>
      <c r="C1507" s="375" t="str">
        <f>IFERROR(IF(VLOOKUP(A1505,入力データ,12,FALSE)="","",VLOOKUP(A1505,入力データ,12,FALSE)),"")</f>
        <v/>
      </c>
      <c r="D1507" s="462"/>
      <c r="E1507" s="465"/>
      <c r="F1507" s="468"/>
      <c r="G1507" s="471"/>
      <c r="H1507" s="474"/>
      <c r="I1507" s="474"/>
      <c r="J1507" s="476"/>
      <c r="K1507" s="479"/>
      <c r="L1507" s="482"/>
      <c r="M1507" s="484"/>
      <c r="N1507" s="486"/>
      <c r="O1507" s="471"/>
      <c r="P1507" s="482"/>
      <c r="Q1507" s="437"/>
      <c r="R1507" s="488"/>
      <c r="S1507" s="437"/>
      <c r="T1507" s="438"/>
      <c r="U1507" s="439"/>
      <c r="V1507" s="41"/>
      <c r="W1507" s="150"/>
      <c r="X1507" s="150"/>
      <c r="Y1507" s="150" t="str">
        <f>IFERROR(IF(VLOOKUP(A1505,入力データ,23,FALSE)="","",VLOOKUP(A1505,入力データ,23,FALSE)),"")</f>
        <v/>
      </c>
      <c r="Z1507" s="150"/>
      <c r="AA1507" s="151"/>
      <c r="AB1507" s="369"/>
      <c r="AC1507" s="377">
        <v>2</v>
      </c>
      <c r="AD1507" s="379" t="str">
        <f>IFERROR(IF(VLOOKUP(A1505,入力データ,37,FALSE)="","",VLOOKUP(A1505,入力データ,37,FALSE)),"")</f>
        <v/>
      </c>
      <c r="AE1507" s="379" t="str">
        <f>IF(AD1507="","",IF(V1512&gt;43585,5,4))</f>
        <v/>
      </c>
      <c r="AF1507" s="381" t="str">
        <f>IF(AD1507="","",V1512)</f>
        <v/>
      </c>
      <c r="AG1507" s="383" t="str">
        <f>IF(AE1507="","",V1512)</f>
        <v/>
      </c>
      <c r="AH1507" s="385" t="str">
        <f>IF(AF1507="","",V1512)</f>
        <v/>
      </c>
      <c r="AI1507" s="387">
        <v>6</v>
      </c>
      <c r="AJ1507" s="389" t="str">
        <f>IFERROR(IF(VLOOKUP(A1505,入力データ,36,FALSE)="","",3),"")</f>
        <v/>
      </c>
      <c r="AK1507" s="372"/>
      <c r="AL1507" s="374"/>
    </row>
    <row r="1508" spans="1:38" ht="15" customHeight="1" x14ac:dyDescent="0.15">
      <c r="A1508" s="454"/>
      <c r="B1508" s="458"/>
      <c r="C1508" s="376"/>
      <c r="D1508" s="463"/>
      <c r="E1508" s="466"/>
      <c r="F1508" s="469"/>
      <c r="G1508" s="472"/>
      <c r="H1508" s="466"/>
      <c r="I1508" s="466"/>
      <c r="J1508" s="477"/>
      <c r="K1508" s="480"/>
      <c r="L1508" s="466"/>
      <c r="M1508" s="466"/>
      <c r="N1508" s="469"/>
      <c r="O1508" s="472"/>
      <c r="P1508" s="466"/>
      <c r="Q1508" s="477"/>
      <c r="R1508" s="489"/>
      <c r="S1508" s="440"/>
      <c r="T1508" s="441"/>
      <c r="U1508" s="442"/>
      <c r="V1508" s="38"/>
      <c r="W1508" s="36"/>
      <c r="X1508" s="36"/>
      <c r="Y1508" s="150" t="str">
        <f>IFERROR(IF(VLOOKUP(A1505,入力データ,24,FALSE)="","",VLOOKUP(A1505,入力データ,24,FALSE)),"")</f>
        <v/>
      </c>
      <c r="Z1508" s="63"/>
      <c r="AA1508" s="37"/>
      <c r="AB1508" s="369"/>
      <c r="AC1508" s="378"/>
      <c r="AD1508" s="380"/>
      <c r="AE1508" s="380"/>
      <c r="AF1508" s="382"/>
      <c r="AG1508" s="384"/>
      <c r="AH1508" s="386"/>
      <c r="AI1508" s="388"/>
      <c r="AJ1508" s="390"/>
      <c r="AK1508" s="372"/>
      <c r="AL1508" s="374"/>
    </row>
    <row r="1509" spans="1:38" ht="15" customHeight="1" x14ac:dyDescent="0.15">
      <c r="A1509" s="454"/>
      <c r="B1509" s="490" t="str">
        <f>IF(OR(C1505&lt;&gt;"",C1507&lt;&gt;""),"○","")</f>
        <v/>
      </c>
      <c r="C1509" s="391" t="str">
        <f>IFERROR(IF(VLOOKUP(A1505,入力データ,4,FALSE)="","",VLOOKUP(A1505,入力データ,4,FALSE)),"")</f>
        <v/>
      </c>
      <c r="D1509" s="392"/>
      <c r="E1509" s="395" t="str">
        <f>IFERROR(IF(VLOOKUP(A1505,入力データ,15,FALSE)="","",IF(VLOOKUP(A1505,入力データ,15,FALSE)&gt;43585,5,4)),"")</f>
        <v/>
      </c>
      <c r="F1509" s="398" t="str">
        <f>IFERROR(IF(VLOOKUP(A1505,入力データ,15,FALSE)="","",VLOOKUP(A1505,入力データ,15,FALSE)),"")</f>
        <v/>
      </c>
      <c r="G1509" s="401" t="str">
        <f>IFERROR(IF(VLOOKUP(A1505,入力データ,15,FALSE)="","",VLOOKUP(A1505,入力データ,15,FALSE)),"")</f>
        <v/>
      </c>
      <c r="H1509" s="404" t="str">
        <f>IFERROR(IF(VLOOKUP(A1505,入力データ,15,FALSE)&gt;0,1,""),"")</f>
        <v/>
      </c>
      <c r="I1509" s="404" t="str">
        <f>IFERROR(IF(VLOOKUP(A1505,入力データ,16,FALSE)="","",VLOOKUP(A1505,入力データ,16,FALSE)),"")</f>
        <v/>
      </c>
      <c r="J1509" s="405" t="str">
        <f>IFERROR(IF(VLOOKUP(A1505,入力データ,17,FALSE)="","",
IF(VLOOKUP(A1505,入力データ,17,FALSE)&gt;159,"G",
IF(VLOOKUP(A1505,入力データ,17,FALSE)&gt;149,"F",
IF(VLOOKUP(A1505,入力データ,17,FALSE)&gt;139,"E",
IF(VLOOKUP(A1505,入力データ,17,FALSE)&gt;129,"D",
IF(VLOOKUP(A1505,入力データ,17,FALSE)&gt;119,"C",
IF(VLOOKUP(A1505,入力データ,17,FALSE)&gt;109,"B",
IF(VLOOKUP(A1505,入力データ,17,FALSE)&gt;99,"A",
"")))))))),"")</f>
        <v/>
      </c>
      <c r="K1509" s="408" t="str">
        <f>IFERROR(IF(VLOOKUP(A1505,入力データ,17,FALSE)="","",
IF(VLOOKUP(A1505,入力データ,17,FALSE)&gt;99,MOD(VLOOKUP(A1505,入力データ,17,FALSE),10),VLOOKUP(A1505,入力データ,17,FALSE))),"")</f>
        <v/>
      </c>
      <c r="L1509" s="411" t="str">
        <f>IFERROR(IF(VLOOKUP(A1505,入力データ,18,FALSE)="","",VLOOKUP(A1505,入力データ,18,FALSE)),"")</f>
        <v/>
      </c>
      <c r="M1509" s="493" t="str">
        <f>IFERROR(IF(VLOOKUP(A1505,入力データ,19,FALSE)="","",IF(VLOOKUP(A1505,入力データ,19,FALSE)&gt;43585,5,4)),"")</f>
        <v/>
      </c>
      <c r="N1509" s="398" t="str">
        <f>IFERROR(IF(VLOOKUP(A1505,入力データ,19,FALSE)="","",VLOOKUP(A1505,入力データ,19,FALSE)),"")</f>
        <v/>
      </c>
      <c r="O1509" s="401" t="str">
        <f>IFERROR(IF(VLOOKUP(A1505,入力データ,19,FALSE)="","",VLOOKUP(A1505,入力データ,19,FALSE)),"")</f>
        <v/>
      </c>
      <c r="P1509" s="411" t="str">
        <f>IFERROR(IF(VLOOKUP(A1505,入力データ,20,FALSE)="","",VLOOKUP(A1505,入力データ,20,FALSE)),"")</f>
        <v/>
      </c>
      <c r="Q1509" s="500"/>
      <c r="R1509" s="503" t="str">
        <f>IFERROR(IF(OR(S1509="ｲｸｷｭｳ",S1509="ﾑｷｭｳ",AND(L1509="",P1509="")),"",VLOOKUP(A1505,入力データ,31,FALSE)),"")</f>
        <v/>
      </c>
      <c r="S1509" s="423" t="str">
        <f>IFERROR(
IF(VLOOKUP(A1505,入力データ,33,FALSE)=1,"ﾑｷｭｳ ",
IF(VLOOKUP(A1505,入力データ,33,FALSE)=3,"ｲｸｷｭｳ",
IF(VLOOKUP(A1505,入力データ,33,FALSE)=4,VLOOKUP(A1505,入力データ,32,FALSE),
IF(VLOOKUP(A1505,入力データ,33,FALSE)=5,VLOOKUP(A1505,入力データ,32,FALSE),
IF(AND(VLOOKUP(A1505,入力データ,38,FALSE)&gt;0,VLOOKUP(A1505,入力データ,38,FALSE)&lt;9),0,
IF(AND(L1509="",P1509=""),"",VLOOKUP(A1505,入力データ,32,FALSE))))))),"")</f>
        <v/>
      </c>
      <c r="T1509" s="424"/>
      <c r="U1509" s="425"/>
      <c r="V1509" s="36"/>
      <c r="W1509" s="36"/>
      <c r="X1509" s="36"/>
      <c r="Y1509" s="63" t="str">
        <f>IFERROR(IF(VLOOKUP(A1505,入力データ,25,FALSE)="","",VLOOKUP(A1505,入力データ,25,FALSE)),"")</f>
        <v/>
      </c>
      <c r="Z1509" s="63"/>
      <c r="AA1509" s="37"/>
      <c r="AB1509" s="369"/>
      <c r="AC1509" s="377">
        <v>3</v>
      </c>
      <c r="AD1509" s="379" t="str">
        <f>IFERROR(IF(VLOOKUP(A1505,入力データ,33,FALSE)="","",VLOOKUP(A1505,入力データ,33,FALSE)),"")</f>
        <v/>
      </c>
      <c r="AE1509" s="379" t="str">
        <f>IF(AD1509="","",IF(V1512&gt;43585,5,4))</f>
        <v/>
      </c>
      <c r="AF1509" s="381" t="str">
        <f>IF(AD1509="","",V1512)</f>
        <v/>
      </c>
      <c r="AG1509" s="383" t="str">
        <f>IF(AE1509="","",V1512)</f>
        <v/>
      </c>
      <c r="AH1509" s="385" t="str">
        <f>IF(AF1509="","",V1512)</f>
        <v/>
      </c>
      <c r="AI1509" s="379">
        <v>7</v>
      </c>
      <c r="AJ1509" s="430"/>
      <c r="AK1509" s="372"/>
      <c r="AL1509" s="374"/>
    </row>
    <row r="1510" spans="1:38" ht="15" customHeight="1" x14ac:dyDescent="0.15">
      <c r="A1510" s="454"/>
      <c r="B1510" s="491"/>
      <c r="C1510" s="393"/>
      <c r="D1510" s="394"/>
      <c r="E1510" s="396"/>
      <c r="F1510" s="399"/>
      <c r="G1510" s="402"/>
      <c r="H1510" s="396"/>
      <c r="I1510" s="396"/>
      <c r="J1510" s="406"/>
      <c r="K1510" s="409"/>
      <c r="L1510" s="396"/>
      <c r="M1510" s="494"/>
      <c r="N1510" s="496"/>
      <c r="O1510" s="498"/>
      <c r="P1510" s="494"/>
      <c r="Q1510" s="501"/>
      <c r="R1510" s="504"/>
      <c r="S1510" s="426"/>
      <c r="T1510" s="426"/>
      <c r="U1510" s="427"/>
      <c r="V1510" s="1"/>
      <c r="W1510" s="1"/>
      <c r="X1510" s="1"/>
      <c r="Y1510" s="63" t="str">
        <f>IFERROR(IF(VLOOKUP(A1505,入力データ,26,FALSE)="","",VLOOKUP(A1505,入力データ,26,FALSE)),"")</f>
        <v/>
      </c>
      <c r="Z1510" s="1"/>
      <c r="AA1510" s="1"/>
      <c r="AB1510" s="369"/>
      <c r="AC1510" s="378"/>
      <c r="AD1510" s="380"/>
      <c r="AE1510" s="380"/>
      <c r="AF1510" s="382"/>
      <c r="AG1510" s="384"/>
      <c r="AH1510" s="386"/>
      <c r="AI1510" s="380"/>
      <c r="AJ1510" s="431"/>
      <c r="AK1510" s="372"/>
      <c r="AL1510" s="374"/>
    </row>
    <row r="1511" spans="1:38" ht="15" customHeight="1" x14ac:dyDescent="0.15">
      <c r="A1511" s="454"/>
      <c r="B1511" s="491"/>
      <c r="C1511" s="432" t="str">
        <f>IFERROR(IF(VLOOKUP(A1505,入力データ,14,FALSE)="","",VLOOKUP(A1505,入力データ,14,FALSE)),"")</f>
        <v/>
      </c>
      <c r="D1511" s="409"/>
      <c r="E1511" s="396"/>
      <c r="F1511" s="399"/>
      <c r="G1511" s="402"/>
      <c r="H1511" s="396"/>
      <c r="I1511" s="396"/>
      <c r="J1511" s="406"/>
      <c r="K1511" s="409"/>
      <c r="L1511" s="396"/>
      <c r="M1511" s="494"/>
      <c r="N1511" s="496"/>
      <c r="O1511" s="498"/>
      <c r="P1511" s="494"/>
      <c r="Q1511" s="501"/>
      <c r="R1511" s="504"/>
      <c r="S1511" s="426"/>
      <c r="T1511" s="426"/>
      <c r="U1511" s="427"/>
      <c r="V1511" s="150"/>
      <c r="W1511" s="150"/>
      <c r="X1511" s="150"/>
      <c r="Y1511" s="1"/>
      <c r="Z1511" s="62"/>
      <c r="AA1511" s="151"/>
      <c r="AB1511" s="369"/>
      <c r="AC1511" s="377">
        <v>4</v>
      </c>
      <c r="AD1511" s="413" t="str">
        <f>IFERROR(IF(VLOOKUP(A1505,入力データ,38,FALSE)="","",VLOOKUP(A1505,入力データ,38,FALSE)),"")</f>
        <v/>
      </c>
      <c r="AE1511" s="379" t="str">
        <f>IF(AD1511="","",IF(V1512&gt;43585,5,4))</f>
        <v/>
      </c>
      <c r="AF1511" s="381" t="str">
        <f>IF(AE1511="","",V1512)</f>
        <v/>
      </c>
      <c r="AG1511" s="383" t="str">
        <f>IF(AE1511="","",V1512)</f>
        <v/>
      </c>
      <c r="AH1511" s="385" t="str">
        <f>IF(AE1511="","",V1512)</f>
        <v/>
      </c>
      <c r="AI1511" s="379"/>
      <c r="AJ1511" s="418"/>
      <c r="AK1511" s="58"/>
      <c r="AL1511" s="86"/>
    </row>
    <row r="1512" spans="1:38" ht="15" customHeight="1" x14ac:dyDescent="0.15">
      <c r="A1512" s="455"/>
      <c r="B1512" s="492"/>
      <c r="C1512" s="433"/>
      <c r="D1512" s="410"/>
      <c r="E1512" s="397"/>
      <c r="F1512" s="400"/>
      <c r="G1512" s="403"/>
      <c r="H1512" s="397"/>
      <c r="I1512" s="397"/>
      <c r="J1512" s="407"/>
      <c r="K1512" s="410"/>
      <c r="L1512" s="397"/>
      <c r="M1512" s="495"/>
      <c r="N1512" s="497"/>
      <c r="O1512" s="499"/>
      <c r="P1512" s="495"/>
      <c r="Q1512" s="502"/>
      <c r="R1512" s="505"/>
      <c r="S1512" s="428"/>
      <c r="T1512" s="428"/>
      <c r="U1512" s="429"/>
      <c r="V1512" s="420" t="str">
        <f>IFERROR(IF(VLOOKUP(A1505,入力データ,27,FALSE)="","",VLOOKUP(A1505,入力データ,27,FALSE)),"")</f>
        <v/>
      </c>
      <c r="W1512" s="421"/>
      <c r="X1512" s="421"/>
      <c r="Y1512" s="421"/>
      <c r="Z1512" s="421"/>
      <c r="AA1512" s="422"/>
      <c r="AB1512" s="370"/>
      <c r="AC1512" s="412"/>
      <c r="AD1512" s="414"/>
      <c r="AE1512" s="414"/>
      <c r="AF1512" s="415"/>
      <c r="AG1512" s="416"/>
      <c r="AH1512" s="417"/>
      <c r="AI1512" s="414"/>
      <c r="AJ1512" s="419"/>
      <c r="AK1512" s="60"/>
      <c r="AL1512" s="61"/>
    </row>
    <row r="1513" spans="1:38" ht="15" customHeight="1" x14ac:dyDescent="0.15">
      <c r="A1513" s="453">
        <v>188</v>
      </c>
      <c r="B1513" s="456"/>
      <c r="C1513" s="459" t="str">
        <f>IFERROR(IF(VLOOKUP(A1513,入力データ,2,FALSE)="","",VLOOKUP(A1513,入力データ,2,FALSE)),"")</f>
        <v/>
      </c>
      <c r="D1513" s="461" t="str">
        <f>IFERROR(
IF(OR(VLOOKUP(A1513,入力データ,34,FALSE)=1,
VLOOKUP(A1513,入力データ,34,FALSE)=3,
VLOOKUP(A1513,入力データ,34,FALSE)=4,
VLOOKUP(A1513,入力データ,34,FALSE)=5),
IF(VLOOKUP(A1513,入力データ,13,FALSE)="","",VLOOKUP(A1513,入力データ,13,FALSE)),
IF(VLOOKUP(A1513,入力データ,3,FALSE)="","",VLOOKUP(A1513,入力データ,3,FALSE))),"")</f>
        <v/>
      </c>
      <c r="E1513" s="464" t="str">
        <f>IFERROR(IF(VLOOKUP(A1513,入力データ,5,FALSE)="","",IF(VLOOKUP(A1513,入力データ,5,FALSE)&gt;43585,5,4)),"")</f>
        <v/>
      </c>
      <c r="F1513" s="467" t="str">
        <f>IFERROR(IF(VLOOKUP(A1513,入力データ,5,FALSE)="","",VLOOKUP(A1513,入力データ,5,FALSE)),"")</f>
        <v/>
      </c>
      <c r="G1513" s="470" t="str">
        <f>IFERROR(IF(VLOOKUP(A1513,入力データ,5,FALSE)="","",VLOOKUP(A1513,入力データ,5,FALSE)),"")</f>
        <v/>
      </c>
      <c r="H1513" s="473" t="str">
        <f>IFERROR(IF(VLOOKUP(A1513,入力データ,5,FALSE)&gt;0,1,""),"")</f>
        <v/>
      </c>
      <c r="I1513" s="473" t="str">
        <f>IFERROR(IF(VLOOKUP(A1513,入力データ,6,FALSE)="","",VLOOKUP(A1513,入力データ,6,FALSE)),"")</f>
        <v/>
      </c>
      <c r="J1513" s="475" t="str">
        <f>IFERROR(IF(VLOOKUP(A1513,入力データ,7,FALSE)="","",
IF(VLOOKUP(A1513,入力データ,7,FALSE)&gt;159,"G",
IF(VLOOKUP(A1513,入力データ,7,FALSE)&gt;149,"F",
IF(VLOOKUP(A1513,入力データ,7,FALSE)&gt;139,"E",
IF(VLOOKUP(A1513,入力データ,7,FALSE)&gt;129,"D",
IF(VLOOKUP(A1513,入力データ,7,FALSE)&gt;119,"C",
IF(VLOOKUP(A1513,入力データ,7,FALSE)&gt;109,"B",
IF(VLOOKUP(A1513,入力データ,7,FALSE)&gt;99,"A",
"")))))))),"")</f>
        <v/>
      </c>
      <c r="K1513" s="478" t="str">
        <f>IFERROR(IF(VLOOKUP(A1513,入力データ,7,FALSE)="","",
IF(VLOOKUP(A1513,入力データ,7,FALSE)&gt;99,MOD(VLOOKUP(A1513,入力データ,7,FALSE),10),VLOOKUP(A1513,入力データ,7,FALSE))),"")</f>
        <v/>
      </c>
      <c r="L1513" s="481" t="str">
        <f>IFERROR(IF(VLOOKUP(A1513,入力データ,8,FALSE)="","",VLOOKUP(A1513,入力データ,8,FALSE)),"")</f>
        <v/>
      </c>
      <c r="M1513" s="483" t="str">
        <f>IFERROR(IF(VLOOKUP(A1513,入力データ,9,FALSE)="","",IF(VLOOKUP(A1513,入力データ,9,FALSE)&gt;43585,5,4)),"")</f>
        <v/>
      </c>
      <c r="N1513" s="485" t="str">
        <f>IFERROR(IF(VLOOKUP(A1513,入力データ,9,FALSE)="","",VLOOKUP(A1513,入力データ,9,FALSE)),"")</f>
        <v/>
      </c>
      <c r="O1513" s="470" t="str">
        <f>IFERROR(IF(VLOOKUP(A1513,入力データ,9,FALSE)="","",VLOOKUP(A1513,入力データ,9,FALSE)),"")</f>
        <v/>
      </c>
      <c r="P1513" s="481" t="str">
        <f>IFERROR(IF(VLOOKUP(A1513,入力データ,10,FALSE)="","",VLOOKUP(A1513,入力データ,10,FALSE)),"")</f>
        <v/>
      </c>
      <c r="Q1513" s="434"/>
      <c r="R1513" s="487" t="str">
        <f>IFERROR(IF(VLOOKUP(A1513,入力データ,8,FALSE)="","",VLOOKUP(A1513,入力データ,8,FALSE)+VALUE(VLOOKUP(A1513,入力データ,10,FALSE))),"")</f>
        <v/>
      </c>
      <c r="S1513" s="434" t="str">
        <f>IF(R1513="","",IF(VLOOKUP(A1513,入力データ,11,FALSE)="育児休業","ｲｸｷｭｳ",IF(VLOOKUP(A1513,入力データ,11,FALSE)="傷病休職","ﾑｷｭｳ",ROUNDDOWN(R1513*10/1000,0))))</f>
        <v/>
      </c>
      <c r="T1513" s="435"/>
      <c r="U1513" s="436"/>
      <c r="V1513" s="152"/>
      <c r="W1513" s="149"/>
      <c r="X1513" s="149"/>
      <c r="Y1513" s="149" t="str">
        <f>IFERROR(IF(VLOOKUP(A1513,入力データ,21,FALSE)="","",VLOOKUP(A1513,入力データ,21,FALSE)),"")</f>
        <v/>
      </c>
      <c r="Z1513" s="40"/>
      <c r="AA1513" s="67"/>
      <c r="AB1513" s="368" t="str">
        <f>IFERROR(IF(VLOOKUP(A1513,入力データ,28,FALSE)&amp;"　"&amp;VLOOKUP(A1513,入力データ,29,FALSE)="　","",VLOOKUP(A1513,入力データ,28,FALSE)&amp;"　"&amp;VLOOKUP(A1513,入力データ,29,FALSE)),"")</f>
        <v/>
      </c>
      <c r="AC1513" s="443">
        <v>1</v>
      </c>
      <c r="AD1513" s="444" t="str">
        <f>IFERROR(IF(VLOOKUP(A1513,入力データ,34,FALSE)="","",VLOOKUP(A1513,入力データ,34,FALSE)),"")</f>
        <v/>
      </c>
      <c r="AE1513" s="444" t="str">
        <f>IF(AD1513="","",IF(V1520&gt;43585,5,4))</f>
        <v/>
      </c>
      <c r="AF1513" s="445" t="str">
        <f>IF(AD1513="","",V1520)</f>
        <v/>
      </c>
      <c r="AG1513" s="447" t="str">
        <f>IF(AD1513="","",V1520)</f>
        <v/>
      </c>
      <c r="AH1513" s="449" t="str">
        <f>IF(AD1513="","",V1520)</f>
        <v/>
      </c>
      <c r="AI1513" s="444">
        <v>5</v>
      </c>
      <c r="AJ1513" s="451" t="str">
        <f>IFERROR(IF(OR(VLOOKUP(A1513,入力データ,34,FALSE)=1,VLOOKUP(A1513,入力データ,34,FALSE)=3,VLOOKUP(A1513,入力データ,34,FALSE)=4,VLOOKUP(A1513,入力データ,34,FALSE)=5),3,
IF(VLOOKUP(A1513,入力データ,35,FALSE)="","",3)),"")</f>
        <v/>
      </c>
      <c r="AK1513" s="371"/>
      <c r="AL1513" s="373"/>
    </row>
    <row r="1514" spans="1:38" ht="15" customHeight="1" x14ac:dyDescent="0.15">
      <c r="A1514" s="454"/>
      <c r="B1514" s="457"/>
      <c r="C1514" s="460"/>
      <c r="D1514" s="462"/>
      <c r="E1514" s="465"/>
      <c r="F1514" s="468"/>
      <c r="G1514" s="471"/>
      <c r="H1514" s="474"/>
      <c r="I1514" s="474"/>
      <c r="J1514" s="476"/>
      <c r="K1514" s="479"/>
      <c r="L1514" s="482"/>
      <c r="M1514" s="484"/>
      <c r="N1514" s="486"/>
      <c r="O1514" s="471"/>
      <c r="P1514" s="482"/>
      <c r="Q1514" s="437"/>
      <c r="R1514" s="488"/>
      <c r="S1514" s="437"/>
      <c r="T1514" s="438"/>
      <c r="U1514" s="439"/>
      <c r="V1514" s="41"/>
      <c r="W1514" s="150"/>
      <c r="X1514" s="150"/>
      <c r="Y1514" s="150" t="str">
        <f>IFERROR(IF(VLOOKUP(A1513,入力データ,22,FALSE)="","",VLOOKUP(A1513,入力データ,22,FALSE)),"")</f>
        <v/>
      </c>
      <c r="Z1514" s="150"/>
      <c r="AA1514" s="151"/>
      <c r="AB1514" s="369"/>
      <c r="AC1514" s="378"/>
      <c r="AD1514" s="380"/>
      <c r="AE1514" s="380"/>
      <c r="AF1514" s="446"/>
      <c r="AG1514" s="448"/>
      <c r="AH1514" s="450"/>
      <c r="AI1514" s="380"/>
      <c r="AJ1514" s="452"/>
      <c r="AK1514" s="372"/>
      <c r="AL1514" s="374"/>
    </row>
    <row r="1515" spans="1:38" ht="15" customHeight="1" x14ac:dyDescent="0.15">
      <c r="A1515" s="454"/>
      <c r="B1515" s="457"/>
      <c r="C1515" s="375" t="str">
        <f>IFERROR(IF(VLOOKUP(A1513,入力データ,12,FALSE)="","",VLOOKUP(A1513,入力データ,12,FALSE)),"")</f>
        <v/>
      </c>
      <c r="D1515" s="462"/>
      <c r="E1515" s="465"/>
      <c r="F1515" s="468"/>
      <c r="G1515" s="471"/>
      <c r="H1515" s="474"/>
      <c r="I1515" s="474"/>
      <c r="J1515" s="476"/>
      <c r="K1515" s="479"/>
      <c r="L1515" s="482"/>
      <c r="M1515" s="484"/>
      <c r="N1515" s="486"/>
      <c r="O1515" s="471"/>
      <c r="P1515" s="482"/>
      <c r="Q1515" s="437"/>
      <c r="R1515" s="488"/>
      <c r="S1515" s="437"/>
      <c r="T1515" s="438"/>
      <c r="U1515" s="439"/>
      <c r="V1515" s="41"/>
      <c r="W1515" s="150"/>
      <c r="X1515" s="150"/>
      <c r="Y1515" s="150" t="str">
        <f>IFERROR(IF(VLOOKUP(A1513,入力データ,23,FALSE)="","",VLOOKUP(A1513,入力データ,23,FALSE)),"")</f>
        <v/>
      </c>
      <c r="Z1515" s="150"/>
      <c r="AA1515" s="151"/>
      <c r="AB1515" s="369"/>
      <c r="AC1515" s="377">
        <v>2</v>
      </c>
      <c r="AD1515" s="379" t="str">
        <f>IFERROR(IF(VLOOKUP(A1513,入力データ,37,FALSE)="","",VLOOKUP(A1513,入力データ,37,FALSE)),"")</f>
        <v/>
      </c>
      <c r="AE1515" s="379" t="str">
        <f>IF(AD1515="","",IF(V1520&gt;43585,5,4))</f>
        <v/>
      </c>
      <c r="AF1515" s="381" t="str">
        <f>IF(AD1515="","",V1520)</f>
        <v/>
      </c>
      <c r="AG1515" s="383" t="str">
        <f>IF(AE1515="","",V1520)</f>
        <v/>
      </c>
      <c r="AH1515" s="385" t="str">
        <f>IF(AF1515="","",V1520)</f>
        <v/>
      </c>
      <c r="AI1515" s="387">
        <v>6</v>
      </c>
      <c r="AJ1515" s="389" t="str">
        <f>IFERROR(IF(VLOOKUP(A1513,入力データ,36,FALSE)="","",3),"")</f>
        <v/>
      </c>
      <c r="AK1515" s="372"/>
      <c r="AL1515" s="374"/>
    </row>
    <row r="1516" spans="1:38" ht="15" customHeight="1" x14ac:dyDescent="0.15">
      <c r="A1516" s="454"/>
      <c r="B1516" s="458"/>
      <c r="C1516" s="376"/>
      <c r="D1516" s="463"/>
      <c r="E1516" s="466"/>
      <c r="F1516" s="469"/>
      <c r="G1516" s="472"/>
      <c r="H1516" s="466"/>
      <c r="I1516" s="466"/>
      <c r="J1516" s="477"/>
      <c r="K1516" s="480"/>
      <c r="L1516" s="466"/>
      <c r="M1516" s="466"/>
      <c r="N1516" s="469"/>
      <c r="O1516" s="472"/>
      <c r="P1516" s="466"/>
      <c r="Q1516" s="477"/>
      <c r="R1516" s="489"/>
      <c r="S1516" s="440"/>
      <c r="T1516" s="441"/>
      <c r="U1516" s="442"/>
      <c r="V1516" s="38"/>
      <c r="W1516" s="36"/>
      <c r="X1516" s="36"/>
      <c r="Y1516" s="150" t="str">
        <f>IFERROR(IF(VLOOKUP(A1513,入力データ,24,FALSE)="","",VLOOKUP(A1513,入力データ,24,FALSE)),"")</f>
        <v/>
      </c>
      <c r="Z1516" s="63"/>
      <c r="AA1516" s="37"/>
      <c r="AB1516" s="369"/>
      <c r="AC1516" s="378"/>
      <c r="AD1516" s="380"/>
      <c r="AE1516" s="380"/>
      <c r="AF1516" s="382"/>
      <c r="AG1516" s="384"/>
      <c r="AH1516" s="386"/>
      <c r="AI1516" s="388"/>
      <c r="AJ1516" s="390"/>
      <c r="AK1516" s="372"/>
      <c r="AL1516" s="374"/>
    </row>
    <row r="1517" spans="1:38" ht="15" customHeight="1" x14ac:dyDescent="0.15">
      <c r="A1517" s="454"/>
      <c r="B1517" s="490" t="str">
        <f>IF(OR(C1513&lt;&gt;"",C1515&lt;&gt;""),"○","")</f>
        <v/>
      </c>
      <c r="C1517" s="391" t="str">
        <f>IFERROR(IF(VLOOKUP(A1513,入力データ,4,FALSE)="","",VLOOKUP(A1513,入力データ,4,FALSE)),"")</f>
        <v/>
      </c>
      <c r="D1517" s="392"/>
      <c r="E1517" s="395" t="str">
        <f>IFERROR(IF(VLOOKUP(A1513,入力データ,15,FALSE)="","",IF(VLOOKUP(A1513,入力データ,15,FALSE)&gt;43585,5,4)),"")</f>
        <v/>
      </c>
      <c r="F1517" s="398" t="str">
        <f>IFERROR(IF(VLOOKUP(A1513,入力データ,15,FALSE)="","",VLOOKUP(A1513,入力データ,15,FALSE)),"")</f>
        <v/>
      </c>
      <c r="G1517" s="401" t="str">
        <f>IFERROR(IF(VLOOKUP(A1513,入力データ,15,FALSE)="","",VLOOKUP(A1513,入力データ,15,FALSE)),"")</f>
        <v/>
      </c>
      <c r="H1517" s="404" t="str">
        <f>IFERROR(IF(VLOOKUP(A1513,入力データ,15,FALSE)&gt;0,1,""),"")</f>
        <v/>
      </c>
      <c r="I1517" s="404" t="str">
        <f>IFERROR(IF(VLOOKUP(A1513,入力データ,16,FALSE)="","",VLOOKUP(A1513,入力データ,16,FALSE)),"")</f>
        <v/>
      </c>
      <c r="J1517" s="405" t="str">
        <f>IFERROR(IF(VLOOKUP(A1513,入力データ,17,FALSE)="","",
IF(VLOOKUP(A1513,入力データ,17,FALSE)&gt;159,"G",
IF(VLOOKUP(A1513,入力データ,17,FALSE)&gt;149,"F",
IF(VLOOKUP(A1513,入力データ,17,FALSE)&gt;139,"E",
IF(VLOOKUP(A1513,入力データ,17,FALSE)&gt;129,"D",
IF(VLOOKUP(A1513,入力データ,17,FALSE)&gt;119,"C",
IF(VLOOKUP(A1513,入力データ,17,FALSE)&gt;109,"B",
IF(VLOOKUP(A1513,入力データ,17,FALSE)&gt;99,"A",
"")))))))),"")</f>
        <v/>
      </c>
      <c r="K1517" s="408" t="str">
        <f>IFERROR(IF(VLOOKUP(A1513,入力データ,17,FALSE)="","",
IF(VLOOKUP(A1513,入力データ,17,FALSE)&gt;99,MOD(VLOOKUP(A1513,入力データ,17,FALSE),10),VLOOKUP(A1513,入力データ,17,FALSE))),"")</f>
        <v/>
      </c>
      <c r="L1517" s="411" t="str">
        <f>IFERROR(IF(VLOOKUP(A1513,入力データ,18,FALSE)="","",VLOOKUP(A1513,入力データ,18,FALSE)),"")</f>
        <v/>
      </c>
      <c r="M1517" s="493" t="str">
        <f>IFERROR(IF(VLOOKUP(A1513,入力データ,19,FALSE)="","",IF(VLOOKUP(A1513,入力データ,19,FALSE)&gt;43585,5,4)),"")</f>
        <v/>
      </c>
      <c r="N1517" s="398" t="str">
        <f>IFERROR(IF(VLOOKUP(A1513,入力データ,19,FALSE)="","",VLOOKUP(A1513,入力データ,19,FALSE)),"")</f>
        <v/>
      </c>
      <c r="O1517" s="401" t="str">
        <f>IFERROR(IF(VLOOKUP(A1513,入力データ,19,FALSE)="","",VLOOKUP(A1513,入力データ,19,FALSE)),"")</f>
        <v/>
      </c>
      <c r="P1517" s="411" t="str">
        <f>IFERROR(IF(VLOOKUP(A1513,入力データ,20,FALSE)="","",VLOOKUP(A1513,入力データ,20,FALSE)),"")</f>
        <v/>
      </c>
      <c r="Q1517" s="500"/>
      <c r="R1517" s="503" t="str">
        <f>IFERROR(IF(OR(S1517="ｲｸｷｭｳ",S1517="ﾑｷｭｳ",AND(L1517="",P1517="")),"",VLOOKUP(A1513,入力データ,31,FALSE)),"")</f>
        <v/>
      </c>
      <c r="S1517" s="423" t="str">
        <f>IFERROR(
IF(VLOOKUP(A1513,入力データ,33,FALSE)=1,"ﾑｷｭｳ ",
IF(VLOOKUP(A1513,入力データ,33,FALSE)=3,"ｲｸｷｭｳ",
IF(VLOOKUP(A1513,入力データ,33,FALSE)=4,VLOOKUP(A1513,入力データ,32,FALSE),
IF(VLOOKUP(A1513,入力データ,33,FALSE)=5,VLOOKUP(A1513,入力データ,32,FALSE),
IF(AND(VLOOKUP(A1513,入力データ,38,FALSE)&gt;0,VLOOKUP(A1513,入力データ,38,FALSE)&lt;9),0,
IF(AND(L1517="",P1517=""),"",VLOOKUP(A1513,入力データ,32,FALSE))))))),"")</f>
        <v/>
      </c>
      <c r="T1517" s="424"/>
      <c r="U1517" s="425"/>
      <c r="V1517" s="36"/>
      <c r="W1517" s="36"/>
      <c r="X1517" s="36"/>
      <c r="Y1517" s="63" t="str">
        <f>IFERROR(IF(VLOOKUP(A1513,入力データ,25,FALSE)="","",VLOOKUP(A1513,入力データ,25,FALSE)),"")</f>
        <v/>
      </c>
      <c r="Z1517" s="63"/>
      <c r="AA1517" s="37"/>
      <c r="AB1517" s="369"/>
      <c r="AC1517" s="377">
        <v>3</v>
      </c>
      <c r="AD1517" s="379" t="str">
        <f>IFERROR(IF(VLOOKUP(A1513,入力データ,33,FALSE)="","",VLOOKUP(A1513,入力データ,33,FALSE)),"")</f>
        <v/>
      </c>
      <c r="AE1517" s="379" t="str">
        <f>IF(AD1517="","",IF(V1520&gt;43585,5,4))</f>
        <v/>
      </c>
      <c r="AF1517" s="381" t="str">
        <f>IF(AD1517="","",V1520)</f>
        <v/>
      </c>
      <c r="AG1517" s="383" t="str">
        <f>IF(AE1517="","",V1520)</f>
        <v/>
      </c>
      <c r="AH1517" s="385" t="str">
        <f>IF(AF1517="","",V1520)</f>
        <v/>
      </c>
      <c r="AI1517" s="379">
        <v>7</v>
      </c>
      <c r="AJ1517" s="430"/>
      <c r="AK1517" s="372"/>
      <c r="AL1517" s="374"/>
    </row>
    <row r="1518" spans="1:38" ht="15" customHeight="1" x14ac:dyDescent="0.15">
      <c r="A1518" s="454"/>
      <c r="B1518" s="491"/>
      <c r="C1518" s="393"/>
      <c r="D1518" s="394"/>
      <c r="E1518" s="396"/>
      <c r="F1518" s="399"/>
      <c r="G1518" s="402"/>
      <c r="H1518" s="396"/>
      <c r="I1518" s="396"/>
      <c r="J1518" s="406"/>
      <c r="K1518" s="409"/>
      <c r="L1518" s="396"/>
      <c r="M1518" s="494"/>
      <c r="N1518" s="496"/>
      <c r="O1518" s="498"/>
      <c r="P1518" s="494"/>
      <c r="Q1518" s="501"/>
      <c r="R1518" s="504"/>
      <c r="S1518" s="426"/>
      <c r="T1518" s="426"/>
      <c r="U1518" s="427"/>
      <c r="V1518" s="1"/>
      <c r="W1518" s="1"/>
      <c r="X1518" s="1"/>
      <c r="Y1518" s="63" t="str">
        <f>IFERROR(IF(VLOOKUP(A1513,入力データ,26,FALSE)="","",VLOOKUP(A1513,入力データ,26,FALSE)),"")</f>
        <v/>
      </c>
      <c r="Z1518" s="1"/>
      <c r="AA1518" s="1"/>
      <c r="AB1518" s="369"/>
      <c r="AC1518" s="378"/>
      <c r="AD1518" s="380"/>
      <c r="AE1518" s="380"/>
      <c r="AF1518" s="382"/>
      <c r="AG1518" s="384"/>
      <c r="AH1518" s="386"/>
      <c r="AI1518" s="380"/>
      <c r="AJ1518" s="431"/>
      <c r="AK1518" s="372"/>
      <c r="AL1518" s="374"/>
    </row>
    <row r="1519" spans="1:38" ht="15" customHeight="1" x14ac:dyDescent="0.15">
      <c r="A1519" s="454"/>
      <c r="B1519" s="491"/>
      <c r="C1519" s="432" t="str">
        <f>IFERROR(IF(VLOOKUP(A1513,入力データ,14,FALSE)="","",VLOOKUP(A1513,入力データ,14,FALSE)),"")</f>
        <v/>
      </c>
      <c r="D1519" s="409"/>
      <c r="E1519" s="396"/>
      <c r="F1519" s="399"/>
      <c r="G1519" s="402"/>
      <c r="H1519" s="396"/>
      <c r="I1519" s="396"/>
      <c r="J1519" s="406"/>
      <c r="K1519" s="409"/>
      <c r="L1519" s="396"/>
      <c r="M1519" s="494"/>
      <c r="N1519" s="496"/>
      <c r="O1519" s="498"/>
      <c r="P1519" s="494"/>
      <c r="Q1519" s="501"/>
      <c r="R1519" s="504"/>
      <c r="S1519" s="426"/>
      <c r="T1519" s="426"/>
      <c r="U1519" s="427"/>
      <c r="V1519" s="150"/>
      <c r="W1519" s="150"/>
      <c r="X1519" s="150"/>
      <c r="Y1519" s="1"/>
      <c r="Z1519" s="62"/>
      <c r="AA1519" s="151"/>
      <c r="AB1519" s="369"/>
      <c r="AC1519" s="377">
        <v>4</v>
      </c>
      <c r="AD1519" s="413" t="str">
        <f>IFERROR(IF(VLOOKUP(A1513,入力データ,38,FALSE)="","",VLOOKUP(A1513,入力データ,38,FALSE)),"")</f>
        <v/>
      </c>
      <c r="AE1519" s="379" t="str">
        <f>IF(AD1519="","",IF(V1520&gt;43585,5,4))</f>
        <v/>
      </c>
      <c r="AF1519" s="381" t="str">
        <f>IF(AE1519="","",V1520)</f>
        <v/>
      </c>
      <c r="AG1519" s="383" t="str">
        <f>IF(AE1519="","",V1520)</f>
        <v/>
      </c>
      <c r="AH1519" s="385" t="str">
        <f>IF(AE1519="","",V1520)</f>
        <v/>
      </c>
      <c r="AI1519" s="379"/>
      <c r="AJ1519" s="418"/>
      <c r="AK1519" s="58"/>
      <c r="AL1519" s="86"/>
    </row>
    <row r="1520" spans="1:38" ht="15" customHeight="1" x14ac:dyDescent="0.15">
      <c r="A1520" s="455"/>
      <c r="B1520" s="492"/>
      <c r="C1520" s="433"/>
      <c r="D1520" s="410"/>
      <c r="E1520" s="397"/>
      <c r="F1520" s="400"/>
      <c r="G1520" s="403"/>
      <c r="H1520" s="397"/>
      <c r="I1520" s="397"/>
      <c r="J1520" s="407"/>
      <c r="K1520" s="410"/>
      <c r="L1520" s="397"/>
      <c r="M1520" s="495"/>
      <c r="N1520" s="497"/>
      <c r="O1520" s="499"/>
      <c r="P1520" s="495"/>
      <c r="Q1520" s="502"/>
      <c r="R1520" s="505"/>
      <c r="S1520" s="428"/>
      <c r="T1520" s="428"/>
      <c r="U1520" s="429"/>
      <c r="V1520" s="420" t="str">
        <f>IFERROR(IF(VLOOKUP(A1513,入力データ,27,FALSE)="","",VLOOKUP(A1513,入力データ,27,FALSE)),"")</f>
        <v/>
      </c>
      <c r="W1520" s="421"/>
      <c r="X1520" s="421"/>
      <c r="Y1520" s="421"/>
      <c r="Z1520" s="421"/>
      <c r="AA1520" s="422"/>
      <c r="AB1520" s="370"/>
      <c r="AC1520" s="412"/>
      <c r="AD1520" s="414"/>
      <c r="AE1520" s="414"/>
      <c r="AF1520" s="415"/>
      <c r="AG1520" s="416"/>
      <c r="AH1520" s="417"/>
      <c r="AI1520" s="414"/>
      <c r="AJ1520" s="419"/>
      <c r="AK1520" s="60"/>
      <c r="AL1520" s="61"/>
    </row>
    <row r="1521" spans="1:38" ht="15" customHeight="1" x14ac:dyDescent="0.15">
      <c r="A1521" s="453">
        <v>189</v>
      </c>
      <c r="B1521" s="456"/>
      <c r="C1521" s="459" t="str">
        <f>IFERROR(IF(VLOOKUP(A1521,入力データ,2,FALSE)="","",VLOOKUP(A1521,入力データ,2,FALSE)),"")</f>
        <v/>
      </c>
      <c r="D1521" s="461" t="str">
        <f>IFERROR(
IF(OR(VLOOKUP(A1521,入力データ,34,FALSE)=1,
VLOOKUP(A1521,入力データ,34,FALSE)=3,
VLOOKUP(A1521,入力データ,34,FALSE)=4,
VLOOKUP(A1521,入力データ,34,FALSE)=5),
IF(VLOOKUP(A1521,入力データ,13,FALSE)="","",VLOOKUP(A1521,入力データ,13,FALSE)),
IF(VLOOKUP(A1521,入力データ,3,FALSE)="","",VLOOKUP(A1521,入力データ,3,FALSE))),"")</f>
        <v/>
      </c>
      <c r="E1521" s="464" t="str">
        <f>IFERROR(IF(VLOOKUP(A1521,入力データ,5,FALSE)="","",IF(VLOOKUP(A1521,入力データ,5,FALSE)&gt;43585,5,4)),"")</f>
        <v/>
      </c>
      <c r="F1521" s="467" t="str">
        <f>IFERROR(IF(VLOOKUP(A1521,入力データ,5,FALSE)="","",VLOOKUP(A1521,入力データ,5,FALSE)),"")</f>
        <v/>
      </c>
      <c r="G1521" s="470" t="str">
        <f>IFERROR(IF(VLOOKUP(A1521,入力データ,5,FALSE)="","",VLOOKUP(A1521,入力データ,5,FALSE)),"")</f>
        <v/>
      </c>
      <c r="H1521" s="473" t="str">
        <f>IFERROR(IF(VLOOKUP(A1521,入力データ,5,FALSE)&gt;0,1,""),"")</f>
        <v/>
      </c>
      <c r="I1521" s="473" t="str">
        <f>IFERROR(IF(VLOOKUP(A1521,入力データ,6,FALSE)="","",VLOOKUP(A1521,入力データ,6,FALSE)),"")</f>
        <v/>
      </c>
      <c r="J1521" s="475" t="str">
        <f>IFERROR(IF(VLOOKUP(A1521,入力データ,7,FALSE)="","",
IF(VLOOKUP(A1521,入力データ,7,FALSE)&gt;159,"G",
IF(VLOOKUP(A1521,入力データ,7,FALSE)&gt;149,"F",
IF(VLOOKUP(A1521,入力データ,7,FALSE)&gt;139,"E",
IF(VLOOKUP(A1521,入力データ,7,FALSE)&gt;129,"D",
IF(VLOOKUP(A1521,入力データ,7,FALSE)&gt;119,"C",
IF(VLOOKUP(A1521,入力データ,7,FALSE)&gt;109,"B",
IF(VLOOKUP(A1521,入力データ,7,FALSE)&gt;99,"A",
"")))))))),"")</f>
        <v/>
      </c>
      <c r="K1521" s="478" t="str">
        <f>IFERROR(IF(VLOOKUP(A1521,入力データ,7,FALSE)="","",
IF(VLOOKUP(A1521,入力データ,7,FALSE)&gt;99,MOD(VLOOKUP(A1521,入力データ,7,FALSE),10),VLOOKUP(A1521,入力データ,7,FALSE))),"")</f>
        <v/>
      </c>
      <c r="L1521" s="481" t="str">
        <f>IFERROR(IF(VLOOKUP(A1521,入力データ,8,FALSE)="","",VLOOKUP(A1521,入力データ,8,FALSE)),"")</f>
        <v/>
      </c>
      <c r="M1521" s="483" t="str">
        <f>IFERROR(IF(VLOOKUP(A1521,入力データ,9,FALSE)="","",IF(VLOOKUP(A1521,入力データ,9,FALSE)&gt;43585,5,4)),"")</f>
        <v/>
      </c>
      <c r="N1521" s="485" t="str">
        <f>IFERROR(IF(VLOOKUP(A1521,入力データ,9,FALSE)="","",VLOOKUP(A1521,入力データ,9,FALSE)),"")</f>
        <v/>
      </c>
      <c r="O1521" s="470" t="str">
        <f>IFERROR(IF(VLOOKUP(A1521,入力データ,9,FALSE)="","",VLOOKUP(A1521,入力データ,9,FALSE)),"")</f>
        <v/>
      </c>
      <c r="P1521" s="481" t="str">
        <f>IFERROR(IF(VLOOKUP(A1521,入力データ,10,FALSE)="","",VLOOKUP(A1521,入力データ,10,FALSE)),"")</f>
        <v/>
      </c>
      <c r="Q1521" s="434"/>
      <c r="R1521" s="487" t="str">
        <f>IFERROR(IF(VLOOKUP(A1521,入力データ,8,FALSE)="","",VLOOKUP(A1521,入力データ,8,FALSE)+VALUE(VLOOKUP(A1521,入力データ,10,FALSE))),"")</f>
        <v/>
      </c>
      <c r="S1521" s="434" t="str">
        <f>IF(R1521="","",IF(VLOOKUP(A1521,入力データ,11,FALSE)="育児休業","ｲｸｷｭｳ",IF(VLOOKUP(A1521,入力データ,11,FALSE)="傷病休職","ﾑｷｭｳ",ROUNDDOWN(R1521*10/1000,0))))</f>
        <v/>
      </c>
      <c r="T1521" s="435"/>
      <c r="U1521" s="436"/>
      <c r="V1521" s="152"/>
      <c r="W1521" s="149"/>
      <c r="X1521" s="149"/>
      <c r="Y1521" s="149" t="str">
        <f>IFERROR(IF(VLOOKUP(A1521,入力データ,21,FALSE)="","",VLOOKUP(A1521,入力データ,21,FALSE)),"")</f>
        <v/>
      </c>
      <c r="Z1521" s="40"/>
      <c r="AA1521" s="67"/>
      <c r="AB1521" s="368" t="str">
        <f>IFERROR(IF(VLOOKUP(A1521,入力データ,28,FALSE)&amp;"　"&amp;VLOOKUP(A1521,入力データ,29,FALSE)="　","",VLOOKUP(A1521,入力データ,28,FALSE)&amp;"　"&amp;VLOOKUP(A1521,入力データ,29,FALSE)),"")</f>
        <v/>
      </c>
      <c r="AC1521" s="443">
        <v>1</v>
      </c>
      <c r="AD1521" s="444" t="str">
        <f>IFERROR(IF(VLOOKUP(A1521,入力データ,34,FALSE)="","",VLOOKUP(A1521,入力データ,34,FALSE)),"")</f>
        <v/>
      </c>
      <c r="AE1521" s="444" t="str">
        <f>IF(AD1521="","",IF(V1528&gt;43585,5,4))</f>
        <v/>
      </c>
      <c r="AF1521" s="445" t="str">
        <f>IF(AD1521="","",V1528)</f>
        <v/>
      </c>
      <c r="AG1521" s="447" t="str">
        <f>IF(AD1521="","",V1528)</f>
        <v/>
      </c>
      <c r="AH1521" s="449" t="str">
        <f>IF(AD1521="","",V1528)</f>
        <v/>
      </c>
      <c r="AI1521" s="444">
        <v>5</v>
      </c>
      <c r="AJ1521" s="451" t="str">
        <f>IFERROR(IF(OR(VLOOKUP(A1521,入力データ,34,FALSE)=1,VLOOKUP(A1521,入力データ,34,FALSE)=3,VLOOKUP(A1521,入力データ,34,FALSE)=4,VLOOKUP(A1521,入力データ,34,FALSE)=5),3,
IF(VLOOKUP(A1521,入力データ,35,FALSE)="","",3)),"")</f>
        <v/>
      </c>
      <c r="AK1521" s="371"/>
      <c r="AL1521" s="373"/>
    </row>
    <row r="1522" spans="1:38" ht="15" customHeight="1" x14ac:dyDescent="0.15">
      <c r="A1522" s="454"/>
      <c r="B1522" s="457"/>
      <c r="C1522" s="460"/>
      <c r="D1522" s="462"/>
      <c r="E1522" s="465"/>
      <c r="F1522" s="468"/>
      <c r="G1522" s="471"/>
      <c r="H1522" s="474"/>
      <c r="I1522" s="474"/>
      <c r="J1522" s="476"/>
      <c r="K1522" s="479"/>
      <c r="L1522" s="482"/>
      <c r="M1522" s="484"/>
      <c r="N1522" s="486"/>
      <c r="O1522" s="471"/>
      <c r="P1522" s="482"/>
      <c r="Q1522" s="437"/>
      <c r="R1522" s="488"/>
      <c r="S1522" s="437"/>
      <c r="T1522" s="438"/>
      <c r="U1522" s="439"/>
      <c r="V1522" s="41"/>
      <c r="W1522" s="150"/>
      <c r="X1522" s="150"/>
      <c r="Y1522" s="150" t="str">
        <f>IFERROR(IF(VLOOKUP(A1521,入力データ,22,FALSE)="","",VLOOKUP(A1521,入力データ,22,FALSE)),"")</f>
        <v/>
      </c>
      <c r="Z1522" s="150"/>
      <c r="AA1522" s="151"/>
      <c r="AB1522" s="369"/>
      <c r="AC1522" s="378"/>
      <c r="AD1522" s="380"/>
      <c r="AE1522" s="380"/>
      <c r="AF1522" s="446"/>
      <c r="AG1522" s="448"/>
      <c r="AH1522" s="450"/>
      <c r="AI1522" s="380"/>
      <c r="AJ1522" s="452"/>
      <c r="AK1522" s="372"/>
      <c r="AL1522" s="374"/>
    </row>
    <row r="1523" spans="1:38" ht="15" customHeight="1" x14ac:dyDescent="0.15">
      <c r="A1523" s="454"/>
      <c r="B1523" s="457"/>
      <c r="C1523" s="375" t="str">
        <f>IFERROR(IF(VLOOKUP(A1521,入力データ,12,FALSE)="","",VLOOKUP(A1521,入力データ,12,FALSE)),"")</f>
        <v/>
      </c>
      <c r="D1523" s="462"/>
      <c r="E1523" s="465"/>
      <c r="F1523" s="468"/>
      <c r="G1523" s="471"/>
      <c r="H1523" s="474"/>
      <c r="I1523" s="474"/>
      <c r="J1523" s="476"/>
      <c r="K1523" s="479"/>
      <c r="L1523" s="482"/>
      <c r="M1523" s="484"/>
      <c r="N1523" s="486"/>
      <c r="O1523" s="471"/>
      <c r="P1523" s="482"/>
      <c r="Q1523" s="437"/>
      <c r="R1523" s="488"/>
      <c r="S1523" s="437"/>
      <c r="T1523" s="438"/>
      <c r="U1523" s="439"/>
      <c r="V1523" s="41"/>
      <c r="W1523" s="150"/>
      <c r="X1523" s="150"/>
      <c r="Y1523" s="150" t="str">
        <f>IFERROR(IF(VLOOKUP(A1521,入力データ,23,FALSE)="","",VLOOKUP(A1521,入力データ,23,FALSE)),"")</f>
        <v/>
      </c>
      <c r="Z1523" s="150"/>
      <c r="AA1523" s="151"/>
      <c r="AB1523" s="369"/>
      <c r="AC1523" s="377">
        <v>2</v>
      </c>
      <c r="AD1523" s="379" t="str">
        <f>IFERROR(IF(VLOOKUP(A1521,入力データ,37,FALSE)="","",VLOOKUP(A1521,入力データ,37,FALSE)),"")</f>
        <v/>
      </c>
      <c r="AE1523" s="379" t="str">
        <f>IF(AD1523="","",IF(V1528&gt;43585,5,4))</f>
        <v/>
      </c>
      <c r="AF1523" s="381" t="str">
        <f>IF(AD1523="","",V1528)</f>
        <v/>
      </c>
      <c r="AG1523" s="383" t="str">
        <f>IF(AE1523="","",V1528)</f>
        <v/>
      </c>
      <c r="AH1523" s="385" t="str">
        <f>IF(AF1523="","",V1528)</f>
        <v/>
      </c>
      <c r="AI1523" s="387">
        <v>6</v>
      </c>
      <c r="AJ1523" s="389" t="str">
        <f>IFERROR(IF(VLOOKUP(A1521,入力データ,36,FALSE)="","",3),"")</f>
        <v/>
      </c>
      <c r="AK1523" s="372"/>
      <c r="AL1523" s="374"/>
    </row>
    <row r="1524" spans="1:38" ht="15" customHeight="1" x14ac:dyDescent="0.15">
      <c r="A1524" s="454"/>
      <c r="B1524" s="458"/>
      <c r="C1524" s="376"/>
      <c r="D1524" s="463"/>
      <c r="E1524" s="466"/>
      <c r="F1524" s="469"/>
      <c r="G1524" s="472"/>
      <c r="H1524" s="466"/>
      <c r="I1524" s="466"/>
      <c r="J1524" s="477"/>
      <c r="K1524" s="480"/>
      <c r="L1524" s="466"/>
      <c r="M1524" s="466"/>
      <c r="N1524" s="469"/>
      <c r="O1524" s="472"/>
      <c r="P1524" s="466"/>
      <c r="Q1524" s="477"/>
      <c r="R1524" s="489"/>
      <c r="S1524" s="440"/>
      <c r="T1524" s="441"/>
      <c r="U1524" s="442"/>
      <c r="V1524" s="38"/>
      <c r="W1524" s="36"/>
      <c r="X1524" s="36"/>
      <c r="Y1524" s="150" t="str">
        <f>IFERROR(IF(VLOOKUP(A1521,入力データ,24,FALSE)="","",VLOOKUP(A1521,入力データ,24,FALSE)),"")</f>
        <v/>
      </c>
      <c r="Z1524" s="63"/>
      <c r="AA1524" s="37"/>
      <c r="AB1524" s="369"/>
      <c r="AC1524" s="378"/>
      <c r="AD1524" s="380"/>
      <c r="AE1524" s="380"/>
      <c r="AF1524" s="382"/>
      <c r="AG1524" s="384"/>
      <c r="AH1524" s="386"/>
      <c r="AI1524" s="388"/>
      <c r="AJ1524" s="390"/>
      <c r="AK1524" s="372"/>
      <c r="AL1524" s="374"/>
    </row>
    <row r="1525" spans="1:38" ht="15" customHeight="1" x14ac:dyDescent="0.15">
      <c r="A1525" s="454"/>
      <c r="B1525" s="490" t="str">
        <f>IF(OR(C1521&lt;&gt;"",C1523&lt;&gt;""),"○","")</f>
        <v/>
      </c>
      <c r="C1525" s="391" t="str">
        <f>IFERROR(IF(VLOOKUP(A1521,入力データ,4,FALSE)="","",VLOOKUP(A1521,入力データ,4,FALSE)),"")</f>
        <v/>
      </c>
      <c r="D1525" s="392"/>
      <c r="E1525" s="395" t="str">
        <f>IFERROR(IF(VLOOKUP(A1521,入力データ,15,FALSE)="","",IF(VLOOKUP(A1521,入力データ,15,FALSE)&gt;43585,5,4)),"")</f>
        <v/>
      </c>
      <c r="F1525" s="398" t="str">
        <f>IFERROR(IF(VLOOKUP(A1521,入力データ,15,FALSE)="","",VLOOKUP(A1521,入力データ,15,FALSE)),"")</f>
        <v/>
      </c>
      <c r="G1525" s="401" t="str">
        <f>IFERROR(IF(VLOOKUP(A1521,入力データ,15,FALSE)="","",VLOOKUP(A1521,入力データ,15,FALSE)),"")</f>
        <v/>
      </c>
      <c r="H1525" s="404" t="str">
        <f>IFERROR(IF(VLOOKUP(A1521,入力データ,15,FALSE)&gt;0,1,""),"")</f>
        <v/>
      </c>
      <c r="I1525" s="404" t="str">
        <f>IFERROR(IF(VLOOKUP(A1521,入力データ,16,FALSE)="","",VLOOKUP(A1521,入力データ,16,FALSE)),"")</f>
        <v/>
      </c>
      <c r="J1525" s="405" t="str">
        <f>IFERROR(IF(VLOOKUP(A1521,入力データ,17,FALSE)="","",
IF(VLOOKUP(A1521,入力データ,17,FALSE)&gt;159,"G",
IF(VLOOKUP(A1521,入力データ,17,FALSE)&gt;149,"F",
IF(VLOOKUP(A1521,入力データ,17,FALSE)&gt;139,"E",
IF(VLOOKUP(A1521,入力データ,17,FALSE)&gt;129,"D",
IF(VLOOKUP(A1521,入力データ,17,FALSE)&gt;119,"C",
IF(VLOOKUP(A1521,入力データ,17,FALSE)&gt;109,"B",
IF(VLOOKUP(A1521,入力データ,17,FALSE)&gt;99,"A",
"")))))))),"")</f>
        <v/>
      </c>
      <c r="K1525" s="408" t="str">
        <f>IFERROR(IF(VLOOKUP(A1521,入力データ,17,FALSE)="","",
IF(VLOOKUP(A1521,入力データ,17,FALSE)&gt;99,MOD(VLOOKUP(A1521,入力データ,17,FALSE),10),VLOOKUP(A1521,入力データ,17,FALSE))),"")</f>
        <v/>
      </c>
      <c r="L1525" s="411" t="str">
        <f>IFERROR(IF(VLOOKUP(A1521,入力データ,18,FALSE)="","",VLOOKUP(A1521,入力データ,18,FALSE)),"")</f>
        <v/>
      </c>
      <c r="M1525" s="493" t="str">
        <f>IFERROR(IF(VLOOKUP(A1521,入力データ,19,FALSE)="","",IF(VLOOKUP(A1521,入力データ,19,FALSE)&gt;43585,5,4)),"")</f>
        <v/>
      </c>
      <c r="N1525" s="398" t="str">
        <f>IFERROR(IF(VLOOKUP(A1521,入力データ,19,FALSE)="","",VLOOKUP(A1521,入力データ,19,FALSE)),"")</f>
        <v/>
      </c>
      <c r="O1525" s="401" t="str">
        <f>IFERROR(IF(VLOOKUP(A1521,入力データ,19,FALSE)="","",VLOOKUP(A1521,入力データ,19,FALSE)),"")</f>
        <v/>
      </c>
      <c r="P1525" s="411" t="str">
        <f>IFERROR(IF(VLOOKUP(A1521,入力データ,20,FALSE)="","",VLOOKUP(A1521,入力データ,20,FALSE)),"")</f>
        <v/>
      </c>
      <c r="Q1525" s="500"/>
      <c r="R1525" s="503" t="str">
        <f>IFERROR(IF(OR(S1525="ｲｸｷｭｳ",S1525="ﾑｷｭｳ",AND(L1525="",P1525="")),"",VLOOKUP(A1521,入力データ,31,FALSE)),"")</f>
        <v/>
      </c>
      <c r="S1525" s="423" t="str">
        <f>IFERROR(
IF(VLOOKUP(A1521,入力データ,33,FALSE)=1,"ﾑｷｭｳ ",
IF(VLOOKUP(A1521,入力データ,33,FALSE)=3,"ｲｸｷｭｳ",
IF(VLOOKUP(A1521,入力データ,33,FALSE)=4,VLOOKUP(A1521,入力データ,32,FALSE),
IF(VLOOKUP(A1521,入力データ,33,FALSE)=5,VLOOKUP(A1521,入力データ,32,FALSE),
IF(AND(VLOOKUP(A1521,入力データ,38,FALSE)&gt;0,VLOOKUP(A1521,入力データ,38,FALSE)&lt;9),0,
IF(AND(L1525="",P1525=""),"",VLOOKUP(A1521,入力データ,32,FALSE))))))),"")</f>
        <v/>
      </c>
      <c r="T1525" s="424"/>
      <c r="U1525" s="425"/>
      <c r="V1525" s="36"/>
      <c r="W1525" s="36"/>
      <c r="X1525" s="36"/>
      <c r="Y1525" s="63" t="str">
        <f>IFERROR(IF(VLOOKUP(A1521,入力データ,25,FALSE)="","",VLOOKUP(A1521,入力データ,25,FALSE)),"")</f>
        <v/>
      </c>
      <c r="Z1525" s="63"/>
      <c r="AA1525" s="37"/>
      <c r="AB1525" s="369"/>
      <c r="AC1525" s="377">
        <v>3</v>
      </c>
      <c r="AD1525" s="379" t="str">
        <f>IFERROR(IF(VLOOKUP(A1521,入力データ,33,FALSE)="","",VLOOKUP(A1521,入力データ,33,FALSE)),"")</f>
        <v/>
      </c>
      <c r="AE1525" s="379" t="str">
        <f>IF(AD1525="","",IF(V1528&gt;43585,5,4))</f>
        <v/>
      </c>
      <c r="AF1525" s="381" t="str">
        <f>IF(AD1525="","",V1528)</f>
        <v/>
      </c>
      <c r="AG1525" s="383" t="str">
        <f>IF(AE1525="","",V1528)</f>
        <v/>
      </c>
      <c r="AH1525" s="385" t="str">
        <f>IF(AF1525="","",V1528)</f>
        <v/>
      </c>
      <c r="AI1525" s="379">
        <v>7</v>
      </c>
      <c r="AJ1525" s="430"/>
      <c r="AK1525" s="372"/>
      <c r="AL1525" s="374"/>
    </row>
    <row r="1526" spans="1:38" ht="15" customHeight="1" x14ac:dyDescent="0.15">
      <c r="A1526" s="454"/>
      <c r="B1526" s="491"/>
      <c r="C1526" s="393"/>
      <c r="D1526" s="394"/>
      <c r="E1526" s="396"/>
      <c r="F1526" s="399"/>
      <c r="G1526" s="402"/>
      <c r="H1526" s="396"/>
      <c r="I1526" s="396"/>
      <c r="J1526" s="406"/>
      <c r="K1526" s="409"/>
      <c r="L1526" s="396"/>
      <c r="M1526" s="494"/>
      <c r="N1526" s="496"/>
      <c r="O1526" s="498"/>
      <c r="P1526" s="494"/>
      <c r="Q1526" s="501"/>
      <c r="R1526" s="504"/>
      <c r="S1526" s="426"/>
      <c r="T1526" s="426"/>
      <c r="U1526" s="427"/>
      <c r="V1526" s="1"/>
      <c r="W1526" s="1"/>
      <c r="X1526" s="1"/>
      <c r="Y1526" s="63" t="str">
        <f>IFERROR(IF(VLOOKUP(A1521,入力データ,26,FALSE)="","",VLOOKUP(A1521,入力データ,26,FALSE)),"")</f>
        <v/>
      </c>
      <c r="Z1526" s="1"/>
      <c r="AA1526" s="1"/>
      <c r="AB1526" s="369"/>
      <c r="AC1526" s="378"/>
      <c r="AD1526" s="380"/>
      <c r="AE1526" s="380"/>
      <c r="AF1526" s="382"/>
      <c r="AG1526" s="384"/>
      <c r="AH1526" s="386"/>
      <c r="AI1526" s="380"/>
      <c r="AJ1526" s="431"/>
      <c r="AK1526" s="372"/>
      <c r="AL1526" s="374"/>
    </row>
    <row r="1527" spans="1:38" ht="15" customHeight="1" x14ac:dyDescent="0.15">
      <c r="A1527" s="454"/>
      <c r="B1527" s="491"/>
      <c r="C1527" s="432" t="str">
        <f>IFERROR(IF(VLOOKUP(A1521,入力データ,14,FALSE)="","",VLOOKUP(A1521,入力データ,14,FALSE)),"")</f>
        <v/>
      </c>
      <c r="D1527" s="409"/>
      <c r="E1527" s="396"/>
      <c r="F1527" s="399"/>
      <c r="G1527" s="402"/>
      <c r="H1527" s="396"/>
      <c r="I1527" s="396"/>
      <c r="J1527" s="406"/>
      <c r="K1527" s="409"/>
      <c r="L1527" s="396"/>
      <c r="M1527" s="494"/>
      <c r="N1527" s="496"/>
      <c r="O1527" s="498"/>
      <c r="P1527" s="494"/>
      <c r="Q1527" s="501"/>
      <c r="R1527" s="504"/>
      <c r="S1527" s="426"/>
      <c r="T1527" s="426"/>
      <c r="U1527" s="427"/>
      <c r="V1527" s="150"/>
      <c r="W1527" s="150"/>
      <c r="X1527" s="150"/>
      <c r="Y1527" s="1"/>
      <c r="Z1527" s="62"/>
      <c r="AA1527" s="151"/>
      <c r="AB1527" s="369"/>
      <c r="AC1527" s="377">
        <v>4</v>
      </c>
      <c r="AD1527" s="413" t="str">
        <f>IFERROR(IF(VLOOKUP(A1521,入力データ,38,FALSE)="","",VLOOKUP(A1521,入力データ,38,FALSE)),"")</f>
        <v/>
      </c>
      <c r="AE1527" s="379" t="str">
        <f>IF(AD1527="","",IF(V1528&gt;43585,5,4))</f>
        <v/>
      </c>
      <c r="AF1527" s="381" t="str">
        <f>IF(AE1527="","",V1528)</f>
        <v/>
      </c>
      <c r="AG1527" s="383" t="str">
        <f>IF(AE1527="","",V1528)</f>
        <v/>
      </c>
      <c r="AH1527" s="385" t="str">
        <f>IF(AE1527="","",V1528)</f>
        <v/>
      </c>
      <c r="AI1527" s="379"/>
      <c r="AJ1527" s="418"/>
      <c r="AK1527" s="58"/>
      <c r="AL1527" s="86"/>
    </row>
    <row r="1528" spans="1:38" ht="15" customHeight="1" x14ac:dyDescent="0.15">
      <c r="A1528" s="455"/>
      <c r="B1528" s="492"/>
      <c r="C1528" s="433"/>
      <c r="D1528" s="410"/>
      <c r="E1528" s="397"/>
      <c r="F1528" s="400"/>
      <c r="G1528" s="403"/>
      <c r="H1528" s="397"/>
      <c r="I1528" s="397"/>
      <c r="J1528" s="407"/>
      <c r="K1528" s="410"/>
      <c r="L1528" s="397"/>
      <c r="M1528" s="495"/>
      <c r="N1528" s="497"/>
      <c r="O1528" s="499"/>
      <c r="P1528" s="495"/>
      <c r="Q1528" s="502"/>
      <c r="R1528" s="505"/>
      <c r="S1528" s="428"/>
      <c r="T1528" s="428"/>
      <c r="U1528" s="429"/>
      <c r="V1528" s="420" t="str">
        <f>IFERROR(IF(VLOOKUP(A1521,入力データ,27,FALSE)="","",VLOOKUP(A1521,入力データ,27,FALSE)),"")</f>
        <v/>
      </c>
      <c r="W1528" s="421"/>
      <c r="X1528" s="421"/>
      <c r="Y1528" s="421"/>
      <c r="Z1528" s="421"/>
      <c r="AA1528" s="422"/>
      <c r="AB1528" s="370"/>
      <c r="AC1528" s="412"/>
      <c r="AD1528" s="414"/>
      <c r="AE1528" s="414"/>
      <c r="AF1528" s="415"/>
      <c r="AG1528" s="416"/>
      <c r="AH1528" s="417"/>
      <c r="AI1528" s="414"/>
      <c r="AJ1528" s="419"/>
      <c r="AK1528" s="60"/>
      <c r="AL1528" s="61"/>
    </row>
    <row r="1529" spans="1:38" ht="15" customHeight="1" x14ac:dyDescent="0.15">
      <c r="A1529" s="453">
        <v>190</v>
      </c>
      <c r="B1529" s="456"/>
      <c r="C1529" s="459" t="str">
        <f>IFERROR(IF(VLOOKUP(A1529,入力データ,2,FALSE)="","",VLOOKUP(A1529,入力データ,2,FALSE)),"")</f>
        <v/>
      </c>
      <c r="D1529" s="461" t="str">
        <f>IFERROR(
IF(OR(VLOOKUP(A1529,入力データ,34,FALSE)=1,
VLOOKUP(A1529,入力データ,34,FALSE)=3,
VLOOKUP(A1529,入力データ,34,FALSE)=4,
VLOOKUP(A1529,入力データ,34,FALSE)=5),
IF(VLOOKUP(A1529,入力データ,13,FALSE)="","",VLOOKUP(A1529,入力データ,13,FALSE)),
IF(VLOOKUP(A1529,入力データ,3,FALSE)="","",VLOOKUP(A1529,入力データ,3,FALSE))),"")</f>
        <v/>
      </c>
      <c r="E1529" s="464" t="str">
        <f>IFERROR(IF(VLOOKUP(A1529,入力データ,5,FALSE)="","",IF(VLOOKUP(A1529,入力データ,5,FALSE)&gt;43585,5,4)),"")</f>
        <v/>
      </c>
      <c r="F1529" s="467" t="str">
        <f>IFERROR(IF(VLOOKUP(A1529,入力データ,5,FALSE)="","",VLOOKUP(A1529,入力データ,5,FALSE)),"")</f>
        <v/>
      </c>
      <c r="G1529" s="470" t="str">
        <f>IFERROR(IF(VLOOKUP(A1529,入力データ,5,FALSE)="","",VLOOKUP(A1529,入力データ,5,FALSE)),"")</f>
        <v/>
      </c>
      <c r="H1529" s="473" t="str">
        <f>IFERROR(IF(VLOOKUP(A1529,入力データ,5,FALSE)&gt;0,1,""),"")</f>
        <v/>
      </c>
      <c r="I1529" s="473" t="str">
        <f>IFERROR(IF(VLOOKUP(A1529,入力データ,6,FALSE)="","",VLOOKUP(A1529,入力データ,6,FALSE)),"")</f>
        <v/>
      </c>
      <c r="J1529" s="475" t="str">
        <f>IFERROR(IF(VLOOKUP(A1529,入力データ,7,FALSE)="","",
IF(VLOOKUP(A1529,入力データ,7,FALSE)&gt;159,"G",
IF(VLOOKUP(A1529,入力データ,7,FALSE)&gt;149,"F",
IF(VLOOKUP(A1529,入力データ,7,FALSE)&gt;139,"E",
IF(VLOOKUP(A1529,入力データ,7,FALSE)&gt;129,"D",
IF(VLOOKUP(A1529,入力データ,7,FALSE)&gt;119,"C",
IF(VLOOKUP(A1529,入力データ,7,FALSE)&gt;109,"B",
IF(VLOOKUP(A1529,入力データ,7,FALSE)&gt;99,"A",
"")))))))),"")</f>
        <v/>
      </c>
      <c r="K1529" s="478" t="str">
        <f>IFERROR(IF(VLOOKUP(A1529,入力データ,7,FALSE)="","",
IF(VLOOKUP(A1529,入力データ,7,FALSE)&gt;99,MOD(VLOOKUP(A1529,入力データ,7,FALSE),10),VLOOKUP(A1529,入力データ,7,FALSE))),"")</f>
        <v/>
      </c>
      <c r="L1529" s="481" t="str">
        <f>IFERROR(IF(VLOOKUP(A1529,入力データ,8,FALSE)="","",VLOOKUP(A1529,入力データ,8,FALSE)),"")</f>
        <v/>
      </c>
      <c r="M1529" s="483" t="str">
        <f>IFERROR(IF(VLOOKUP(A1529,入力データ,9,FALSE)="","",IF(VLOOKUP(A1529,入力データ,9,FALSE)&gt;43585,5,4)),"")</f>
        <v/>
      </c>
      <c r="N1529" s="485" t="str">
        <f>IFERROR(IF(VLOOKUP(A1529,入力データ,9,FALSE)="","",VLOOKUP(A1529,入力データ,9,FALSE)),"")</f>
        <v/>
      </c>
      <c r="O1529" s="470" t="str">
        <f>IFERROR(IF(VLOOKUP(A1529,入力データ,9,FALSE)="","",VLOOKUP(A1529,入力データ,9,FALSE)),"")</f>
        <v/>
      </c>
      <c r="P1529" s="481" t="str">
        <f>IFERROR(IF(VLOOKUP(A1529,入力データ,10,FALSE)="","",VLOOKUP(A1529,入力データ,10,FALSE)),"")</f>
        <v/>
      </c>
      <c r="Q1529" s="434"/>
      <c r="R1529" s="487" t="str">
        <f>IFERROR(IF(VLOOKUP(A1529,入力データ,8,FALSE)="","",VLOOKUP(A1529,入力データ,8,FALSE)+VALUE(VLOOKUP(A1529,入力データ,10,FALSE))),"")</f>
        <v/>
      </c>
      <c r="S1529" s="434" t="str">
        <f>IF(R1529="","",IF(VLOOKUP(A1529,入力データ,11,FALSE)="育児休業","ｲｸｷｭｳ",IF(VLOOKUP(A1529,入力データ,11,FALSE)="傷病休職","ﾑｷｭｳ",ROUNDDOWN(R1529*10/1000,0))))</f>
        <v/>
      </c>
      <c r="T1529" s="435"/>
      <c r="U1529" s="436"/>
      <c r="V1529" s="152"/>
      <c r="W1529" s="149"/>
      <c r="X1529" s="149"/>
      <c r="Y1529" s="149" t="str">
        <f>IFERROR(IF(VLOOKUP(A1529,入力データ,21,FALSE)="","",VLOOKUP(A1529,入力データ,21,FALSE)),"")</f>
        <v/>
      </c>
      <c r="Z1529" s="40"/>
      <c r="AA1529" s="67"/>
      <c r="AB1529" s="368" t="str">
        <f>IFERROR(IF(VLOOKUP(A1529,入力データ,28,FALSE)&amp;"　"&amp;VLOOKUP(A1529,入力データ,29,FALSE)="　","",VLOOKUP(A1529,入力データ,28,FALSE)&amp;"　"&amp;VLOOKUP(A1529,入力データ,29,FALSE)),"")</f>
        <v/>
      </c>
      <c r="AC1529" s="443">
        <v>1</v>
      </c>
      <c r="AD1529" s="444" t="str">
        <f>IFERROR(IF(VLOOKUP(A1529,入力データ,34,FALSE)="","",VLOOKUP(A1529,入力データ,34,FALSE)),"")</f>
        <v/>
      </c>
      <c r="AE1529" s="444" t="str">
        <f>IF(AD1529="","",IF(V1536&gt;43585,5,4))</f>
        <v/>
      </c>
      <c r="AF1529" s="445" t="str">
        <f>IF(AD1529="","",V1536)</f>
        <v/>
      </c>
      <c r="AG1529" s="447" t="str">
        <f>IF(AD1529="","",V1536)</f>
        <v/>
      </c>
      <c r="AH1529" s="449" t="str">
        <f>IF(AD1529="","",V1536)</f>
        <v/>
      </c>
      <c r="AI1529" s="444">
        <v>5</v>
      </c>
      <c r="AJ1529" s="451" t="str">
        <f>IFERROR(IF(OR(VLOOKUP(A1529,入力データ,34,FALSE)=1,VLOOKUP(A1529,入力データ,34,FALSE)=3,VLOOKUP(A1529,入力データ,34,FALSE)=4,VLOOKUP(A1529,入力データ,34,FALSE)=5),3,
IF(VLOOKUP(A1529,入力データ,35,FALSE)="","",3)),"")</f>
        <v/>
      </c>
      <c r="AK1529" s="371"/>
      <c r="AL1529" s="373"/>
    </row>
    <row r="1530" spans="1:38" ht="15" customHeight="1" x14ac:dyDescent="0.15">
      <c r="A1530" s="454"/>
      <c r="B1530" s="457"/>
      <c r="C1530" s="460"/>
      <c r="D1530" s="462"/>
      <c r="E1530" s="465"/>
      <c r="F1530" s="468"/>
      <c r="G1530" s="471"/>
      <c r="H1530" s="474"/>
      <c r="I1530" s="474"/>
      <c r="J1530" s="476"/>
      <c r="K1530" s="479"/>
      <c r="L1530" s="482"/>
      <c r="M1530" s="484"/>
      <c r="N1530" s="486"/>
      <c r="O1530" s="471"/>
      <c r="P1530" s="482"/>
      <c r="Q1530" s="437"/>
      <c r="R1530" s="488"/>
      <c r="S1530" s="437"/>
      <c r="T1530" s="438"/>
      <c r="U1530" s="439"/>
      <c r="V1530" s="41"/>
      <c r="W1530" s="150"/>
      <c r="X1530" s="150"/>
      <c r="Y1530" s="150" t="str">
        <f>IFERROR(IF(VLOOKUP(A1529,入力データ,22,FALSE)="","",VLOOKUP(A1529,入力データ,22,FALSE)),"")</f>
        <v/>
      </c>
      <c r="Z1530" s="150"/>
      <c r="AA1530" s="151"/>
      <c r="AB1530" s="369"/>
      <c r="AC1530" s="378"/>
      <c r="AD1530" s="380"/>
      <c r="AE1530" s="380"/>
      <c r="AF1530" s="446"/>
      <c r="AG1530" s="448"/>
      <c r="AH1530" s="450"/>
      <c r="AI1530" s="380"/>
      <c r="AJ1530" s="452"/>
      <c r="AK1530" s="372"/>
      <c r="AL1530" s="374"/>
    </row>
    <row r="1531" spans="1:38" ht="15" customHeight="1" x14ac:dyDescent="0.15">
      <c r="A1531" s="454"/>
      <c r="B1531" s="457"/>
      <c r="C1531" s="375" t="str">
        <f>IFERROR(IF(VLOOKUP(A1529,入力データ,12,FALSE)="","",VLOOKUP(A1529,入力データ,12,FALSE)),"")</f>
        <v/>
      </c>
      <c r="D1531" s="462"/>
      <c r="E1531" s="465"/>
      <c r="F1531" s="468"/>
      <c r="G1531" s="471"/>
      <c r="H1531" s="474"/>
      <c r="I1531" s="474"/>
      <c r="J1531" s="476"/>
      <c r="K1531" s="479"/>
      <c r="L1531" s="482"/>
      <c r="M1531" s="484"/>
      <c r="N1531" s="486"/>
      <c r="O1531" s="471"/>
      <c r="P1531" s="482"/>
      <c r="Q1531" s="437"/>
      <c r="R1531" s="488"/>
      <c r="S1531" s="437"/>
      <c r="T1531" s="438"/>
      <c r="U1531" s="439"/>
      <c r="V1531" s="41"/>
      <c r="W1531" s="150"/>
      <c r="X1531" s="150"/>
      <c r="Y1531" s="150" t="str">
        <f>IFERROR(IF(VLOOKUP(A1529,入力データ,23,FALSE)="","",VLOOKUP(A1529,入力データ,23,FALSE)),"")</f>
        <v/>
      </c>
      <c r="Z1531" s="150"/>
      <c r="AA1531" s="151"/>
      <c r="AB1531" s="369"/>
      <c r="AC1531" s="377">
        <v>2</v>
      </c>
      <c r="AD1531" s="379" t="str">
        <f>IFERROR(IF(VLOOKUP(A1529,入力データ,37,FALSE)="","",VLOOKUP(A1529,入力データ,37,FALSE)),"")</f>
        <v/>
      </c>
      <c r="AE1531" s="379" t="str">
        <f>IF(AD1531="","",IF(V1536&gt;43585,5,4))</f>
        <v/>
      </c>
      <c r="AF1531" s="381" t="str">
        <f>IF(AD1531="","",V1536)</f>
        <v/>
      </c>
      <c r="AG1531" s="383" t="str">
        <f>IF(AE1531="","",V1536)</f>
        <v/>
      </c>
      <c r="AH1531" s="385" t="str">
        <f>IF(AF1531="","",V1536)</f>
        <v/>
      </c>
      <c r="AI1531" s="387">
        <v>6</v>
      </c>
      <c r="AJ1531" s="389" t="str">
        <f>IFERROR(IF(VLOOKUP(A1529,入力データ,36,FALSE)="","",3),"")</f>
        <v/>
      </c>
      <c r="AK1531" s="372"/>
      <c r="AL1531" s="374"/>
    </row>
    <row r="1532" spans="1:38" ht="15" customHeight="1" x14ac:dyDescent="0.15">
      <c r="A1532" s="454"/>
      <c r="B1532" s="458"/>
      <c r="C1532" s="376"/>
      <c r="D1532" s="463"/>
      <c r="E1532" s="466"/>
      <c r="F1532" s="469"/>
      <c r="G1532" s="472"/>
      <c r="H1532" s="466"/>
      <c r="I1532" s="466"/>
      <c r="J1532" s="477"/>
      <c r="K1532" s="480"/>
      <c r="L1532" s="466"/>
      <c r="M1532" s="466"/>
      <c r="N1532" s="469"/>
      <c r="O1532" s="472"/>
      <c r="P1532" s="466"/>
      <c r="Q1532" s="477"/>
      <c r="R1532" s="489"/>
      <c r="S1532" s="440"/>
      <c r="T1532" s="441"/>
      <c r="U1532" s="442"/>
      <c r="V1532" s="38"/>
      <c r="W1532" s="36"/>
      <c r="X1532" s="36"/>
      <c r="Y1532" s="150" t="str">
        <f>IFERROR(IF(VLOOKUP(A1529,入力データ,24,FALSE)="","",VLOOKUP(A1529,入力データ,24,FALSE)),"")</f>
        <v/>
      </c>
      <c r="Z1532" s="63"/>
      <c r="AA1532" s="37"/>
      <c r="AB1532" s="369"/>
      <c r="AC1532" s="378"/>
      <c r="AD1532" s="380"/>
      <c r="AE1532" s="380"/>
      <c r="AF1532" s="382"/>
      <c r="AG1532" s="384"/>
      <c r="AH1532" s="386"/>
      <c r="AI1532" s="388"/>
      <c r="AJ1532" s="390"/>
      <c r="AK1532" s="372"/>
      <c r="AL1532" s="374"/>
    </row>
    <row r="1533" spans="1:38" ht="15" customHeight="1" x14ac:dyDescent="0.15">
      <c r="A1533" s="454"/>
      <c r="B1533" s="490" t="str">
        <f>IF(OR(C1529&lt;&gt;"",C1531&lt;&gt;""),"○","")</f>
        <v/>
      </c>
      <c r="C1533" s="391" t="str">
        <f>IFERROR(IF(VLOOKUP(A1529,入力データ,4,FALSE)="","",VLOOKUP(A1529,入力データ,4,FALSE)),"")</f>
        <v/>
      </c>
      <c r="D1533" s="392"/>
      <c r="E1533" s="395" t="str">
        <f>IFERROR(IF(VLOOKUP(A1529,入力データ,15,FALSE)="","",IF(VLOOKUP(A1529,入力データ,15,FALSE)&gt;43585,5,4)),"")</f>
        <v/>
      </c>
      <c r="F1533" s="398" t="str">
        <f>IFERROR(IF(VLOOKUP(A1529,入力データ,15,FALSE)="","",VLOOKUP(A1529,入力データ,15,FALSE)),"")</f>
        <v/>
      </c>
      <c r="G1533" s="401" t="str">
        <f>IFERROR(IF(VLOOKUP(A1529,入力データ,15,FALSE)="","",VLOOKUP(A1529,入力データ,15,FALSE)),"")</f>
        <v/>
      </c>
      <c r="H1533" s="404" t="str">
        <f>IFERROR(IF(VLOOKUP(A1529,入力データ,15,FALSE)&gt;0,1,""),"")</f>
        <v/>
      </c>
      <c r="I1533" s="404" t="str">
        <f>IFERROR(IF(VLOOKUP(A1529,入力データ,16,FALSE)="","",VLOOKUP(A1529,入力データ,16,FALSE)),"")</f>
        <v/>
      </c>
      <c r="J1533" s="405" t="str">
        <f>IFERROR(IF(VLOOKUP(A1529,入力データ,17,FALSE)="","",
IF(VLOOKUP(A1529,入力データ,17,FALSE)&gt;159,"G",
IF(VLOOKUP(A1529,入力データ,17,FALSE)&gt;149,"F",
IF(VLOOKUP(A1529,入力データ,17,FALSE)&gt;139,"E",
IF(VLOOKUP(A1529,入力データ,17,FALSE)&gt;129,"D",
IF(VLOOKUP(A1529,入力データ,17,FALSE)&gt;119,"C",
IF(VLOOKUP(A1529,入力データ,17,FALSE)&gt;109,"B",
IF(VLOOKUP(A1529,入力データ,17,FALSE)&gt;99,"A",
"")))))))),"")</f>
        <v/>
      </c>
      <c r="K1533" s="408" t="str">
        <f>IFERROR(IF(VLOOKUP(A1529,入力データ,17,FALSE)="","",
IF(VLOOKUP(A1529,入力データ,17,FALSE)&gt;99,MOD(VLOOKUP(A1529,入力データ,17,FALSE),10),VLOOKUP(A1529,入力データ,17,FALSE))),"")</f>
        <v/>
      </c>
      <c r="L1533" s="411" t="str">
        <f>IFERROR(IF(VLOOKUP(A1529,入力データ,18,FALSE)="","",VLOOKUP(A1529,入力データ,18,FALSE)),"")</f>
        <v/>
      </c>
      <c r="M1533" s="493" t="str">
        <f>IFERROR(IF(VLOOKUP(A1529,入力データ,19,FALSE)="","",IF(VLOOKUP(A1529,入力データ,19,FALSE)&gt;43585,5,4)),"")</f>
        <v/>
      </c>
      <c r="N1533" s="398" t="str">
        <f>IFERROR(IF(VLOOKUP(A1529,入力データ,19,FALSE)="","",VLOOKUP(A1529,入力データ,19,FALSE)),"")</f>
        <v/>
      </c>
      <c r="O1533" s="401" t="str">
        <f>IFERROR(IF(VLOOKUP(A1529,入力データ,19,FALSE)="","",VLOOKUP(A1529,入力データ,19,FALSE)),"")</f>
        <v/>
      </c>
      <c r="P1533" s="411" t="str">
        <f>IFERROR(IF(VLOOKUP(A1529,入力データ,20,FALSE)="","",VLOOKUP(A1529,入力データ,20,FALSE)),"")</f>
        <v/>
      </c>
      <c r="Q1533" s="500"/>
      <c r="R1533" s="503" t="str">
        <f>IFERROR(IF(OR(S1533="ｲｸｷｭｳ",S1533="ﾑｷｭｳ",AND(L1533="",P1533="")),"",VLOOKUP(A1529,入力データ,31,FALSE)),"")</f>
        <v/>
      </c>
      <c r="S1533" s="423" t="str">
        <f>IFERROR(
IF(VLOOKUP(A1529,入力データ,33,FALSE)=1,"ﾑｷｭｳ ",
IF(VLOOKUP(A1529,入力データ,33,FALSE)=3,"ｲｸｷｭｳ",
IF(VLOOKUP(A1529,入力データ,33,FALSE)=4,VLOOKUP(A1529,入力データ,32,FALSE),
IF(VLOOKUP(A1529,入力データ,33,FALSE)=5,VLOOKUP(A1529,入力データ,32,FALSE),
IF(AND(VLOOKUP(A1529,入力データ,38,FALSE)&gt;0,VLOOKUP(A1529,入力データ,38,FALSE)&lt;9),0,
IF(AND(L1533="",P1533=""),"",VLOOKUP(A1529,入力データ,32,FALSE))))))),"")</f>
        <v/>
      </c>
      <c r="T1533" s="424"/>
      <c r="U1533" s="425"/>
      <c r="V1533" s="36"/>
      <c r="W1533" s="36"/>
      <c r="X1533" s="36"/>
      <c r="Y1533" s="63" t="str">
        <f>IFERROR(IF(VLOOKUP(A1529,入力データ,25,FALSE)="","",VLOOKUP(A1529,入力データ,25,FALSE)),"")</f>
        <v/>
      </c>
      <c r="Z1533" s="63"/>
      <c r="AA1533" s="37"/>
      <c r="AB1533" s="369"/>
      <c r="AC1533" s="377">
        <v>3</v>
      </c>
      <c r="AD1533" s="379" t="str">
        <f>IFERROR(IF(VLOOKUP(A1529,入力データ,33,FALSE)="","",VLOOKUP(A1529,入力データ,33,FALSE)),"")</f>
        <v/>
      </c>
      <c r="AE1533" s="379" t="str">
        <f>IF(AD1533="","",IF(V1536&gt;43585,5,4))</f>
        <v/>
      </c>
      <c r="AF1533" s="381" t="str">
        <f>IF(AD1533="","",V1536)</f>
        <v/>
      </c>
      <c r="AG1533" s="383" t="str">
        <f>IF(AE1533="","",V1536)</f>
        <v/>
      </c>
      <c r="AH1533" s="385" t="str">
        <f>IF(AF1533="","",V1536)</f>
        <v/>
      </c>
      <c r="AI1533" s="379">
        <v>7</v>
      </c>
      <c r="AJ1533" s="430"/>
      <c r="AK1533" s="372"/>
      <c r="AL1533" s="374"/>
    </row>
    <row r="1534" spans="1:38" ht="15" customHeight="1" x14ac:dyDescent="0.15">
      <c r="A1534" s="454"/>
      <c r="B1534" s="491"/>
      <c r="C1534" s="393"/>
      <c r="D1534" s="394"/>
      <c r="E1534" s="396"/>
      <c r="F1534" s="399"/>
      <c r="G1534" s="402"/>
      <c r="H1534" s="396"/>
      <c r="I1534" s="396"/>
      <c r="J1534" s="406"/>
      <c r="K1534" s="409"/>
      <c r="L1534" s="396"/>
      <c r="M1534" s="494"/>
      <c r="N1534" s="496"/>
      <c r="O1534" s="498"/>
      <c r="P1534" s="494"/>
      <c r="Q1534" s="501"/>
      <c r="R1534" s="504"/>
      <c r="S1534" s="426"/>
      <c r="T1534" s="426"/>
      <c r="U1534" s="427"/>
      <c r="V1534" s="1"/>
      <c r="W1534" s="1"/>
      <c r="X1534" s="1"/>
      <c r="Y1534" s="63" t="str">
        <f>IFERROR(IF(VLOOKUP(A1529,入力データ,26,FALSE)="","",VLOOKUP(A1529,入力データ,26,FALSE)),"")</f>
        <v/>
      </c>
      <c r="Z1534" s="1"/>
      <c r="AA1534" s="1"/>
      <c r="AB1534" s="369"/>
      <c r="AC1534" s="378"/>
      <c r="AD1534" s="380"/>
      <c r="AE1534" s="380"/>
      <c r="AF1534" s="382"/>
      <c r="AG1534" s="384"/>
      <c r="AH1534" s="386"/>
      <c r="AI1534" s="380"/>
      <c r="AJ1534" s="431"/>
      <c r="AK1534" s="372"/>
      <c r="AL1534" s="374"/>
    </row>
    <row r="1535" spans="1:38" ht="15" customHeight="1" x14ac:dyDescent="0.15">
      <c r="A1535" s="454"/>
      <c r="B1535" s="491"/>
      <c r="C1535" s="432" t="str">
        <f>IFERROR(IF(VLOOKUP(A1529,入力データ,14,FALSE)="","",VLOOKUP(A1529,入力データ,14,FALSE)),"")</f>
        <v/>
      </c>
      <c r="D1535" s="409"/>
      <c r="E1535" s="396"/>
      <c r="F1535" s="399"/>
      <c r="G1535" s="402"/>
      <c r="H1535" s="396"/>
      <c r="I1535" s="396"/>
      <c r="J1535" s="406"/>
      <c r="K1535" s="409"/>
      <c r="L1535" s="396"/>
      <c r="M1535" s="494"/>
      <c r="N1535" s="496"/>
      <c r="O1535" s="498"/>
      <c r="P1535" s="494"/>
      <c r="Q1535" s="501"/>
      <c r="R1535" s="504"/>
      <c r="S1535" s="426"/>
      <c r="T1535" s="426"/>
      <c r="U1535" s="427"/>
      <c r="V1535" s="150"/>
      <c r="W1535" s="150"/>
      <c r="X1535" s="150"/>
      <c r="Y1535" s="1"/>
      <c r="Z1535" s="62"/>
      <c r="AA1535" s="151"/>
      <c r="AB1535" s="369"/>
      <c r="AC1535" s="377">
        <v>4</v>
      </c>
      <c r="AD1535" s="413" t="str">
        <f>IFERROR(IF(VLOOKUP(A1529,入力データ,38,FALSE)="","",VLOOKUP(A1529,入力データ,38,FALSE)),"")</f>
        <v/>
      </c>
      <c r="AE1535" s="379" t="str">
        <f>IF(AD1535="","",IF(V1536&gt;43585,5,4))</f>
        <v/>
      </c>
      <c r="AF1535" s="381" t="str">
        <f>IF(AE1535="","",V1536)</f>
        <v/>
      </c>
      <c r="AG1535" s="383" t="str">
        <f>IF(AE1535="","",V1536)</f>
        <v/>
      </c>
      <c r="AH1535" s="385" t="str">
        <f>IF(AE1535="","",V1536)</f>
        <v/>
      </c>
      <c r="AI1535" s="379"/>
      <c r="AJ1535" s="418"/>
      <c r="AK1535" s="58"/>
      <c r="AL1535" s="86"/>
    </row>
    <row r="1536" spans="1:38" ht="15" customHeight="1" x14ac:dyDescent="0.15">
      <c r="A1536" s="455"/>
      <c r="B1536" s="492"/>
      <c r="C1536" s="433"/>
      <c r="D1536" s="410"/>
      <c r="E1536" s="397"/>
      <c r="F1536" s="400"/>
      <c r="G1536" s="403"/>
      <c r="H1536" s="397"/>
      <c r="I1536" s="397"/>
      <c r="J1536" s="407"/>
      <c r="K1536" s="410"/>
      <c r="L1536" s="397"/>
      <c r="M1536" s="495"/>
      <c r="N1536" s="497"/>
      <c r="O1536" s="499"/>
      <c r="P1536" s="495"/>
      <c r="Q1536" s="502"/>
      <c r="R1536" s="505"/>
      <c r="S1536" s="428"/>
      <c r="T1536" s="428"/>
      <c r="U1536" s="429"/>
      <c r="V1536" s="420" t="str">
        <f>IFERROR(IF(VLOOKUP(A1529,入力データ,27,FALSE)="","",VLOOKUP(A1529,入力データ,27,FALSE)),"")</f>
        <v/>
      </c>
      <c r="W1536" s="421"/>
      <c r="X1536" s="421"/>
      <c r="Y1536" s="421"/>
      <c r="Z1536" s="421"/>
      <c r="AA1536" s="422"/>
      <c r="AB1536" s="370"/>
      <c r="AC1536" s="412"/>
      <c r="AD1536" s="414"/>
      <c r="AE1536" s="414"/>
      <c r="AF1536" s="415"/>
      <c r="AG1536" s="416"/>
      <c r="AH1536" s="417"/>
      <c r="AI1536" s="414"/>
      <c r="AJ1536" s="419"/>
      <c r="AK1536" s="60"/>
      <c r="AL1536" s="61"/>
    </row>
    <row r="1537" spans="1:38" ht="15" customHeight="1" x14ac:dyDescent="0.15">
      <c r="A1537" s="453">
        <v>191</v>
      </c>
      <c r="B1537" s="456"/>
      <c r="C1537" s="459" t="str">
        <f>IFERROR(IF(VLOOKUP(A1537,入力データ,2,FALSE)="","",VLOOKUP(A1537,入力データ,2,FALSE)),"")</f>
        <v/>
      </c>
      <c r="D1537" s="461" t="str">
        <f>IFERROR(
IF(OR(VLOOKUP(A1537,入力データ,34,FALSE)=1,
VLOOKUP(A1537,入力データ,34,FALSE)=3,
VLOOKUP(A1537,入力データ,34,FALSE)=4,
VLOOKUP(A1537,入力データ,34,FALSE)=5),
IF(VLOOKUP(A1537,入力データ,13,FALSE)="","",VLOOKUP(A1537,入力データ,13,FALSE)),
IF(VLOOKUP(A1537,入力データ,3,FALSE)="","",VLOOKUP(A1537,入力データ,3,FALSE))),"")</f>
        <v/>
      </c>
      <c r="E1537" s="464" t="str">
        <f>IFERROR(IF(VLOOKUP(A1537,入力データ,5,FALSE)="","",IF(VLOOKUP(A1537,入力データ,5,FALSE)&gt;43585,5,4)),"")</f>
        <v/>
      </c>
      <c r="F1537" s="467" t="str">
        <f>IFERROR(IF(VLOOKUP(A1537,入力データ,5,FALSE)="","",VLOOKUP(A1537,入力データ,5,FALSE)),"")</f>
        <v/>
      </c>
      <c r="G1537" s="470" t="str">
        <f>IFERROR(IF(VLOOKUP(A1537,入力データ,5,FALSE)="","",VLOOKUP(A1537,入力データ,5,FALSE)),"")</f>
        <v/>
      </c>
      <c r="H1537" s="473" t="str">
        <f>IFERROR(IF(VLOOKUP(A1537,入力データ,5,FALSE)&gt;0,1,""),"")</f>
        <v/>
      </c>
      <c r="I1537" s="473" t="str">
        <f>IFERROR(IF(VLOOKUP(A1537,入力データ,6,FALSE)="","",VLOOKUP(A1537,入力データ,6,FALSE)),"")</f>
        <v/>
      </c>
      <c r="J1537" s="475" t="str">
        <f>IFERROR(IF(VLOOKUP(A1537,入力データ,7,FALSE)="","",
IF(VLOOKUP(A1537,入力データ,7,FALSE)&gt;159,"G",
IF(VLOOKUP(A1537,入力データ,7,FALSE)&gt;149,"F",
IF(VLOOKUP(A1537,入力データ,7,FALSE)&gt;139,"E",
IF(VLOOKUP(A1537,入力データ,7,FALSE)&gt;129,"D",
IF(VLOOKUP(A1537,入力データ,7,FALSE)&gt;119,"C",
IF(VLOOKUP(A1537,入力データ,7,FALSE)&gt;109,"B",
IF(VLOOKUP(A1537,入力データ,7,FALSE)&gt;99,"A",
"")))))))),"")</f>
        <v/>
      </c>
      <c r="K1537" s="478" t="str">
        <f>IFERROR(IF(VLOOKUP(A1537,入力データ,7,FALSE)="","",
IF(VLOOKUP(A1537,入力データ,7,FALSE)&gt;99,MOD(VLOOKUP(A1537,入力データ,7,FALSE),10),VLOOKUP(A1537,入力データ,7,FALSE))),"")</f>
        <v/>
      </c>
      <c r="L1537" s="481" t="str">
        <f>IFERROR(IF(VLOOKUP(A1537,入力データ,8,FALSE)="","",VLOOKUP(A1537,入力データ,8,FALSE)),"")</f>
        <v/>
      </c>
      <c r="M1537" s="483" t="str">
        <f>IFERROR(IF(VLOOKUP(A1537,入力データ,9,FALSE)="","",IF(VLOOKUP(A1537,入力データ,9,FALSE)&gt;43585,5,4)),"")</f>
        <v/>
      </c>
      <c r="N1537" s="485" t="str">
        <f>IFERROR(IF(VLOOKUP(A1537,入力データ,9,FALSE)="","",VLOOKUP(A1537,入力データ,9,FALSE)),"")</f>
        <v/>
      </c>
      <c r="O1537" s="470" t="str">
        <f>IFERROR(IF(VLOOKUP(A1537,入力データ,9,FALSE)="","",VLOOKUP(A1537,入力データ,9,FALSE)),"")</f>
        <v/>
      </c>
      <c r="P1537" s="481" t="str">
        <f>IFERROR(IF(VLOOKUP(A1537,入力データ,10,FALSE)="","",VLOOKUP(A1537,入力データ,10,FALSE)),"")</f>
        <v/>
      </c>
      <c r="Q1537" s="434"/>
      <c r="R1537" s="487" t="str">
        <f>IFERROR(IF(VLOOKUP(A1537,入力データ,8,FALSE)="","",VLOOKUP(A1537,入力データ,8,FALSE)+VALUE(VLOOKUP(A1537,入力データ,10,FALSE))),"")</f>
        <v/>
      </c>
      <c r="S1537" s="434" t="str">
        <f>IF(R1537="","",IF(VLOOKUP(A1537,入力データ,11,FALSE)="育児休業","ｲｸｷｭｳ",IF(VLOOKUP(A1537,入力データ,11,FALSE)="傷病休職","ﾑｷｭｳ",ROUNDDOWN(R1537*10/1000,0))))</f>
        <v/>
      </c>
      <c r="T1537" s="435"/>
      <c r="U1537" s="436"/>
      <c r="V1537" s="152"/>
      <c r="W1537" s="149"/>
      <c r="X1537" s="149"/>
      <c r="Y1537" s="149" t="str">
        <f>IFERROR(IF(VLOOKUP(A1537,入力データ,21,FALSE)="","",VLOOKUP(A1537,入力データ,21,FALSE)),"")</f>
        <v/>
      </c>
      <c r="Z1537" s="40"/>
      <c r="AA1537" s="67"/>
      <c r="AB1537" s="368" t="str">
        <f>IFERROR(IF(VLOOKUP(A1537,入力データ,28,FALSE)&amp;"　"&amp;VLOOKUP(A1537,入力データ,29,FALSE)="　","",VLOOKUP(A1537,入力データ,28,FALSE)&amp;"　"&amp;VLOOKUP(A1537,入力データ,29,FALSE)),"")</f>
        <v/>
      </c>
      <c r="AC1537" s="443">
        <v>1</v>
      </c>
      <c r="AD1537" s="444" t="str">
        <f>IFERROR(IF(VLOOKUP(A1537,入力データ,34,FALSE)="","",VLOOKUP(A1537,入力データ,34,FALSE)),"")</f>
        <v/>
      </c>
      <c r="AE1537" s="444" t="str">
        <f>IF(AD1537="","",IF(V1544&gt;43585,5,4))</f>
        <v/>
      </c>
      <c r="AF1537" s="445" t="str">
        <f>IF(AD1537="","",V1544)</f>
        <v/>
      </c>
      <c r="AG1537" s="447" t="str">
        <f>IF(AD1537="","",V1544)</f>
        <v/>
      </c>
      <c r="AH1537" s="449" t="str">
        <f>IF(AD1537="","",V1544)</f>
        <v/>
      </c>
      <c r="AI1537" s="444">
        <v>5</v>
      </c>
      <c r="AJ1537" s="451" t="str">
        <f>IFERROR(IF(OR(VLOOKUP(A1537,入力データ,34,FALSE)=1,VLOOKUP(A1537,入力データ,34,FALSE)=3,VLOOKUP(A1537,入力データ,34,FALSE)=4,VLOOKUP(A1537,入力データ,34,FALSE)=5),3,
IF(VLOOKUP(A1537,入力データ,35,FALSE)="","",3)),"")</f>
        <v/>
      </c>
      <c r="AK1537" s="371"/>
      <c r="AL1537" s="373"/>
    </row>
    <row r="1538" spans="1:38" ht="15" customHeight="1" x14ac:dyDescent="0.15">
      <c r="A1538" s="454"/>
      <c r="B1538" s="457"/>
      <c r="C1538" s="460"/>
      <c r="D1538" s="462"/>
      <c r="E1538" s="465"/>
      <c r="F1538" s="468"/>
      <c r="G1538" s="471"/>
      <c r="H1538" s="474"/>
      <c r="I1538" s="474"/>
      <c r="J1538" s="476"/>
      <c r="K1538" s="479"/>
      <c r="L1538" s="482"/>
      <c r="M1538" s="484"/>
      <c r="N1538" s="486"/>
      <c r="O1538" s="471"/>
      <c r="P1538" s="482"/>
      <c r="Q1538" s="437"/>
      <c r="R1538" s="488"/>
      <c r="S1538" s="437"/>
      <c r="T1538" s="438"/>
      <c r="U1538" s="439"/>
      <c r="V1538" s="41"/>
      <c r="W1538" s="150"/>
      <c r="X1538" s="150"/>
      <c r="Y1538" s="150" t="str">
        <f>IFERROR(IF(VLOOKUP(A1537,入力データ,22,FALSE)="","",VLOOKUP(A1537,入力データ,22,FALSE)),"")</f>
        <v/>
      </c>
      <c r="Z1538" s="150"/>
      <c r="AA1538" s="151"/>
      <c r="AB1538" s="369"/>
      <c r="AC1538" s="378"/>
      <c r="AD1538" s="380"/>
      <c r="AE1538" s="380"/>
      <c r="AF1538" s="446"/>
      <c r="AG1538" s="448"/>
      <c r="AH1538" s="450"/>
      <c r="AI1538" s="380"/>
      <c r="AJ1538" s="452"/>
      <c r="AK1538" s="372"/>
      <c r="AL1538" s="374"/>
    </row>
    <row r="1539" spans="1:38" ht="15" customHeight="1" x14ac:dyDescent="0.15">
      <c r="A1539" s="454"/>
      <c r="B1539" s="457"/>
      <c r="C1539" s="375" t="str">
        <f>IFERROR(IF(VLOOKUP(A1537,入力データ,12,FALSE)="","",VLOOKUP(A1537,入力データ,12,FALSE)),"")</f>
        <v/>
      </c>
      <c r="D1539" s="462"/>
      <c r="E1539" s="465"/>
      <c r="F1539" s="468"/>
      <c r="G1539" s="471"/>
      <c r="H1539" s="474"/>
      <c r="I1539" s="474"/>
      <c r="J1539" s="476"/>
      <c r="K1539" s="479"/>
      <c r="L1539" s="482"/>
      <c r="M1539" s="484"/>
      <c r="N1539" s="486"/>
      <c r="O1539" s="471"/>
      <c r="P1539" s="482"/>
      <c r="Q1539" s="437"/>
      <c r="R1539" s="488"/>
      <c r="S1539" s="437"/>
      <c r="T1539" s="438"/>
      <c r="U1539" s="439"/>
      <c r="V1539" s="41"/>
      <c r="W1539" s="150"/>
      <c r="X1539" s="150"/>
      <c r="Y1539" s="150" t="str">
        <f>IFERROR(IF(VLOOKUP(A1537,入力データ,23,FALSE)="","",VLOOKUP(A1537,入力データ,23,FALSE)),"")</f>
        <v/>
      </c>
      <c r="Z1539" s="150"/>
      <c r="AA1539" s="151"/>
      <c r="AB1539" s="369"/>
      <c r="AC1539" s="377">
        <v>2</v>
      </c>
      <c r="AD1539" s="379" t="str">
        <f>IFERROR(IF(VLOOKUP(A1537,入力データ,37,FALSE)="","",VLOOKUP(A1537,入力データ,37,FALSE)),"")</f>
        <v/>
      </c>
      <c r="AE1539" s="379" t="str">
        <f>IF(AD1539="","",IF(V1544&gt;43585,5,4))</f>
        <v/>
      </c>
      <c r="AF1539" s="381" t="str">
        <f>IF(AD1539="","",V1544)</f>
        <v/>
      </c>
      <c r="AG1539" s="383" t="str">
        <f>IF(AE1539="","",V1544)</f>
        <v/>
      </c>
      <c r="AH1539" s="385" t="str">
        <f>IF(AF1539="","",V1544)</f>
        <v/>
      </c>
      <c r="AI1539" s="387">
        <v>6</v>
      </c>
      <c r="AJ1539" s="389" t="str">
        <f>IFERROR(IF(VLOOKUP(A1537,入力データ,36,FALSE)="","",3),"")</f>
        <v/>
      </c>
      <c r="AK1539" s="372"/>
      <c r="AL1539" s="374"/>
    </row>
    <row r="1540" spans="1:38" ht="15" customHeight="1" x14ac:dyDescent="0.15">
      <c r="A1540" s="454"/>
      <c r="B1540" s="458"/>
      <c r="C1540" s="376"/>
      <c r="D1540" s="463"/>
      <c r="E1540" s="466"/>
      <c r="F1540" s="469"/>
      <c r="G1540" s="472"/>
      <c r="H1540" s="466"/>
      <c r="I1540" s="466"/>
      <c r="J1540" s="477"/>
      <c r="K1540" s="480"/>
      <c r="L1540" s="466"/>
      <c r="M1540" s="466"/>
      <c r="N1540" s="469"/>
      <c r="O1540" s="472"/>
      <c r="P1540" s="466"/>
      <c r="Q1540" s="477"/>
      <c r="R1540" s="489"/>
      <c r="S1540" s="440"/>
      <c r="T1540" s="441"/>
      <c r="U1540" s="442"/>
      <c r="V1540" s="38"/>
      <c r="W1540" s="36"/>
      <c r="X1540" s="36"/>
      <c r="Y1540" s="150" t="str">
        <f>IFERROR(IF(VLOOKUP(A1537,入力データ,24,FALSE)="","",VLOOKUP(A1537,入力データ,24,FALSE)),"")</f>
        <v/>
      </c>
      <c r="Z1540" s="63"/>
      <c r="AA1540" s="37"/>
      <c r="AB1540" s="369"/>
      <c r="AC1540" s="378"/>
      <c r="AD1540" s="380"/>
      <c r="AE1540" s="380"/>
      <c r="AF1540" s="382"/>
      <c r="AG1540" s="384"/>
      <c r="AH1540" s="386"/>
      <c r="AI1540" s="388"/>
      <c r="AJ1540" s="390"/>
      <c r="AK1540" s="372"/>
      <c r="AL1540" s="374"/>
    </row>
    <row r="1541" spans="1:38" ht="15" customHeight="1" x14ac:dyDescent="0.15">
      <c r="A1541" s="454"/>
      <c r="B1541" s="490" t="str">
        <f>IF(OR(C1537&lt;&gt;"",C1539&lt;&gt;""),"○","")</f>
        <v/>
      </c>
      <c r="C1541" s="391" t="str">
        <f>IFERROR(IF(VLOOKUP(A1537,入力データ,4,FALSE)="","",VLOOKUP(A1537,入力データ,4,FALSE)),"")</f>
        <v/>
      </c>
      <c r="D1541" s="392"/>
      <c r="E1541" s="395" t="str">
        <f>IFERROR(IF(VLOOKUP(A1537,入力データ,15,FALSE)="","",IF(VLOOKUP(A1537,入力データ,15,FALSE)&gt;43585,5,4)),"")</f>
        <v/>
      </c>
      <c r="F1541" s="398" t="str">
        <f>IFERROR(IF(VLOOKUP(A1537,入力データ,15,FALSE)="","",VLOOKUP(A1537,入力データ,15,FALSE)),"")</f>
        <v/>
      </c>
      <c r="G1541" s="401" t="str">
        <f>IFERROR(IF(VLOOKUP(A1537,入力データ,15,FALSE)="","",VLOOKUP(A1537,入力データ,15,FALSE)),"")</f>
        <v/>
      </c>
      <c r="H1541" s="404" t="str">
        <f>IFERROR(IF(VLOOKUP(A1537,入力データ,15,FALSE)&gt;0,1,""),"")</f>
        <v/>
      </c>
      <c r="I1541" s="404" t="str">
        <f>IFERROR(IF(VLOOKUP(A1537,入力データ,16,FALSE)="","",VLOOKUP(A1537,入力データ,16,FALSE)),"")</f>
        <v/>
      </c>
      <c r="J1541" s="405" t="str">
        <f>IFERROR(IF(VLOOKUP(A1537,入力データ,17,FALSE)="","",
IF(VLOOKUP(A1537,入力データ,17,FALSE)&gt;159,"G",
IF(VLOOKUP(A1537,入力データ,17,FALSE)&gt;149,"F",
IF(VLOOKUP(A1537,入力データ,17,FALSE)&gt;139,"E",
IF(VLOOKUP(A1537,入力データ,17,FALSE)&gt;129,"D",
IF(VLOOKUP(A1537,入力データ,17,FALSE)&gt;119,"C",
IF(VLOOKUP(A1537,入力データ,17,FALSE)&gt;109,"B",
IF(VLOOKUP(A1537,入力データ,17,FALSE)&gt;99,"A",
"")))))))),"")</f>
        <v/>
      </c>
      <c r="K1541" s="408" t="str">
        <f>IFERROR(IF(VLOOKUP(A1537,入力データ,17,FALSE)="","",
IF(VLOOKUP(A1537,入力データ,17,FALSE)&gt;99,MOD(VLOOKUP(A1537,入力データ,17,FALSE),10),VLOOKUP(A1537,入力データ,17,FALSE))),"")</f>
        <v/>
      </c>
      <c r="L1541" s="411" t="str">
        <f>IFERROR(IF(VLOOKUP(A1537,入力データ,18,FALSE)="","",VLOOKUP(A1537,入力データ,18,FALSE)),"")</f>
        <v/>
      </c>
      <c r="M1541" s="493" t="str">
        <f>IFERROR(IF(VLOOKUP(A1537,入力データ,19,FALSE)="","",IF(VLOOKUP(A1537,入力データ,19,FALSE)&gt;43585,5,4)),"")</f>
        <v/>
      </c>
      <c r="N1541" s="398" t="str">
        <f>IFERROR(IF(VLOOKUP(A1537,入力データ,19,FALSE)="","",VLOOKUP(A1537,入力データ,19,FALSE)),"")</f>
        <v/>
      </c>
      <c r="O1541" s="401" t="str">
        <f>IFERROR(IF(VLOOKUP(A1537,入力データ,19,FALSE)="","",VLOOKUP(A1537,入力データ,19,FALSE)),"")</f>
        <v/>
      </c>
      <c r="P1541" s="411" t="str">
        <f>IFERROR(IF(VLOOKUP(A1537,入力データ,20,FALSE)="","",VLOOKUP(A1537,入力データ,20,FALSE)),"")</f>
        <v/>
      </c>
      <c r="Q1541" s="500"/>
      <c r="R1541" s="503" t="str">
        <f>IFERROR(IF(OR(S1541="ｲｸｷｭｳ",S1541="ﾑｷｭｳ",AND(L1541="",P1541="")),"",VLOOKUP(A1537,入力データ,31,FALSE)),"")</f>
        <v/>
      </c>
      <c r="S1541" s="423" t="str">
        <f>IFERROR(
IF(VLOOKUP(A1537,入力データ,33,FALSE)=1,"ﾑｷｭｳ ",
IF(VLOOKUP(A1537,入力データ,33,FALSE)=3,"ｲｸｷｭｳ",
IF(VLOOKUP(A1537,入力データ,33,FALSE)=4,VLOOKUP(A1537,入力データ,32,FALSE),
IF(VLOOKUP(A1537,入力データ,33,FALSE)=5,VLOOKUP(A1537,入力データ,32,FALSE),
IF(AND(VLOOKUP(A1537,入力データ,38,FALSE)&gt;0,VLOOKUP(A1537,入力データ,38,FALSE)&lt;9),0,
IF(AND(L1541="",P1541=""),"",VLOOKUP(A1537,入力データ,32,FALSE))))))),"")</f>
        <v/>
      </c>
      <c r="T1541" s="424"/>
      <c r="U1541" s="425"/>
      <c r="V1541" s="36"/>
      <c r="W1541" s="36"/>
      <c r="X1541" s="36"/>
      <c r="Y1541" s="63" t="str">
        <f>IFERROR(IF(VLOOKUP(A1537,入力データ,25,FALSE)="","",VLOOKUP(A1537,入力データ,25,FALSE)),"")</f>
        <v/>
      </c>
      <c r="Z1541" s="63"/>
      <c r="AA1541" s="37"/>
      <c r="AB1541" s="369"/>
      <c r="AC1541" s="377">
        <v>3</v>
      </c>
      <c r="AD1541" s="379" t="str">
        <f>IFERROR(IF(VLOOKUP(A1537,入力データ,33,FALSE)="","",VLOOKUP(A1537,入力データ,33,FALSE)),"")</f>
        <v/>
      </c>
      <c r="AE1541" s="379" t="str">
        <f>IF(AD1541="","",IF(V1544&gt;43585,5,4))</f>
        <v/>
      </c>
      <c r="AF1541" s="381" t="str">
        <f>IF(AD1541="","",V1544)</f>
        <v/>
      </c>
      <c r="AG1541" s="383" t="str">
        <f>IF(AE1541="","",V1544)</f>
        <v/>
      </c>
      <c r="AH1541" s="385" t="str">
        <f>IF(AF1541="","",V1544)</f>
        <v/>
      </c>
      <c r="AI1541" s="379">
        <v>7</v>
      </c>
      <c r="AJ1541" s="430"/>
      <c r="AK1541" s="372"/>
      <c r="AL1541" s="374"/>
    </row>
    <row r="1542" spans="1:38" ht="15" customHeight="1" x14ac:dyDescent="0.15">
      <c r="A1542" s="454"/>
      <c r="B1542" s="491"/>
      <c r="C1542" s="393"/>
      <c r="D1542" s="394"/>
      <c r="E1542" s="396"/>
      <c r="F1542" s="399"/>
      <c r="G1542" s="402"/>
      <c r="H1542" s="396"/>
      <c r="I1542" s="396"/>
      <c r="J1542" s="406"/>
      <c r="K1542" s="409"/>
      <c r="L1542" s="396"/>
      <c r="M1542" s="494"/>
      <c r="N1542" s="496"/>
      <c r="O1542" s="498"/>
      <c r="P1542" s="494"/>
      <c r="Q1542" s="501"/>
      <c r="R1542" s="504"/>
      <c r="S1542" s="426"/>
      <c r="T1542" s="426"/>
      <c r="U1542" s="427"/>
      <c r="V1542" s="1"/>
      <c r="W1542" s="1"/>
      <c r="X1542" s="1"/>
      <c r="Y1542" s="63" t="str">
        <f>IFERROR(IF(VLOOKUP(A1537,入力データ,26,FALSE)="","",VLOOKUP(A1537,入力データ,26,FALSE)),"")</f>
        <v/>
      </c>
      <c r="Z1542" s="1"/>
      <c r="AA1542" s="1"/>
      <c r="AB1542" s="369"/>
      <c r="AC1542" s="378"/>
      <c r="AD1542" s="380"/>
      <c r="AE1542" s="380"/>
      <c r="AF1542" s="382"/>
      <c r="AG1542" s="384"/>
      <c r="AH1542" s="386"/>
      <c r="AI1542" s="380"/>
      <c r="AJ1542" s="431"/>
      <c r="AK1542" s="372"/>
      <c r="AL1542" s="374"/>
    </row>
    <row r="1543" spans="1:38" ht="15" customHeight="1" x14ac:dyDescent="0.15">
      <c r="A1543" s="454"/>
      <c r="B1543" s="491"/>
      <c r="C1543" s="432" t="str">
        <f>IFERROR(IF(VLOOKUP(A1537,入力データ,14,FALSE)="","",VLOOKUP(A1537,入力データ,14,FALSE)),"")</f>
        <v/>
      </c>
      <c r="D1543" s="409"/>
      <c r="E1543" s="396"/>
      <c r="F1543" s="399"/>
      <c r="G1543" s="402"/>
      <c r="H1543" s="396"/>
      <c r="I1543" s="396"/>
      <c r="J1543" s="406"/>
      <c r="K1543" s="409"/>
      <c r="L1543" s="396"/>
      <c r="M1543" s="494"/>
      <c r="N1543" s="496"/>
      <c r="O1543" s="498"/>
      <c r="P1543" s="494"/>
      <c r="Q1543" s="501"/>
      <c r="R1543" s="504"/>
      <c r="S1543" s="426"/>
      <c r="T1543" s="426"/>
      <c r="U1543" s="427"/>
      <c r="V1543" s="150"/>
      <c r="W1543" s="150"/>
      <c r="X1543" s="150"/>
      <c r="Y1543" s="1"/>
      <c r="Z1543" s="62"/>
      <c r="AA1543" s="151"/>
      <c r="AB1543" s="369"/>
      <c r="AC1543" s="377">
        <v>4</v>
      </c>
      <c r="AD1543" s="413" t="str">
        <f>IFERROR(IF(VLOOKUP(A1537,入力データ,38,FALSE)="","",VLOOKUP(A1537,入力データ,38,FALSE)),"")</f>
        <v/>
      </c>
      <c r="AE1543" s="379" t="str">
        <f>IF(AD1543="","",IF(V1544&gt;43585,5,4))</f>
        <v/>
      </c>
      <c r="AF1543" s="381" t="str">
        <f>IF(AE1543="","",V1544)</f>
        <v/>
      </c>
      <c r="AG1543" s="383" t="str">
        <f>IF(AE1543="","",V1544)</f>
        <v/>
      </c>
      <c r="AH1543" s="385" t="str">
        <f>IF(AE1543="","",V1544)</f>
        <v/>
      </c>
      <c r="AI1543" s="379"/>
      <c r="AJ1543" s="418"/>
      <c r="AK1543" s="58"/>
      <c r="AL1543" s="86"/>
    </row>
    <row r="1544" spans="1:38" ht="15" customHeight="1" x14ac:dyDescent="0.15">
      <c r="A1544" s="455"/>
      <c r="B1544" s="492"/>
      <c r="C1544" s="433"/>
      <c r="D1544" s="410"/>
      <c r="E1544" s="397"/>
      <c r="F1544" s="400"/>
      <c r="G1544" s="403"/>
      <c r="H1544" s="397"/>
      <c r="I1544" s="397"/>
      <c r="J1544" s="407"/>
      <c r="K1544" s="410"/>
      <c r="L1544" s="397"/>
      <c r="M1544" s="495"/>
      <c r="N1544" s="497"/>
      <c r="O1544" s="499"/>
      <c r="P1544" s="495"/>
      <c r="Q1544" s="502"/>
      <c r="R1544" s="505"/>
      <c r="S1544" s="428"/>
      <c r="T1544" s="428"/>
      <c r="U1544" s="429"/>
      <c r="V1544" s="420" t="str">
        <f>IFERROR(IF(VLOOKUP(A1537,入力データ,27,FALSE)="","",VLOOKUP(A1537,入力データ,27,FALSE)),"")</f>
        <v/>
      </c>
      <c r="W1544" s="421"/>
      <c r="X1544" s="421"/>
      <c r="Y1544" s="421"/>
      <c r="Z1544" s="421"/>
      <c r="AA1544" s="422"/>
      <c r="AB1544" s="370"/>
      <c r="AC1544" s="412"/>
      <c r="AD1544" s="414"/>
      <c r="AE1544" s="414"/>
      <c r="AF1544" s="415"/>
      <c r="AG1544" s="416"/>
      <c r="AH1544" s="417"/>
      <c r="AI1544" s="414"/>
      <c r="AJ1544" s="419"/>
      <c r="AK1544" s="60"/>
      <c r="AL1544" s="61"/>
    </row>
    <row r="1545" spans="1:38" ht="15" customHeight="1" x14ac:dyDescent="0.15">
      <c r="A1545" s="453">
        <v>192</v>
      </c>
      <c r="B1545" s="456"/>
      <c r="C1545" s="459" t="str">
        <f>IFERROR(IF(VLOOKUP(A1545,入力データ,2,FALSE)="","",VLOOKUP(A1545,入力データ,2,FALSE)),"")</f>
        <v/>
      </c>
      <c r="D1545" s="461" t="str">
        <f>IFERROR(
IF(OR(VLOOKUP(A1545,入力データ,34,FALSE)=1,
VLOOKUP(A1545,入力データ,34,FALSE)=3,
VLOOKUP(A1545,入力データ,34,FALSE)=4,
VLOOKUP(A1545,入力データ,34,FALSE)=5),
IF(VLOOKUP(A1545,入力データ,13,FALSE)="","",VLOOKUP(A1545,入力データ,13,FALSE)),
IF(VLOOKUP(A1545,入力データ,3,FALSE)="","",VLOOKUP(A1545,入力データ,3,FALSE))),"")</f>
        <v/>
      </c>
      <c r="E1545" s="464" t="str">
        <f>IFERROR(IF(VLOOKUP(A1545,入力データ,5,FALSE)="","",IF(VLOOKUP(A1545,入力データ,5,FALSE)&gt;43585,5,4)),"")</f>
        <v/>
      </c>
      <c r="F1545" s="467" t="str">
        <f>IFERROR(IF(VLOOKUP(A1545,入力データ,5,FALSE)="","",VLOOKUP(A1545,入力データ,5,FALSE)),"")</f>
        <v/>
      </c>
      <c r="G1545" s="470" t="str">
        <f>IFERROR(IF(VLOOKUP(A1545,入力データ,5,FALSE)="","",VLOOKUP(A1545,入力データ,5,FALSE)),"")</f>
        <v/>
      </c>
      <c r="H1545" s="473" t="str">
        <f>IFERROR(IF(VLOOKUP(A1545,入力データ,5,FALSE)&gt;0,1,""),"")</f>
        <v/>
      </c>
      <c r="I1545" s="473" t="str">
        <f>IFERROR(IF(VLOOKUP(A1545,入力データ,6,FALSE)="","",VLOOKUP(A1545,入力データ,6,FALSE)),"")</f>
        <v/>
      </c>
      <c r="J1545" s="475" t="str">
        <f>IFERROR(IF(VLOOKUP(A1545,入力データ,7,FALSE)="","",
IF(VLOOKUP(A1545,入力データ,7,FALSE)&gt;159,"G",
IF(VLOOKUP(A1545,入力データ,7,FALSE)&gt;149,"F",
IF(VLOOKUP(A1545,入力データ,7,FALSE)&gt;139,"E",
IF(VLOOKUP(A1545,入力データ,7,FALSE)&gt;129,"D",
IF(VLOOKUP(A1545,入力データ,7,FALSE)&gt;119,"C",
IF(VLOOKUP(A1545,入力データ,7,FALSE)&gt;109,"B",
IF(VLOOKUP(A1545,入力データ,7,FALSE)&gt;99,"A",
"")))))))),"")</f>
        <v/>
      </c>
      <c r="K1545" s="478" t="str">
        <f>IFERROR(IF(VLOOKUP(A1545,入力データ,7,FALSE)="","",
IF(VLOOKUP(A1545,入力データ,7,FALSE)&gt;99,MOD(VLOOKUP(A1545,入力データ,7,FALSE),10),VLOOKUP(A1545,入力データ,7,FALSE))),"")</f>
        <v/>
      </c>
      <c r="L1545" s="481" t="str">
        <f>IFERROR(IF(VLOOKUP(A1545,入力データ,8,FALSE)="","",VLOOKUP(A1545,入力データ,8,FALSE)),"")</f>
        <v/>
      </c>
      <c r="M1545" s="483" t="str">
        <f>IFERROR(IF(VLOOKUP(A1545,入力データ,9,FALSE)="","",IF(VLOOKUP(A1545,入力データ,9,FALSE)&gt;43585,5,4)),"")</f>
        <v/>
      </c>
      <c r="N1545" s="485" t="str">
        <f>IFERROR(IF(VLOOKUP(A1545,入力データ,9,FALSE)="","",VLOOKUP(A1545,入力データ,9,FALSE)),"")</f>
        <v/>
      </c>
      <c r="O1545" s="470" t="str">
        <f>IFERROR(IF(VLOOKUP(A1545,入力データ,9,FALSE)="","",VLOOKUP(A1545,入力データ,9,FALSE)),"")</f>
        <v/>
      </c>
      <c r="P1545" s="481" t="str">
        <f>IFERROR(IF(VLOOKUP(A1545,入力データ,10,FALSE)="","",VLOOKUP(A1545,入力データ,10,FALSE)),"")</f>
        <v/>
      </c>
      <c r="Q1545" s="434"/>
      <c r="R1545" s="487" t="str">
        <f>IFERROR(IF(VLOOKUP(A1545,入力データ,8,FALSE)="","",VLOOKUP(A1545,入力データ,8,FALSE)+VALUE(VLOOKUP(A1545,入力データ,10,FALSE))),"")</f>
        <v/>
      </c>
      <c r="S1545" s="434" t="str">
        <f>IF(R1545="","",IF(VLOOKUP(A1545,入力データ,11,FALSE)="育児休業","ｲｸｷｭｳ",IF(VLOOKUP(A1545,入力データ,11,FALSE)="傷病休職","ﾑｷｭｳ",ROUNDDOWN(R1545*10/1000,0))))</f>
        <v/>
      </c>
      <c r="T1545" s="435"/>
      <c r="U1545" s="436"/>
      <c r="V1545" s="152"/>
      <c r="W1545" s="149"/>
      <c r="X1545" s="149"/>
      <c r="Y1545" s="149" t="str">
        <f>IFERROR(IF(VLOOKUP(A1545,入力データ,21,FALSE)="","",VLOOKUP(A1545,入力データ,21,FALSE)),"")</f>
        <v/>
      </c>
      <c r="Z1545" s="40"/>
      <c r="AA1545" s="67"/>
      <c r="AB1545" s="368" t="str">
        <f>IFERROR(IF(VLOOKUP(A1545,入力データ,28,FALSE)&amp;"　"&amp;VLOOKUP(A1545,入力データ,29,FALSE)="　","",VLOOKUP(A1545,入力データ,28,FALSE)&amp;"　"&amp;VLOOKUP(A1545,入力データ,29,FALSE)),"")</f>
        <v/>
      </c>
      <c r="AC1545" s="443">
        <v>1</v>
      </c>
      <c r="AD1545" s="444" t="str">
        <f>IFERROR(IF(VLOOKUP(A1545,入力データ,34,FALSE)="","",VLOOKUP(A1545,入力データ,34,FALSE)),"")</f>
        <v/>
      </c>
      <c r="AE1545" s="444" t="str">
        <f>IF(AD1545="","",IF(V1552&gt;43585,5,4))</f>
        <v/>
      </c>
      <c r="AF1545" s="445" t="str">
        <f>IF(AD1545="","",V1552)</f>
        <v/>
      </c>
      <c r="AG1545" s="447" t="str">
        <f>IF(AD1545="","",V1552)</f>
        <v/>
      </c>
      <c r="AH1545" s="449" t="str">
        <f>IF(AD1545="","",V1552)</f>
        <v/>
      </c>
      <c r="AI1545" s="444">
        <v>5</v>
      </c>
      <c r="AJ1545" s="451" t="str">
        <f>IFERROR(IF(OR(VLOOKUP(A1545,入力データ,34,FALSE)=1,VLOOKUP(A1545,入力データ,34,FALSE)=3,VLOOKUP(A1545,入力データ,34,FALSE)=4,VLOOKUP(A1545,入力データ,34,FALSE)=5),3,
IF(VLOOKUP(A1545,入力データ,35,FALSE)="","",3)),"")</f>
        <v/>
      </c>
      <c r="AK1545" s="371"/>
      <c r="AL1545" s="373"/>
    </row>
    <row r="1546" spans="1:38" ht="15" customHeight="1" x14ac:dyDescent="0.15">
      <c r="A1546" s="454"/>
      <c r="B1546" s="457"/>
      <c r="C1546" s="460"/>
      <c r="D1546" s="462"/>
      <c r="E1546" s="465"/>
      <c r="F1546" s="468"/>
      <c r="G1546" s="471"/>
      <c r="H1546" s="474"/>
      <c r="I1546" s="474"/>
      <c r="J1546" s="476"/>
      <c r="K1546" s="479"/>
      <c r="L1546" s="482"/>
      <c r="M1546" s="484"/>
      <c r="N1546" s="486"/>
      <c r="O1546" s="471"/>
      <c r="P1546" s="482"/>
      <c r="Q1546" s="437"/>
      <c r="R1546" s="488"/>
      <c r="S1546" s="437"/>
      <c r="T1546" s="438"/>
      <c r="U1546" s="439"/>
      <c r="V1546" s="41"/>
      <c r="W1546" s="150"/>
      <c r="X1546" s="150"/>
      <c r="Y1546" s="150" t="str">
        <f>IFERROR(IF(VLOOKUP(A1545,入力データ,22,FALSE)="","",VLOOKUP(A1545,入力データ,22,FALSE)),"")</f>
        <v/>
      </c>
      <c r="Z1546" s="150"/>
      <c r="AA1546" s="151"/>
      <c r="AB1546" s="369"/>
      <c r="AC1546" s="378"/>
      <c r="AD1546" s="380"/>
      <c r="AE1546" s="380"/>
      <c r="AF1546" s="446"/>
      <c r="AG1546" s="448"/>
      <c r="AH1546" s="450"/>
      <c r="AI1546" s="380"/>
      <c r="AJ1546" s="452"/>
      <c r="AK1546" s="372"/>
      <c r="AL1546" s="374"/>
    </row>
    <row r="1547" spans="1:38" ht="15" customHeight="1" x14ac:dyDescent="0.15">
      <c r="A1547" s="454"/>
      <c r="B1547" s="457"/>
      <c r="C1547" s="375" t="str">
        <f>IFERROR(IF(VLOOKUP(A1545,入力データ,12,FALSE)="","",VLOOKUP(A1545,入力データ,12,FALSE)),"")</f>
        <v/>
      </c>
      <c r="D1547" s="462"/>
      <c r="E1547" s="465"/>
      <c r="F1547" s="468"/>
      <c r="G1547" s="471"/>
      <c r="H1547" s="474"/>
      <c r="I1547" s="474"/>
      <c r="J1547" s="476"/>
      <c r="K1547" s="479"/>
      <c r="L1547" s="482"/>
      <c r="M1547" s="484"/>
      <c r="N1547" s="486"/>
      <c r="O1547" s="471"/>
      <c r="P1547" s="482"/>
      <c r="Q1547" s="437"/>
      <c r="R1547" s="488"/>
      <c r="S1547" s="437"/>
      <c r="T1547" s="438"/>
      <c r="U1547" s="439"/>
      <c r="V1547" s="41"/>
      <c r="W1547" s="150"/>
      <c r="X1547" s="150"/>
      <c r="Y1547" s="150" t="str">
        <f>IFERROR(IF(VLOOKUP(A1545,入力データ,23,FALSE)="","",VLOOKUP(A1545,入力データ,23,FALSE)),"")</f>
        <v/>
      </c>
      <c r="Z1547" s="150"/>
      <c r="AA1547" s="151"/>
      <c r="AB1547" s="369"/>
      <c r="AC1547" s="377">
        <v>2</v>
      </c>
      <c r="AD1547" s="379" t="str">
        <f>IFERROR(IF(VLOOKUP(A1545,入力データ,37,FALSE)="","",VLOOKUP(A1545,入力データ,37,FALSE)),"")</f>
        <v/>
      </c>
      <c r="AE1547" s="379" t="str">
        <f>IF(AD1547="","",IF(V1552&gt;43585,5,4))</f>
        <v/>
      </c>
      <c r="AF1547" s="381" t="str">
        <f>IF(AD1547="","",V1552)</f>
        <v/>
      </c>
      <c r="AG1547" s="383" t="str">
        <f>IF(AE1547="","",V1552)</f>
        <v/>
      </c>
      <c r="AH1547" s="385" t="str">
        <f>IF(AF1547="","",V1552)</f>
        <v/>
      </c>
      <c r="AI1547" s="387">
        <v>6</v>
      </c>
      <c r="AJ1547" s="389" t="str">
        <f>IFERROR(IF(VLOOKUP(A1545,入力データ,36,FALSE)="","",3),"")</f>
        <v/>
      </c>
      <c r="AK1547" s="372"/>
      <c r="AL1547" s="374"/>
    </row>
    <row r="1548" spans="1:38" ht="15" customHeight="1" x14ac:dyDescent="0.15">
      <c r="A1548" s="454"/>
      <c r="B1548" s="458"/>
      <c r="C1548" s="376"/>
      <c r="D1548" s="463"/>
      <c r="E1548" s="466"/>
      <c r="F1548" s="469"/>
      <c r="G1548" s="472"/>
      <c r="H1548" s="466"/>
      <c r="I1548" s="466"/>
      <c r="J1548" s="477"/>
      <c r="K1548" s="480"/>
      <c r="L1548" s="466"/>
      <c r="M1548" s="466"/>
      <c r="N1548" s="469"/>
      <c r="O1548" s="472"/>
      <c r="P1548" s="466"/>
      <c r="Q1548" s="477"/>
      <c r="R1548" s="489"/>
      <c r="S1548" s="440"/>
      <c r="T1548" s="441"/>
      <c r="U1548" s="442"/>
      <c r="V1548" s="38"/>
      <c r="W1548" s="36"/>
      <c r="X1548" s="36"/>
      <c r="Y1548" s="150" t="str">
        <f>IFERROR(IF(VLOOKUP(A1545,入力データ,24,FALSE)="","",VLOOKUP(A1545,入力データ,24,FALSE)),"")</f>
        <v/>
      </c>
      <c r="Z1548" s="63"/>
      <c r="AA1548" s="37"/>
      <c r="AB1548" s="369"/>
      <c r="AC1548" s="378"/>
      <c r="AD1548" s="380"/>
      <c r="AE1548" s="380"/>
      <c r="AF1548" s="382"/>
      <c r="AG1548" s="384"/>
      <c r="AH1548" s="386"/>
      <c r="AI1548" s="388"/>
      <c r="AJ1548" s="390"/>
      <c r="AK1548" s="372"/>
      <c r="AL1548" s="374"/>
    </row>
    <row r="1549" spans="1:38" ht="15" customHeight="1" x14ac:dyDescent="0.15">
      <c r="A1549" s="454"/>
      <c r="B1549" s="490" t="str">
        <f>IF(OR(C1545&lt;&gt;"",C1547&lt;&gt;""),"○","")</f>
        <v/>
      </c>
      <c r="C1549" s="391" t="str">
        <f>IFERROR(IF(VLOOKUP(A1545,入力データ,4,FALSE)="","",VLOOKUP(A1545,入力データ,4,FALSE)),"")</f>
        <v/>
      </c>
      <c r="D1549" s="392"/>
      <c r="E1549" s="395" t="str">
        <f>IFERROR(IF(VLOOKUP(A1545,入力データ,15,FALSE)="","",IF(VLOOKUP(A1545,入力データ,15,FALSE)&gt;43585,5,4)),"")</f>
        <v/>
      </c>
      <c r="F1549" s="398" t="str">
        <f>IFERROR(IF(VLOOKUP(A1545,入力データ,15,FALSE)="","",VLOOKUP(A1545,入力データ,15,FALSE)),"")</f>
        <v/>
      </c>
      <c r="G1549" s="401" t="str">
        <f>IFERROR(IF(VLOOKUP(A1545,入力データ,15,FALSE)="","",VLOOKUP(A1545,入力データ,15,FALSE)),"")</f>
        <v/>
      </c>
      <c r="H1549" s="404" t="str">
        <f>IFERROR(IF(VLOOKUP(A1545,入力データ,15,FALSE)&gt;0,1,""),"")</f>
        <v/>
      </c>
      <c r="I1549" s="404" t="str">
        <f>IFERROR(IF(VLOOKUP(A1545,入力データ,16,FALSE)="","",VLOOKUP(A1545,入力データ,16,FALSE)),"")</f>
        <v/>
      </c>
      <c r="J1549" s="405" t="str">
        <f>IFERROR(IF(VLOOKUP(A1545,入力データ,17,FALSE)="","",
IF(VLOOKUP(A1545,入力データ,17,FALSE)&gt;159,"G",
IF(VLOOKUP(A1545,入力データ,17,FALSE)&gt;149,"F",
IF(VLOOKUP(A1545,入力データ,17,FALSE)&gt;139,"E",
IF(VLOOKUP(A1545,入力データ,17,FALSE)&gt;129,"D",
IF(VLOOKUP(A1545,入力データ,17,FALSE)&gt;119,"C",
IF(VLOOKUP(A1545,入力データ,17,FALSE)&gt;109,"B",
IF(VLOOKUP(A1545,入力データ,17,FALSE)&gt;99,"A",
"")))))))),"")</f>
        <v/>
      </c>
      <c r="K1549" s="408" t="str">
        <f>IFERROR(IF(VLOOKUP(A1545,入力データ,17,FALSE)="","",
IF(VLOOKUP(A1545,入力データ,17,FALSE)&gt;99,MOD(VLOOKUP(A1545,入力データ,17,FALSE),10),VLOOKUP(A1545,入力データ,17,FALSE))),"")</f>
        <v/>
      </c>
      <c r="L1549" s="411" t="str">
        <f>IFERROR(IF(VLOOKUP(A1545,入力データ,18,FALSE)="","",VLOOKUP(A1545,入力データ,18,FALSE)),"")</f>
        <v/>
      </c>
      <c r="M1549" s="493" t="str">
        <f>IFERROR(IF(VLOOKUP(A1545,入力データ,19,FALSE)="","",IF(VLOOKUP(A1545,入力データ,19,FALSE)&gt;43585,5,4)),"")</f>
        <v/>
      </c>
      <c r="N1549" s="398" t="str">
        <f>IFERROR(IF(VLOOKUP(A1545,入力データ,19,FALSE)="","",VLOOKUP(A1545,入力データ,19,FALSE)),"")</f>
        <v/>
      </c>
      <c r="O1549" s="401" t="str">
        <f>IFERROR(IF(VLOOKUP(A1545,入力データ,19,FALSE)="","",VLOOKUP(A1545,入力データ,19,FALSE)),"")</f>
        <v/>
      </c>
      <c r="P1549" s="411" t="str">
        <f>IFERROR(IF(VLOOKUP(A1545,入力データ,20,FALSE)="","",VLOOKUP(A1545,入力データ,20,FALSE)),"")</f>
        <v/>
      </c>
      <c r="Q1549" s="500"/>
      <c r="R1549" s="503" t="str">
        <f>IFERROR(IF(OR(S1549="ｲｸｷｭｳ",S1549="ﾑｷｭｳ",AND(L1549="",P1549="")),"",VLOOKUP(A1545,入力データ,31,FALSE)),"")</f>
        <v/>
      </c>
      <c r="S1549" s="423" t="str">
        <f>IFERROR(
IF(VLOOKUP(A1545,入力データ,33,FALSE)=1,"ﾑｷｭｳ ",
IF(VLOOKUP(A1545,入力データ,33,FALSE)=3,"ｲｸｷｭｳ",
IF(VLOOKUP(A1545,入力データ,33,FALSE)=4,VLOOKUP(A1545,入力データ,32,FALSE),
IF(VLOOKUP(A1545,入力データ,33,FALSE)=5,VLOOKUP(A1545,入力データ,32,FALSE),
IF(AND(VLOOKUP(A1545,入力データ,38,FALSE)&gt;0,VLOOKUP(A1545,入力データ,38,FALSE)&lt;9),0,
IF(AND(L1549="",P1549=""),"",VLOOKUP(A1545,入力データ,32,FALSE))))))),"")</f>
        <v/>
      </c>
      <c r="T1549" s="424"/>
      <c r="U1549" s="425"/>
      <c r="V1549" s="36"/>
      <c r="W1549" s="36"/>
      <c r="X1549" s="36"/>
      <c r="Y1549" s="63" t="str">
        <f>IFERROR(IF(VLOOKUP(A1545,入力データ,25,FALSE)="","",VLOOKUP(A1545,入力データ,25,FALSE)),"")</f>
        <v/>
      </c>
      <c r="Z1549" s="63"/>
      <c r="AA1549" s="37"/>
      <c r="AB1549" s="369"/>
      <c r="AC1549" s="377">
        <v>3</v>
      </c>
      <c r="AD1549" s="379" t="str">
        <f>IFERROR(IF(VLOOKUP(A1545,入力データ,33,FALSE)="","",VLOOKUP(A1545,入力データ,33,FALSE)),"")</f>
        <v/>
      </c>
      <c r="AE1549" s="379" t="str">
        <f>IF(AD1549="","",IF(V1552&gt;43585,5,4))</f>
        <v/>
      </c>
      <c r="AF1549" s="381" t="str">
        <f>IF(AD1549="","",V1552)</f>
        <v/>
      </c>
      <c r="AG1549" s="383" t="str">
        <f>IF(AE1549="","",V1552)</f>
        <v/>
      </c>
      <c r="AH1549" s="385" t="str">
        <f>IF(AF1549="","",V1552)</f>
        <v/>
      </c>
      <c r="AI1549" s="379">
        <v>7</v>
      </c>
      <c r="AJ1549" s="430"/>
      <c r="AK1549" s="372"/>
      <c r="AL1549" s="374"/>
    </row>
    <row r="1550" spans="1:38" ht="15" customHeight="1" x14ac:dyDescent="0.15">
      <c r="A1550" s="454"/>
      <c r="B1550" s="491"/>
      <c r="C1550" s="393"/>
      <c r="D1550" s="394"/>
      <c r="E1550" s="396"/>
      <c r="F1550" s="399"/>
      <c r="G1550" s="402"/>
      <c r="H1550" s="396"/>
      <c r="I1550" s="396"/>
      <c r="J1550" s="406"/>
      <c r="K1550" s="409"/>
      <c r="L1550" s="396"/>
      <c r="M1550" s="494"/>
      <c r="N1550" s="496"/>
      <c r="O1550" s="498"/>
      <c r="P1550" s="494"/>
      <c r="Q1550" s="501"/>
      <c r="R1550" s="504"/>
      <c r="S1550" s="426"/>
      <c r="T1550" s="426"/>
      <c r="U1550" s="427"/>
      <c r="V1550" s="1"/>
      <c r="W1550" s="1"/>
      <c r="X1550" s="1"/>
      <c r="Y1550" s="63" t="str">
        <f>IFERROR(IF(VLOOKUP(A1545,入力データ,26,FALSE)="","",VLOOKUP(A1545,入力データ,26,FALSE)),"")</f>
        <v/>
      </c>
      <c r="Z1550" s="1"/>
      <c r="AA1550" s="1"/>
      <c r="AB1550" s="369"/>
      <c r="AC1550" s="378"/>
      <c r="AD1550" s="380"/>
      <c r="AE1550" s="380"/>
      <c r="AF1550" s="382"/>
      <c r="AG1550" s="384"/>
      <c r="AH1550" s="386"/>
      <c r="AI1550" s="380"/>
      <c r="AJ1550" s="431"/>
      <c r="AK1550" s="372"/>
      <c r="AL1550" s="374"/>
    </row>
    <row r="1551" spans="1:38" ht="15" customHeight="1" x14ac:dyDescent="0.15">
      <c r="A1551" s="454"/>
      <c r="B1551" s="491"/>
      <c r="C1551" s="432" t="str">
        <f>IFERROR(IF(VLOOKUP(A1545,入力データ,14,FALSE)="","",VLOOKUP(A1545,入力データ,14,FALSE)),"")</f>
        <v/>
      </c>
      <c r="D1551" s="409"/>
      <c r="E1551" s="396"/>
      <c r="F1551" s="399"/>
      <c r="G1551" s="402"/>
      <c r="H1551" s="396"/>
      <c r="I1551" s="396"/>
      <c r="J1551" s="406"/>
      <c r="K1551" s="409"/>
      <c r="L1551" s="396"/>
      <c r="M1551" s="494"/>
      <c r="N1551" s="496"/>
      <c r="O1551" s="498"/>
      <c r="P1551" s="494"/>
      <c r="Q1551" s="501"/>
      <c r="R1551" s="504"/>
      <c r="S1551" s="426"/>
      <c r="T1551" s="426"/>
      <c r="U1551" s="427"/>
      <c r="V1551" s="150"/>
      <c r="W1551" s="150"/>
      <c r="X1551" s="150"/>
      <c r="Y1551" s="1"/>
      <c r="Z1551" s="62"/>
      <c r="AA1551" s="151"/>
      <c r="AB1551" s="369"/>
      <c r="AC1551" s="377">
        <v>4</v>
      </c>
      <c r="AD1551" s="413" t="str">
        <f>IFERROR(IF(VLOOKUP(A1545,入力データ,38,FALSE)="","",VLOOKUP(A1545,入力データ,38,FALSE)),"")</f>
        <v/>
      </c>
      <c r="AE1551" s="379" t="str">
        <f>IF(AD1551="","",IF(V1552&gt;43585,5,4))</f>
        <v/>
      </c>
      <c r="AF1551" s="381" t="str">
        <f>IF(AE1551="","",V1552)</f>
        <v/>
      </c>
      <c r="AG1551" s="383" t="str">
        <f>IF(AE1551="","",V1552)</f>
        <v/>
      </c>
      <c r="AH1551" s="385" t="str">
        <f>IF(AE1551="","",V1552)</f>
        <v/>
      </c>
      <c r="AI1551" s="379"/>
      <c r="AJ1551" s="418"/>
      <c r="AK1551" s="58"/>
      <c r="AL1551" s="86"/>
    </row>
    <row r="1552" spans="1:38" ht="15" customHeight="1" x14ac:dyDescent="0.15">
      <c r="A1552" s="455"/>
      <c r="B1552" s="492"/>
      <c r="C1552" s="433"/>
      <c r="D1552" s="410"/>
      <c r="E1552" s="397"/>
      <c r="F1552" s="400"/>
      <c r="G1552" s="403"/>
      <c r="H1552" s="397"/>
      <c r="I1552" s="397"/>
      <c r="J1552" s="407"/>
      <c r="K1552" s="410"/>
      <c r="L1552" s="397"/>
      <c r="M1552" s="495"/>
      <c r="N1552" s="497"/>
      <c r="O1552" s="499"/>
      <c r="P1552" s="495"/>
      <c r="Q1552" s="502"/>
      <c r="R1552" s="505"/>
      <c r="S1552" s="428"/>
      <c r="T1552" s="428"/>
      <c r="U1552" s="429"/>
      <c r="V1552" s="420" t="str">
        <f>IFERROR(IF(VLOOKUP(A1545,入力データ,27,FALSE)="","",VLOOKUP(A1545,入力データ,27,FALSE)),"")</f>
        <v/>
      </c>
      <c r="W1552" s="421"/>
      <c r="X1552" s="421"/>
      <c r="Y1552" s="421"/>
      <c r="Z1552" s="421"/>
      <c r="AA1552" s="422"/>
      <c r="AB1552" s="370"/>
      <c r="AC1552" s="412"/>
      <c r="AD1552" s="414"/>
      <c r="AE1552" s="414"/>
      <c r="AF1552" s="415"/>
      <c r="AG1552" s="416"/>
      <c r="AH1552" s="417"/>
      <c r="AI1552" s="414"/>
      <c r="AJ1552" s="419"/>
      <c r="AK1552" s="60"/>
      <c r="AL1552" s="61"/>
    </row>
    <row r="1553" spans="1:38" ht="15" customHeight="1" x14ac:dyDescent="0.15">
      <c r="A1553" s="453">
        <v>193</v>
      </c>
      <c r="B1553" s="456"/>
      <c r="C1553" s="459" t="str">
        <f>IFERROR(IF(VLOOKUP(A1553,入力データ,2,FALSE)="","",VLOOKUP(A1553,入力データ,2,FALSE)),"")</f>
        <v/>
      </c>
      <c r="D1553" s="461" t="str">
        <f>IFERROR(
IF(OR(VLOOKUP(A1553,入力データ,34,FALSE)=1,
VLOOKUP(A1553,入力データ,34,FALSE)=3,
VLOOKUP(A1553,入力データ,34,FALSE)=4,
VLOOKUP(A1553,入力データ,34,FALSE)=5),
IF(VLOOKUP(A1553,入力データ,13,FALSE)="","",VLOOKUP(A1553,入力データ,13,FALSE)),
IF(VLOOKUP(A1553,入力データ,3,FALSE)="","",VLOOKUP(A1553,入力データ,3,FALSE))),"")</f>
        <v/>
      </c>
      <c r="E1553" s="464" t="str">
        <f>IFERROR(IF(VLOOKUP(A1553,入力データ,5,FALSE)="","",IF(VLOOKUP(A1553,入力データ,5,FALSE)&gt;43585,5,4)),"")</f>
        <v/>
      </c>
      <c r="F1553" s="467" t="str">
        <f>IFERROR(IF(VLOOKUP(A1553,入力データ,5,FALSE)="","",VLOOKUP(A1553,入力データ,5,FALSE)),"")</f>
        <v/>
      </c>
      <c r="G1553" s="470" t="str">
        <f>IFERROR(IF(VLOOKUP(A1553,入力データ,5,FALSE)="","",VLOOKUP(A1553,入力データ,5,FALSE)),"")</f>
        <v/>
      </c>
      <c r="H1553" s="473" t="str">
        <f>IFERROR(IF(VLOOKUP(A1553,入力データ,5,FALSE)&gt;0,1,""),"")</f>
        <v/>
      </c>
      <c r="I1553" s="473" t="str">
        <f>IFERROR(IF(VLOOKUP(A1553,入力データ,6,FALSE)="","",VLOOKUP(A1553,入力データ,6,FALSE)),"")</f>
        <v/>
      </c>
      <c r="J1553" s="475" t="str">
        <f>IFERROR(IF(VLOOKUP(A1553,入力データ,7,FALSE)="","",
IF(VLOOKUP(A1553,入力データ,7,FALSE)&gt;159,"G",
IF(VLOOKUP(A1553,入力データ,7,FALSE)&gt;149,"F",
IF(VLOOKUP(A1553,入力データ,7,FALSE)&gt;139,"E",
IF(VLOOKUP(A1553,入力データ,7,FALSE)&gt;129,"D",
IF(VLOOKUP(A1553,入力データ,7,FALSE)&gt;119,"C",
IF(VLOOKUP(A1553,入力データ,7,FALSE)&gt;109,"B",
IF(VLOOKUP(A1553,入力データ,7,FALSE)&gt;99,"A",
"")))))))),"")</f>
        <v/>
      </c>
      <c r="K1553" s="478" t="str">
        <f>IFERROR(IF(VLOOKUP(A1553,入力データ,7,FALSE)="","",
IF(VLOOKUP(A1553,入力データ,7,FALSE)&gt;99,MOD(VLOOKUP(A1553,入力データ,7,FALSE),10),VLOOKUP(A1553,入力データ,7,FALSE))),"")</f>
        <v/>
      </c>
      <c r="L1553" s="481" t="str">
        <f>IFERROR(IF(VLOOKUP(A1553,入力データ,8,FALSE)="","",VLOOKUP(A1553,入力データ,8,FALSE)),"")</f>
        <v/>
      </c>
      <c r="M1553" s="483" t="str">
        <f>IFERROR(IF(VLOOKUP(A1553,入力データ,9,FALSE)="","",IF(VLOOKUP(A1553,入力データ,9,FALSE)&gt;43585,5,4)),"")</f>
        <v/>
      </c>
      <c r="N1553" s="485" t="str">
        <f>IFERROR(IF(VLOOKUP(A1553,入力データ,9,FALSE)="","",VLOOKUP(A1553,入力データ,9,FALSE)),"")</f>
        <v/>
      </c>
      <c r="O1553" s="470" t="str">
        <f>IFERROR(IF(VLOOKUP(A1553,入力データ,9,FALSE)="","",VLOOKUP(A1553,入力データ,9,FALSE)),"")</f>
        <v/>
      </c>
      <c r="P1553" s="481" t="str">
        <f>IFERROR(IF(VLOOKUP(A1553,入力データ,10,FALSE)="","",VLOOKUP(A1553,入力データ,10,FALSE)),"")</f>
        <v/>
      </c>
      <c r="Q1553" s="434"/>
      <c r="R1553" s="487" t="str">
        <f>IFERROR(IF(VLOOKUP(A1553,入力データ,8,FALSE)="","",VLOOKUP(A1553,入力データ,8,FALSE)+VALUE(VLOOKUP(A1553,入力データ,10,FALSE))),"")</f>
        <v/>
      </c>
      <c r="S1553" s="434" t="str">
        <f>IF(R1553="","",IF(VLOOKUP(A1553,入力データ,11,FALSE)="育児休業","ｲｸｷｭｳ",IF(VLOOKUP(A1553,入力データ,11,FALSE)="傷病休職","ﾑｷｭｳ",ROUNDDOWN(R1553*10/1000,0))))</f>
        <v/>
      </c>
      <c r="T1553" s="435"/>
      <c r="U1553" s="436"/>
      <c r="V1553" s="152"/>
      <c r="W1553" s="149"/>
      <c r="X1553" s="149"/>
      <c r="Y1553" s="149" t="str">
        <f>IFERROR(IF(VLOOKUP(A1553,入力データ,21,FALSE)="","",VLOOKUP(A1553,入力データ,21,FALSE)),"")</f>
        <v/>
      </c>
      <c r="Z1553" s="40"/>
      <c r="AA1553" s="67"/>
      <c r="AB1553" s="368" t="str">
        <f>IFERROR(IF(VLOOKUP(A1553,入力データ,28,FALSE)&amp;"　"&amp;VLOOKUP(A1553,入力データ,29,FALSE)="　","",VLOOKUP(A1553,入力データ,28,FALSE)&amp;"　"&amp;VLOOKUP(A1553,入力データ,29,FALSE)),"")</f>
        <v/>
      </c>
      <c r="AC1553" s="443">
        <v>1</v>
      </c>
      <c r="AD1553" s="444" t="str">
        <f>IFERROR(IF(VLOOKUP(A1553,入力データ,34,FALSE)="","",VLOOKUP(A1553,入力データ,34,FALSE)),"")</f>
        <v/>
      </c>
      <c r="AE1553" s="444" t="str">
        <f>IF(AD1553="","",IF(V1560&gt;43585,5,4))</f>
        <v/>
      </c>
      <c r="AF1553" s="445" t="str">
        <f>IF(AD1553="","",V1560)</f>
        <v/>
      </c>
      <c r="AG1553" s="447" t="str">
        <f>IF(AD1553="","",V1560)</f>
        <v/>
      </c>
      <c r="AH1553" s="449" t="str">
        <f>IF(AD1553="","",V1560)</f>
        <v/>
      </c>
      <c r="AI1553" s="444">
        <v>5</v>
      </c>
      <c r="AJ1553" s="451" t="str">
        <f>IFERROR(IF(OR(VLOOKUP(A1553,入力データ,34,FALSE)=1,VLOOKUP(A1553,入力データ,34,FALSE)=3,VLOOKUP(A1553,入力データ,34,FALSE)=4,VLOOKUP(A1553,入力データ,34,FALSE)=5),3,
IF(VLOOKUP(A1553,入力データ,35,FALSE)="","",3)),"")</f>
        <v/>
      </c>
      <c r="AK1553" s="371"/>
      <c r="AL1553" s="373"/>
    </row>
    <row r="1554" spans="1:38" ht="15" customHeight="1" x14ac:dyDescent="0.15">
      <c r="A1554" s="454"/>
      <c r="B1554" s="457"/>
      <c r="C1554" s="460"/>
      <c r="D1554" s="462"/>
      <c r="E1554" s="465"/>
      <c r="F1554" s="468"/>
      <c r="G1554" s="471"/>
      <c r="H1554" s="474"/>
      <c r="I1554" s="474"/>
      <c r="J1554" s="476"/>
      <c r="K1554" s="479"/>
      <c r="L1554" s="482"/>
      <c r="M1554" s="484"/>
      <c r="N1554" s="486"/>
      <c r="O1554" s="471"/>
      <c r="P1554" s="482"/>
      <c r="Q1554" s="437"/>
      <c r="R1554" s="488"/>
      <c r="S1554" s="437"/>
      <c r="T1554" s="438"/>
      <c r="U1554" s="439"/>
      <c r="V1554" s="41"/>
      <c r="W1554" s="150"/>
      <c r="X1554" s="150"/>
      <c r="Y1554" s="150" t="str">
        <f>IFERROR(IF(VLOOKUP(A1553,入力データ,22,FALSE)="","",VLOOKUP(A1553,入力データ,22,FALSE)),"")</f>
        <v/>
      </c>
      <c r="Z1554" s="150"/>
      <c r="AA1554" s="151"/>
      <c r="AB1554" s="369"/>
      <c r="AC1554" s="378"/>
      <c r="AD1554" s="380"/>
      <c r="AE1554" s="380"/>
      <c r="AF1554" s="446"/>
      <c r="AG1554" s="448"/>
      <c r="AH1554" s="450"/>
      <c r="AI1554" s="380"/>
      <c r="AJ1554" s="452"/>
      <c r="AK1554" s="372"/>
      <c r="AL1554" s="374"/>
    </row>
    <row r="1555" spans="1:38" ht="15" customHeight="1" x14ac:dyDescent="0.15">
      <c r="A1555" s="454"/>
      <c r="B1555" s="457"/>
      <c r="C1555" s="375" t="str">
        <f>IFERROR(IF(VLOOKUP(A1553,入力データ,12,FALSE)="","",VLOOKUP(A1553,入力データ,12,FALSE)),"")</f>
        <v/>
      </c>
      <c r="D1555" s="462"/>
      <c r="E1555" s="465"/>
      <c r="F1555" s="468"/>
      <c r="G1555" s="471"/>
      <c r="H1555" s="474"/>
      <c r="I1555" s="474"/>
      <c r="J1555" s="476"/>
      <c r="K1555" s="479"/>
      <c r="L1555" s="482"/>
      <c r="M1555" s="484"/>
      <c r="N1555" s="486"/>
      <c r="O1555" s="471"/>
      <c r="P1555" s="482"/>
      <c r="Q1555" s="437"/>
      <c r="R1555" s="488"/>
      <c r="S1555" s="437"/>
      <c r="T1555" s="438"/>
      <c r="U1555" s="439"/>
      <c r="V1555" s="41"/>
      <c r="W1555" s="150"/>
      <c r="X1555" s="150"/>
      <c r="Y1555" s="150" t="str">
        <f>IFERROR(IF(VLOOKUP(A1553,入力データ,23,FALSE)="","",VLOOKUP(A1553,入力データ,23,FALSE)),"")</f>
        <v/>
      </c>
      <c r="Z1555" s="150"/>
      <c r="AA1555" s="151"/>
      <c r="AB1555" s="369"/>
      <c r="AC1555" s="377">
        <v>2</v>
      </c>
      <c r="AD1555" s="379" t="str">
        <f>IFERROR(IF(VLOOKUP(A1553,入力データ,37,FALSE)="","",VLOOKUP(A1553,入力データ,37,FALSE)),"")</f>
        <v/>
      </c>
      <c r="AE1555" s="379" t="str">
        <f>IF(AD1555="","",IF(V1560&gt;43585,5,4))</f>
        <v/>
      </c>
      <c r="AF1555" s="381" t="str">
        <f>IF(AD1555="","",V1560)</f>
        <v/>
      </c>
      <c r="AG1555" s="383" t="str">
        <f>IF(AE1555="","",V1560)</f>
        <v/>
      </c>
      <c r="AH1555" s="385" t="str">
        <f>IF(AF1555="","",V1560)</f>
        <v/>
      </c>
      <c r="AI1555" s="387">
        <v>6</v>
      </c>
      <c r="AJ1555" s="389" t="str">
        <f>IFERROR(IF(VLOOKUP(A1553,入力データ,36,FALSE)="","",3),"")</f>
        <v/>
      </c>
      <c r="AK1555" s="372"/>
      <c r="AL1555" s="374"/>
    </row>
    <row r="1556" spans="1:38" ht="15" customHeight="1" x14ac:dyDescent="0.15">
      <c r="A1556" s="454"/>
      <c r="B1556" s="458"/>
      <c r="C1556" s="376"/>
      <c r="D1556" s="463"/>
      <c r="E1556" s="466"/>
      <c r="F1556" s="469"/>
      <c r="G1556" s="472"/>
      <c r="H1556" s="466"/>
      <c r="I1556" s="466"/>
      <c r="J1556" s="477"/>
      <c r="K1556" s="480"/>
      <c r="L1556" s="466"/>
      <c r="M1556" s="466"/>
      <c r="N1556" s="469"/>
      <c r="O1556" s="472"/>
      <c r="P1556" s="466"/>
      <c r="Q1556" s="477"/>
      <c r="R1556" s="489"/>
      <c r="S1556" s="440"/>
      <c r="T1556" s="441"/>
      <c r="U1556" s="442"/>
      <c r="V1556" s="38"/>
      <c r="W1556" s="36"/>
      <c r="X1556" s="36"/>
      <c r="Y1556" s="150" t="str">
        <f>IFERROR(IF(VLOOKUP(A1553,入力データ,24,FALSE)="","",VLOOKUP(A1553,入力データ,24,FALSE)),"")</f>
        <v/>
      </c>
      <c r="Z1556" s="63"/>
      <c r="AA1556" s="37"/>
      <c r="AB1556" s="369"/>
      <c r="AC1556" s="378"/>
      <c r="AD1556" s="380"/>
      <c r="AE1556" s="380"/>
      <c r="AF1556" s="382"/>
      <c r="AG1556" s="384"/>
      <c r="AH1556" s="386"/>
      <c r="AI1556" s="388"/>
      <c r="AJ1556" s="390"/>
      <c r="AK1556" s="372"/>
      <c r="AL1556" s="374"/>
    </row>
    <row r="1557" spans="1:38" ht="15" customHeight="1" x14ac:dyDescent="0.15">
      <c r="A1557" s="454"/>
      <c r="B1557" s="490" t="str">
        <f>IF(OR(C1553&lt;&gt;"",C1555&lt;&gt;""),"○","")</f>
        <v/>
      </c>
      <c r="C1557" s="391" t="str">
        <f>IFERROR(IF(VLOOKUP(A1553,入力データ,4,FALSE)="","",VLOOKUP(A1553,入力データ,4,FALSE)),"")</f>
        <v/>
      </c>
      <c r="D1557" s="392"/>
      <c r="E1557" s="395" t="str">
        <f>IFERROR(IF(VLOOKUP(A1553,入力データ,15,FALSE)="","",IF(VLOOKUP(A1553,入力データ,15,FALSE)&gt;43585,5,4)),"")</f>
        <v/>
      </c>
      <c r="F1557" s="398" t="str">
        <f>IFERROR(IF(VLOOKUP(A1553,入力データ,15,FALSE)="","",VLOOKUP(A1553,入力データ,15,FALSE)),"")</f>
        <v/>
      </c>
      <c r="G1557" s="401" t="str">
        <f>IFERROR(IF(VLOOKUP(A1553,入力データ,15,FALSE)="","",VLOOKUP(A1553,入力データ,15,FALSE)),"")</f>
        <v/>
      </c>
      <c r="H1557" s="404" t="str">
        <f>IFERROR(IF(VLOOKUP(A1553,入力データ,15,FALSE)&gt;0,1,""),"")</f>
        <v/>
      </c>
      <c r="I1557" s="404" t="str">
        <f>IFERROR(IF(VLOOKUP(A1553,入力データ,16,FALSE)="","",VLOOKUP(A1553,入力データ,16,FALSE)),"")</f>
        <v/>
      </c>
      <c r="J1557" s="405" t="str">
        <f>IFERROR(IF(VLOOKUP(A1553,入力データ,17,FALSE)="","",
IF(VLOOKUP(A1553,入力データ,17,FALSE)&gt;159,"G",
IF(VLOOKUP(A1553,入力データ,17,FALSE)&gt;149,"F",
IF(VLOOKUP(A1553,入力データ,17,FALSE)&gt;139,"E",
IF(VLOOKUP(A1553,入力データ,17,FALSE)&gt;129,"D",
IF(VLOOKUP(A1553,入力データ,17,FALSE)&gt;119,"C",
IF(VLOOKUP(A1553,入力データ,17,FALSE)&gt;109,"B",
IF(VLOOKUP(A1553,入力データ,17,FALSE)&gt;99,"A",
"")))))))),"")</f>
        <v/>
      </c>
      <c r="K1557" s="408" t="str">
        <f>IFERROR(IF(VLOOKUP(A1553,入力データ,17,FALSE)="","",
IF(VLOOKUP(A1553,入力データ,17,FALSE)&gt;99,MOD(VLOOKUP(A1553,入力データ,17,FALSE),10),VLOOKUP(A1553,入力データ,17,FALSE))),"")</f>
        <v/>
      </c>
      <c r="L1557" s="411" t="str">
        <f>IFERROR(IF(VLOOKUP(A1553,入力データ,18,FALSE)="","",VLOOKUP(A1553,入力データ,18,FALSE)),"")</f>
        <v/>
      </c>
      <c r="M1557" s="493" t="str">
        <f>IFERROR(IF(VLOOKUP(A1553,入力データ,19,FALSE)="","",IF(VLOOKUP(A1553,入力データ,19,FALSE)&gt;43585,5,4)),"")</f>
        <v/>
      </c>
      <c r="N1557" s="398" t="str">
        <f>IFERROR(IF(VLOOKUP(A1553,入力データ,19,FALSE)="","",VLOOKUP(A1553,入力データ,19,FALSE)),"")</f>
        <v/>
      </c>
      <c r="O1557" s="401" t="str">
        <f>IFERROR(IF(VLOOKUP(A1553,入力データ,19,FALSE)="","",VLOOKUP(A1553,入力データ,19,FALSE)),"")</f>
        <v/>
      </c>
      <c r="P1557" s="411" t="str">
        <f>IFERROR(IF(VLOOKUP(A1553,入力データ,20,FALSE)="","",VLOOKUP(A1553,入力データ,20,FALSE)),"")</f>
        <v/>
      </c>
      <c r="Q1557" s="500"/>
      <c r="R1557" s="503" t="str">
        <f>IFERROR(IF(OR(S1557="ｲｸｷｭｳ",S1557="ﾑｷｭｳ",AND(L1557="",P1557="")),"",VLOOKUP(A1553,入力データ,31,FALSE)),"")</f>
        <v/>
      </c>
      <c r="S1557" s="423" t="str">
        <f>IFERROR(
IF(VLOOKUP(A1553,入力データ,33,FALSE)=1,"ﾑｷｭｳ ",
IF(VLOOKUP(A1553,入力データ,33,FALSE)=3,"ｲｸｷｭｳ",
IF(VLOOKUP(A1553,入力データ,33,FALSE)=4,VLOOKUP(A1553,入力データ,32,FALSE),
IF(VLOOKUP(A1553,入力データ,33,FALSE)=5,VLOOKUP(A1553,入力データ,32,FALSE),
IF(AND(VLOOKUP(A1553,入力データ,38,FALSE)&gt;0,VLOOKUP(A1553,入力データ,38,FALSE)&lt;9),0,
IF(AND(L1557="",P1557=""),"",VLOOKUP(A1553,入力データ,32,FALSE))))))),"")</f>
        <v/>
      </c>
      <c r="T1557" s="424"/>
      <c r="U1557" s="425"/>
      <c r="V1557" s="36"/>
      <c r="W1557" s="36"/>
      <c r="X1557" s="36"/>
      <c r="Y1557" s="63" t="str">
        <f>IFERROR(IF(VLOOKUP(A1553,入力データ,25,FALSE)="","",VLOOKUP(A1553,入力データ,25,FALSE)),"")</f>
        <v/>
      </c>
      <c r="Z1557" s="63"/>
      <c r="AA1557" s="37"/>
      <c r="AB1557" s="369"/>
      <c r="AC1557" s="377">
        <v>3</v>
      </c>
      <c r="AD1557" s="379" t="str">
        <f>IFERROR(IF(VLOOKUP(A1553,入力データ,33,FALSE)="","",VLOOKUP(A1553,入力データ,33,FALSE)),"")</f>
        <v/>
      </c>
      <c r="AE1557" s="379" t="str">
        <f>IF(AD1557="","",IF(V1560&gt;43585,5,4))</f>
        <v/>
      </c>
      <c r="AF1557" s="381" t="str">
        <f>IF(AD1557="","",V1560)</f>
        <v/>
      </c>
      <c r="AG1557" s="383" t="str">
        <f>IF(AE1557="","",V1560)</f>
        <v/>
      </c>
      <c r="AH1557" s="385" t="str">
        <f>IF(AF1557="","",V1560)</f>
        <v/>
      </c>
      <c r="AI1557" s="379">
        <v>7</v>
      </c>
      <c r="AJ1557" s="430"/>
      <c r="AK1557" s="372"/>
      <c r="AL1557" s="374"/>
    </row>
    <row r="1558" spans="1:38" ht="15" customHeight="1" x14ac:dyDescent="0.15">
      <c r="A1558" s="454"/>
      <c r="B1558" s="491"/>
      <c r="C1558" s="393"/>
      <c r="D1558" s="394"/>
      <c r="E1558" s="396"/>
      <c r="F1558" s="399"/>
      <c r="G1558" s="402"/>
      <c r="H1558" s="396"/>
      <c r="I1558" s="396"/>
      <c r="J1558" s="406"/>
      <c r="K1558" s="409"/>
      <c r="L1558" s="396"/>
      <c r="M1558" s="494"/>
      <c r="N1558" s="496"/>
      <c r="O1558" s="498"/>
      <c r="P1558" s="494"/>
      <c r="Q1558" s="501"/>
      <c r="R1558" s="504"/>
      <c r="S1558" s="426"/>
      <c r="T1558" s="426"/>
      <c r="U1558" s="427"/>
      <c r="V1558" s="1"/>
      <c r="W1558" s="1"/>
      <c r="X1558" s="1"/>
      <c r="Y1558" s="63" t="str">
        <f>IFERROR(IF(VLOOKUP(A1553,入力データ,26,FALSE)="","",VLOOKUP(A1553,入力データ,26,FALSE)),"")</f>
        <v/>
      </c>
      <c r="Z1558" s="1"/>
      <c r="AA1558" s="1"/>
      <c r="AB1558" s="369"/>
      <c r="AC1558" s="378"/>
      <c r="AD1558" s="380"/>
      <c r="AE1558" s="380"/>
      <c r="AF1558" s="382"/>
      <c r="AG1558" s="384"/>
      <c r="AH1558" s="386"/>
      <c r="AI1558" s="380"/>
      <c r="AJ1558" s="431"/>
      <c r="AK1558" s="372"/>
      <c r="AL1558" s="374"/>
    </row>
    <row r="1559" spans="1:38" ht="15" customHeight="1" x14ac:dyDescent="0.15">
      <c r="A1559" s="454"/>
      <c r="B1559" s="491"/>
      <c r="C1559" s="432" t="str">
        <f>IFERROR(IF(VLOOKUP(A1553,入力データ,14,FALSE)="","",VLOOKUP(A1553,入力データ,14,FALSE)),"")</f>
        <v/>
      </c>
      <c r="D1559" s="409"/>
      <c r="E1559" s="396"/>
      <c r="F1559" s="399"/>
      <c r="G1559" s="402"/>
      <c r="H1559" s="396"/>
      <c r="I1559" s="396"/>
      <c r="J1559" s="406"/>
      <c r="K1559" s="409"/>
      <c r="L1559" s="396"/>
      <c r="M1559" s="494"/>
      <c r="N1559" s="496"/>
      <c r="O1559" s="498"/>
      <c r="P1559" s="494"/>
      <c r="Q1559" s="501"/>
      <c r="R1559" s="504"/>
      <c r="S1559" s="426"/>
      <c r="T1559" s="426"/>
      <c r="U1559" s="427"/>
      <c r="V1559" s="150"/>
      <c r="W1559" s="150"/>
      <c r="X1559" s="150"/>
      <c r="Y1559" s="1"/>
      <c r="Z1559" s="62"/>
      <c r="AA1559" s="151"/>
      <c r="AB1559" s="369"/>
      <c r="AC1559" s="377">
        <v>4</v>
      </c>
      <c r="AD1559" s="413" t="str">
        <f>IFERROR(IF(VLOOKUP(A1553,入力データ,38,FALSE)="","",VLOOKUP(A1553,入力データ,38,FALSE)),"")</f>
        <v/>
      </c>
      <c r="AE1559" s="379" t="str">
        <f>IF(AD1559="","",IF(V1560&gt;43585,5,4))</f>
        <v/>
      </c>
      <c r="AF1559" s="381" t="str">
        <f>IF(AE1559="","",V1560)</f>
        <v/>
      </c>
      <c r="AG1559" s="383" t="str">
        <f>IF(AE1559="","",V1560)</f>
        <v/>
      </c>
      <c r="AH1559" s="385" t="str">
        <f>IF(AE1559="","",V1560)</f>
        <v/>
      </c>
      <c r="AI1559" s="379"/>
      <c r="AJ1559" s="418"/>
      <c r="AK1559" s="58"/>
      <c r="AL1559" s="86"/>
    </row>
    <row r="1560" spans="1:38" ht="15" customHeight="1" x14ac:dyDescent="0.15">
      <c r="A1560" s="455"/>
      <c r="B1560" s="492"/>
      <c r="C1560" s="433"/>
      <c r="D1560" s="410"/>
      <c r="E1560" s="397"/>
      <c r="F1560" s="400"/>
      <c r="G1560" s="403"/>
      <c r="H1560" s="397"/>
      <c r="I1560" s="397"/>
      <c r="J1560" s="407"/>
      <c r="K1560" s="410"/>
      <c r="L1560" s="397"/>
      <c r="M1560" s="495"/>
      <c r="N1560" s="497"/>
      <c r="O1560" s="499"/>
      <c r="P1560" s="495"/>
      <c r="Q1560" s="502"/>
      <c r="R1560" s="505"/>
      <c r="S1560" s="428"/>
      <c r="T1560" s="428"/>
      <c r="U1560" s="429"/>
      <c r="V1560" s="420" t="str">
        <f>IFERROR(IF(VLOOKUP(A1553,入力データ,27,FALSE)="","",VLOOKUP(A1553,入力データ,27,FALSE)),"")</f>
        <v/>
      </c>
      <c r="W1560" s="421"/>
      <c r="X1560" s="421"/>
      <c r="Y1560" s="421"/>
      <c r="Z1560" s="421"/>
      <c r="AA1560" s="422"/>
      <c r="AB1560" s="370"/>
      <c r="AC1560" s="412"/>
      <c r="AD1560" s="414"/>
      <c r="AE1560" s="414"/>
      <c r="AF1560" s="415"/>
      <c r="AG1560" s="416"/>
      <c r="AH1560" s="417"/>
      <c r="AI1560" s="414"/>
      <c r="AJ1560" s="419"/>
      <c r="AK1560" s="60"/>
      <c r="AL1560" s="61"/>
    </row>
    <row r="1561" spans="1:38" ht="15" customHeight="1" x14ac:dyDescent="0.15">
      <c r="A1561" s="453">
        <v>194</v>
      </c>
      <c r="B1561" s="456"/>
      <c r="C1561" s="459" t="str">
        <f>IFERROR(IF(VLOOKUP(A1561,入力データ,2,FALSE)="","",VLOOKUP(A1561,入力データ,2,FALSE)),"")</f>
        <v/>
      </c>
      <c r="D1561" s="461" t="str">
        <f>IFERROR(
IF(OR(VLOOKUP(A1561,入力データ,34,FALSE)=1,
VLOOKUP(A1561,入力データ,34,FALSE)=3,
VLOOKUP(A1561,入力データ,34,FALSE)=4,
VLOOKUP(A1561,入力データ,34,FALSE)=5),
IF(VLOOKUP(A1561,入力データ,13,FALSE)="","",VLOOKUP(A1561,入力データ,13,FALSE)),
IF(VLOOKUP(A1561,入力データ,3,FALSE)="","",VLOOKUP(A1561,入力データ,3,FALSE))),"")</f>
        <v/>
      </c>
      <c r="E1561" s="464" t="str">
        <f>IFERROR(IF(VLOOKUP(A1561,入力データ,5,FALSE)="","",IF(VLOOKUP(A1561,入力データ,5,FALSE)&gt;43585,5,4)),"")</f>
        <v/>
      </c>
      <c r="F1561" s="467" t="str">
        <f>IFERROR(IF(VLOOKUP(A1561,入力データ,5,FALSE)="","",VLOOKUP(A1561,入力データ,5,FALSE)),"")</f>
        <v/>
      </c>
      <c r="G1561" s="470" t="str">
        <f>IFERROR(IF(VLOOKUP(A1561,入力データ,5,FALSE)="","",VLOOKUP(A1561,入力データ,5,FALSE)),"")</f>
        <v/>
      </c>
      <c r="H1561" s="473" t="str">
        <f>IFERROR(IF(VLOOKUP(A1561,入力データ,5,FALSE)&gt;0,1,""),"")</f>
        <v/>
      </c>
      <c r="I1561" s="473" t="str">
        <f>IFERROR(IF(VLOOKUP(A1561,入力データ,6,FALSE)="","",VLOOKUP(A1561,入力データ,6,FALSE)),"")</f>
        <v/>
      </c>
      <c r="J1561" s="475" t="str">
        <f>IFERROR(IF(VLOOKUP(A1561,入力データ,7,FALSE)="","",
IF(VLOOKUP(A1561,入力データ,7,FALSE)&gt;159,"G",
IF(VLOOKUP(A1561,入力データ,7,FALSE)&gt;149,"F",
IF(VLOOKUP(A1561,入力データ,7,FALSE)&gt;139,"E",
IF(VLOOKUP(A1561,入力データ,7,FALSE)&gt;129,"D",
IF(VLOOKUP(A1561,入力データ,7,FALSE)&gt;119,"C",
IF(VLOOKUP(A1561,入力データ,7,FALSE)&gt;109,"B",
IF(VLOOKUP(A1561,入力データ,7,FALSE)&gt;99,"A",
"")))))))),"")</f>
        <v/>
      </c>
      <c r="K1561" s="478" t="str">
        <f>IFERROR(IF(VLOOKUP(A1561,入力データ,7,FALSE)="","",
IF(VLOOKUP(A1561,入力データ,7,FALSE)&gt;99,MOD(VLOOKUP(A1561,入力データ,7,FALSE),10),VLOOKUP(A1561,入力データ,7,FALSE))),"")</f>
        <v/>
      </c>
      <c r="L1561" s="481" t="str">
        <f>IFERROR(IF(VLOOKUP(A1561,入力データ,8,FALSE)="","",VLOOKUP(A1561,入力データ,8,FALSE)),"")</f>
        <v/>
      </c>
      <c r="M1561" s="483" t="str">
        <f>IFERROR(IF(VLOOKUP(A1561,入力データ,9,FALSE)="","",IF(VLOOKUP(A1561,入力データ,9,FALSE)&gt;43585,5,4)),"")</f>
        <v/>
      </c>
      <c r="N1561" s="485" t="str">
        <f>IFERROR(IF(VLOOKUP(A1561,入力データ,9,FALSE)="","",VLOOKUP(A1561,入力データ,9,FALSE)),"")</f>
        <v/>
      </c>
      <c r="O1561" s="470" t="str">
        <f>IFERROR(IF(VLOOKUP(A1561,入力データ,9,FALSE)="","",VLOOKUP(A1561,入力データ,9,FALSE)),"")</f>
        <v/>
      </c>
      <c r="P1561" s="481" t="str">
        <f>IFERROR(IF(VLOOKUP(A1561,入力データ,10,FALSE)="","",VLOOKUP(A1561,入力データ,10,FALSE)),"")</f>
        <v/>
      </c>
      <c r="Q1561" s="434"/>
      <c r="R1561" s="487" t="str">
        <f>IFERROR(IF(VLOOKUP(A1561,入力データ,8,FALSE)="","",VLOOKUP(A1561,入力データ,8,FALSE)+VALUE(VLOOKUP(A1561,入力データ,10,FALSE))),"")</f>
        <v/>
      </c>
      <c r="S1561" s="434" t="str">
        <f>IF(R1561="","",IF(VLOOKUP(A1561,入力データ,11,FALSE)="育児休業","ｲｸｷｭｳ",IF(VLOOKUP(A1561,入力データ,11,FALSE)="傷病休職","ﾑｷｭｳ",ROUNDDOWN(R1561*10/1000,0))))</f>
        <v/>
      </c>
      <c r="T1561" s="435"/>
      <c r="U1561" s="436"/>
      <c r="V1561" s="152"/>
      <c r="W1561" s="149"/>
      <c r="X1561" s="149"/>
      <c r="Y1561" s="149" t="str">
        <f>IFERROR(IF(VLOOKUP(A1561,入力データ,21,FALSE)="","",VLOOKUP(A1561,入力データ,21,FALSE)),"")</f>
        <v/>
      </c>
      <c r="Z1561" s="40"/>
      <c r="AA1561" s="67"/>
      <c r="AB1561" s="368" t="str">
        <f>IFERROR(IF(VLOOKUP(A1561,入力データ,28,FALSE)&amp;"　"&amp;VLOOKUP(A1561,入力データ,29,FALSE)="　","",VLOOKUP(A1561,入力データ,28,FALSE)&amp;"　"&amp;VLOOKUP(A1561,入力データ,29,FALSE)),"")</f>
        <v/>
      </c>
      <c r="AC1561" s="443">
        <v>1</v>
      </c>
      <c r="AD1561" s="444" t="str">
        <f>IFERROR(IF(VLOOKUP(A1561,入力データ,34,FALSE)="","",VLOOKUP(A1561,入力データ,34,FALSE)),"")</f>
        <v/>
      </c>
      <c r="AE1561" s="444" t="str">
        <f>IF(AD1561="","",IF(V1568&gt;43585,5,4))</f>
        <v/>
      </c>
      <c r="AF1561" s="445" t="str">
        <f>IF(AD1561="","",V1568)</f>
        <v/>
      </c>
      <c r="AG1561" s="447" t="str">
        <f>IF(AD1561="","",V1568)</f>
        <v/>
      </c>
      <c r="AH1561" s="449" t="str">
        <f>IF(AD1561="","",V1568)</f>
        <v/>
      </c>
      <c r="AI1561" s="444">
        <v>5</v>
      </c>
      <c r="AJ1561" s="451" t="str">
        <f>IFERROR(IF(OR(VLOOKUP(A1561,入力データ,34,FALSE)=1,VLOOKUP(A1561,入力データ,34,FALSE)=3,VLOOKUP(A1561,入力データ,34,FALSE)=4,VLOOKUP(A1561,入力データ,34,FALSE)=5),3,
IF(VLOOKUP(A1561,入力データ,35,FALSE)="","",3)),"")</f>
        <v/>
      </c>
      <c r="AK1561" s="371"/>
      <c r="AL1561" s="373"/>
    </row>
    <row r="1562" spans="1:38" ht="15" customHeight="1" x14ac:dyDescent="0.15">
      <c r="A1562" s="454"/>
      <c r="B1562" s="457"/>
      <c r="C1562" s="460"/>
      <c r="D1562" s="462"/>
      <c r="E1562" s="465"/>
      <c r="F1562" s="468"/>
      <c r="G1562" s="471"/>
      <c r="H1562" s="474"/>
      <c r="I1562" s="474"/>
      <c r="J1562" s="476"/>
      <c r="K1562" s="479"/>
      <c r="L1562" s="482"/>
      <c r="M1562" s="484"/>
      <c r="N1562" s="486"/>
      <c r="O1562" s="471"/>
      <c r="P1562" s="482"/>
      <c r="Q1562" s="437"/>
      <c r="R1562" s="488"/>
      <c r="S1562" s="437"/>
      <c r="T1562" s="438"/>
      <c r="U1562" s="439"/>
      <c r="V1562" s="41"/>
      <c r="W1562" s="150"/>
      <c r="X1562" s="150"/>
      <c r="Y1562" s="150" t="str">
        <f>IFERROR(IF(VLOOKUP(A1561,入力データ,22,FALSE)="","",VLOOKUP(A1561,入力データ,22,FALSE)),"")</f>
        <v/>
      </c>
      <c r="Z1562" s="150"/>
      <c r="AA1562" s="151"/>
      <c r="AB1562" s="369"/>
      <c r="AC1562" s="378"/>
      <c r="AD1562" s="380"/>
      <c r="AE1562" s="380"/>
      <c r="AF1562" s="446"/>
      <c r="AG1562" s="448"/>
      <c r="AH1562" s="450"/>
      <c r="AI1562" s="380"/>
      <c r="AJ1562" s="452"/>
      <c r="AK1562" s="372"/>
      <c r="AL1562" s="374"/>
    </row>
    <row r="1563" spans="1:38" ht="15" customHeight="1" x14ac:dyDescent="0.15">
      <c r="A1563" s="454"/>
      <c r="B1563" s="457"/>
      <c r="C1563" s="375" t="str">
        <f>IFERROR(IF(VLOOKUP(A1561,入力データ,12,FALSE)="","",VLOOKUP(A1561,入力データ,12,FALSE)),"")</f>
        <v/>
      </c>
      <c r="D1563" s="462"/>
      <c r="E1563" s="465"/>
      <c r="F1563" s="468"/>
      <c r="G1563" s="471"/>
      <c r="H1563" s="474"/>
      <c r="I1563" s="474"/>
      <c r="J1563" s="476"/>
      <c r="K1563" s="479"/>
      <c r="L1563" s="482"/>
      <c r="M1563" s="484"/>
      <c r="N1563" s="486"/>
      <c r="O1563" s="471"/>
      <c r="P1563" s="482"/>
      <c r="Q1563" s="437"/>
      <c r="R1563" s="488"/>
      <c r="S1563" s="437"/>
      <c r="T1563" s="438"/>
      <c r="U1563" s="439"/>
      <c r="V1563" s="41"/>
      <c r="W1563" s="150"/>
      <c r="X1563" s="150"/>
      <c r="Y1563" s="150" t="str">
        <f>IFERROR(IF(VLOOKUP(A1561,入力データ,23,FALSE)="","",VLOOKUP(A1561,入力データ,23,FALSE)),"")</f>
        <v/>
      </c>
      <c r="Z1563" s="150"/>
      <c r="AA1563" s="151"/>
      <c r="AB1563" s="369"/>
      <c r="AC1563" s="377">
        <v>2</v>
      </c>
      <c r="AD1563" s="379" t="str">
        <f>IFERROR(IF(VLOOKUP(A1561,入力データ,37,FALSE)="","",VLOOKUP(A1561,入力データ,37,FALSE)),"")</f>
        <v/>
      </c>
      <c r="AE1563" s="379" t="str">
        <f>IF(AD1563="","",IF(V1568&gt;43585,5,4))</f>
        <v/>
      </c>
      <c r="AF1563" s="381" t="str">
        <f>IF(AD1563="","",V1568)</f>
        <v/>
      </c>
      <c r="AG1563" s="383" t="str">
        <f>IF(AE1563="","",V1568)</f>
        <v/>
      </c>
      <c r="AH1563" s="385" t="str">
        <f>IF(AF1563="","",V1568)</f>
        <v/>
      </c>
      <c r="AI1563" s="387">
        <v>6</v>
      </c>
      <c r="AJ1563" s="389" t="str">
        <f>IFERROR(IF(VLOOKUP(A1561,入力データ,36,FALSE)="","",3),"")</f>
        <v/>
      </c>
      <c r="AK1563" s="372"/>
      <c r="AL1563" s="374"/>
    </row>
    <row r="1564" spans="1:38" ht="15" customHeight="1" x14ac:dyDescent="0.15">
      <c r="A1564" s="454"/>
      <c r="B1564" s="458"/>
      <c r="C1564" s="376"/>
      <c r="D1564" s="463"/>
      <c r="E1564" s="466"/>
      <c r="F1564" s="469"/>
      <c r="G1564" s="472"/>
      <c r="H1564" s="466"/>
      <c r="I1564" s="466"/>
      <c r="J1564" s="477"/>
      <c r="K1564" s="480"/>
      <c r="L1564" s="466"/>
      <c r="M1564" s="466"/>
      <c r="N1564" s="469"/>
      <c r="O1564" s="472"/>
      <c r="P1564" s="466"/>
      <c r="Q1564" s="477"/>
      <c r="R1564" s="489"/>
      <c r="S1564" s="440"/>
      <c r="T1564" s="441"/>
      <c r="U1564" s="442"/>
      <c r="V1564" s="38"/>
      <c r="W1564" s="36"/>
      <c r="X1564" s="36"/>
      <c r="Y1564" s="150" t="str">
        <f>IFERROR(IF(VLOOKUP(A1561,入力データ,24,FALSE)="","",VLOOKUP(A1561,入力データ,24,FALSE)),"")</f>
        <v/>
      </c>
      <c r="Z1564" s="63"/>
      <c r="AA1564" s="37"/>
      <c r="AB1564" s="369"/>
      <c r="AC1564" s="378"/>
      <c r="AD1564" s="380"/>
      <c r="AE1564" s="380"/>
      <c r="AF1564" s="382"/>
      <c r="AG1564" s="384"/>
      <c r="AH1564" s="386"/>
      <c r="AI1564" s="388"/>
      <c r="AJ1564" s="390"/>
      <c r="AK1564" s="372"/>
      <c r="AL1564" s="374"/>
    </row>
    <row r="1565" spans="1:38" ht="15" customHeight="1" x14ac:dyDescent="0.15">
      <c r="A1565" s="454"/>
      <c r="B1565" s="490" t="str">
        <f>IF(OR(C1561&lt;&gt;"",C1563&lt;&gt;""),"○","")</f>
        <v/>
      </c>
      <c r="C1565" s="391" t="str">
        <f>IFERROR(IF(VLOOKUP(A1561,入力データ,4,FALSE)="","",VLOOKUP(A1561,入力データ,4,FALSE)),"")</f>
        <v/>
      </c>
      <c r="D1565" s="392"/>
      <c r="E1565" s="395" t="str">
        <f>IFERROR(IF(VLOOKUP(A1561,入力データ,15,FALSE)="","",IF(VLOOKUP(A1561,入力データ,15,FALSE)&gt;43585,5,4)),"")</f>
        <v/>
      </c>
      <c r="F1565" s="398" t="str">
        <f>IFERROR(IF(VLOOKUP(A1561,入力データ,15,FALSE)="","",VLOOKUP(A1561,入力データ,15,FALSE)),"")</f>
        <v/>
      </c>
      <c r="G1565" s="401" t="str">
        <f>IFERROR(IF(VLOOKUP(A1561,入力データ,15,FALSE)="","",VLOOKUP(A1561,入力データ,15,FALSE)),"")</f>
        <v/>
      </c>
      <c r="H1565" s="404" t="str">
        <f>IFERROR(IF(VLOOKUP(A1561,入力データ,15,FALSE)&gt;0,1,""),"")</f>
        <v/>
      </c>
      <c r="I1565" s="404" t="str">
        <f>IFERROR(IF(VLOOKUP(A1561,入力データ,16,FALSE)="","",VLOOKUP(A1561,入力データ,16,FALSE)),"")</f>
        <v/>
      </c>
      <c r="J1565" s="405" t="str">
        <f>IFERROR(IF(VLOOKUP(A1561,入力データ,17,FALSE)="","",
IF(VLOOKUP(A1561,入力データ,17,FALSE)&gt;159,"G",
IF(VLOOKUP(A1561,入力データ,17,FALSE)&gt;149,"F",
IF(VLOOKUP(A1561,入力データ,17,FALSE)&gt;139,"E",
IF(VLOOKUP(A1561,入力データ,17,FALSE)&gt;129,"D",
IF(VLOOKUP(A1561,入力データ,17,FALSE)&gt;119,"C",
IF(VLOOKUP(A1561,入力データ,17,FALSE)&gt;109,"B",
IF(VLOOKUP(A1561,入力データ,17,FALSE)&gt;99,"A",
"")))))))),"")</f>
        <v/>
      </c>
      <c r="K1565" s="408" t="str">
        <f>IFERROR(IF(VLOOKUP(A1561,入力データ,17,FALSE)="","",
IF(VLOOKUP(A1561,入力データ,17,FALSE)&gt;99,MOD(VLOOKUP(A1561,入力データ,17,FALSE),10),VLOOKUP(A1561,入力データ,17,FALSE))),"")</f>
        <v/>
      </c>
      <c r="L1565" s="411" t="str">
        <f>IFERROR(IF(VLOOKUP(A1561,入力データ,18,FALSE)="","",VLOOKUP(A1561,入力データ,18,FALSE)),"")</f>
        <v/>
      </c>
      <c r="M1565" s="493" t="str">
        <f>IFERROR(IF(VLOOKUP(A1561,入力データ,19,FALSE)="","",IF(VLOOKUP(A1561,入力データ,19,FALSE)&gt;43585,5,4)),"")</f>
        <v/>
      </c>
      <c r="N1565" s="398" t="str">
        <f>IFERROR(IF(VLOOKUP(A1561,入力データ,19,FALSE)="","",VLOOKUP(A1561,入力データ,19,FALSE)),"")</f>
        <v/>
      </c>
      <c r="O1565" s="401" t="str">
        <f>IFERROR(IF(VLOOKUP(A1561,入力データ,19,FALSE)="","",VLOOKUP(A1561,入力データ,19,FALSE)),"")</f>
        <v/>
      </c>
      <c r="P1565" s="411" t="str">
        <f>IFERROR(IF(VLOOKUP(A1561,入力データ,20,FALSE)="","",VLOOKUP(A1561,入力データ,20,FALSE)),"")</f>
        <v/>
      </c>
      <c r="Q1565" s="500"/>
      <c r="R1565" s="503" t="str">
        <f>IFERROR(IF(OR(S1565="ｲｸｷｭｳ",S1565="ﾑｷｭｳ",AND(L1565="",P1565="")),"",VLOOKUP(A1561,入力データ,31,FALSE)),"")</f>
        <v/>
      </c>
      <c r="S1565" s="423" t="str">
        <f>IFERROR(
IF(VLOOKUP(A1561,入力データ,33,FALSE)=1,"ﾑｷｭｳ ",
IF(VLOOKUP(A1561,入力データ,33,FALSE)=3,"ｲｸｷｭｳ",
IF(VLOOKUP(A1561,入力データ,33,FALSE)=4,VLOOKUP(A1561,入力データ,32,FALSE),
IF(VLOOKUP(A1561,入力データ,33,FALSE)=5,VLOOKUP(A1561,入力データ,32,FALSE),
IF(AND(VLOOKUP(A1561,入力データ,38,FALSE)&gt;0,VLOOKUP(A1561,入力データ,38,FALSE)&lt;9),0,
IF(AND(L1565="",P1565=""),"",VLOOKUP(A1561,入力データ,32,FALSE))))))),"")</f>
        <v/>
      </c>
      <c r="T1565" s="424"/>
      <c r="U1565" s="425"/>
      <c r="V1565" s="36"/>
      <c r="W1565" s="36"/>
      <c r="X1565" s="36"/>
      <c r="Y1565" s="63" t="str">
        <f>IFERROR(IF(VLOOKUP(A1561,入力データ,25,FALSE)="","",VLOOKUP(A1561,入力データ,25,FALSE)),"")</f>
        <v/>
      </c>
      <c r="Z1565" s="63"/>
      <c r="AA1565" s="37"/>
      <c r="AB1565" s="369"/>
      <c r="AC1565" s="377">
        <v>3</v>
      </c>
      <c r="AD1565" s="379" t="str">
        <f>IFERROR(IF(VLOOKUP(A1561,入力データ,33,FALSE)="","",VLOOKUP(A1561,入力データ,33,FALSE)),"")</f>
        <v/>
      </c>
      <c r="AE1565" s="379" t="str">
        <f>IF(AD1565="","",IF(V1568&gt;43585,5,4))</f>
        <v/>
      </c>
      <c r="AF1565" s="381" t="str">
        <f>IF(AD1565="","",V1568)</f>
        <v/>
      </c>
      <c r="AG1565" s="383" t="str">
        <f>IF(AE1565="","",V1568)</f>
        <v/>
      </c>
      <c r="AH1565" s="385" t="str">
        <f>IF(AF1565="","",V1568)</f>
        <v/>
      </c>
      <c r="AI1565" s="379">
        <v>7</v>
      </c>
      <c r="AJ1565" s="430"/>
      <c r="AK1565" s="372"/>
      <c r="AL1565" s="374"/>
    </row>
    <row r="1566" spans="1:38" ht="15" customHeight="1" x14ac:dyDescent="0.15">
      <c r="A1566" s="454"/>
      <c r="B1566" s="491"/>
      <c r="C1566" s="393"/>
      <c r="D1566" s="394"/>
      <c r="E1566" s="396"/>
      <c r="F1566" s="399"/>
      <c r="G1566" s="402"/>
      <c r="H1566" s="396"/>
      <c r="I1566" s="396"/>
      <c r="J1566" s="406"/>
      <c r="K1566" s="409"/>
      <c r="L1566" s="396"/>
      <c r="M1566" s="494"/>
      <c r="N1566" s="496"/>
      <c r="O1566" s="498"/>
      <c r="P1566" s="494"/>
      <c r="Q1566" s="501"/>
      <c r="R1566" s="504"/>
      <c r="S1566" s="426"/>
      <c r="T1566" s="426"/>
      <c r="U1566" s="427"/>
      <c r="V1566" s="1"/>
      <c r="W1566" s="1"/>
      <c r="X1566" s="1"/>
      <c r="Y1566" s="63" t="str">
        <f>IFERROR(IF(VLOOKUP(A1561,入力データ,26,FALSE)="","",VLOOKUP(A1561,入力データ,26,FALSE)),"")</f>
        <v/>
      </c>
      <c r="Z1566" s="1"/>
      <c r="AA1566" s="1"/>
      <c r="AB1566" s="369"/>
      <c r="AC1566" s="378"/>
      <c r="AD1566" s="380"/>
      <c r="AE1566" s="380"/>
      <c r="AF1566" s="382"/>
      <c r="AG1566" s="384"/>
      <c r="AH1566" s="386"/>
      <c r="AI1566" s="380"/>
      <c r="AJ1566" s="431"/>
      <c r="AK1566" s="372"/>
      <c r="AL1566" s="374"/>
    </row>
    <row r="1567" spans="1:38" ht="15" customHeight="1" x14ac:dyDescent="0.15">
      <c r="A1567" s="454"/>
      <c r="B1567" s="491"/>
      <c r="C1567" s="432" t="str">
        <f>IFERROR(IF(VLOOKUP(A1561,入力データ,14,FALSE)="","",VLOOKUP(A1561,入力データ,14,FALSE)),"")</f>
        <v/>
      </c>
      <c r="D1567" s="409"/>
      <c r="E1567" s="396"/>
      <c r="F1567" s="399"/>
      <c r="G1567" s="402"/>
      <c r="H1567" s="396"/>
      <c r="I1567" s="396"/>
      <c r="J1567" s="406"/>
      <c r="K1567" s="409"/>
      <c r="L1567" s="396"/>
      <c r="M1567" s="494"/>
      <c r="N1567" s="496"/>
      <c r="O1567" s="498"/>
      <c r="P1567" s="494"/>
      <c r="Q1567" s="501"/>
      <c r="R1567" s="504"/>
      <c r="S1567" s="426"/>
      <c r="T1567" s="426"/>
      <c r="U1567" s="427"/>
      <c r="V1567" s="150"/>
      <c r="W1567" s="150"/>
      <c r="X1567" s="150"/>
      <c r="Y1567" s="1"/>
      <c r="Z1567" s="62"/>
      <c r="AA1567" s="151"/>
      <c r="AB1567" s="369"/>
      <c r="AC1567" s="377">
        <v>4</v>
      </c>
      <c r="AD1567" s="413" t="str">
        <f>IFERROR(IF(VLOOKUP(A1561,入力データ,38,FALSE)="","",VLOOKUP(A1561,入力データ,38,FALSE)),"")</f>
        <v/>
      </c>
      <c r="AE1567" s="379" t="str">
        <f>IF(AD1567="","",IF(V1568&gt;43585,5,4))</f>
        <v/>
      </c>
      <c r="AF1567" s="381" t="str">
        <f>IF(AE1567="","",V1568)</f>
        <v/>
      </c>
      <c r="AG1567" s="383" t="str">
        <f>IF(AE1567="","",V1568)</f>
        <v/>
      </c>
      <c r="AH1567" s="385" t="str">
        <f>IF(AE1567="","",V1568)</f>
        <v/>
      </c>
      <c r="AI1567" s="379"/>
      <c r="AJ1567" s="418"/>
      <c r="AK1567" s="58"/>
      <c r="AL1567" s="86"/>
    </row>
    <row r="1568" spans="1:38" ht="15" customHeight="1" x14ac:dyDescent="0.15">
      <c r="A1568" s="455"/>
      <c r="B1568" s="492"/>
      <c r="C1568" s="433"/>
      <c r="D1568" s="410"/>
      <c r="E1568" s="397"/>
      <c r="F1568" s="400"/>
      <c r="G1568" s="403"/>
      <c r="H1568" s="397"/>
      <c r="I1568" s="397"/>
      <c r="J1568" s="407"/>
      <c r="K1568" s="410"/>
      <c r="L1568" s="397"/>
      <c r="M1568" s="495"/>
      <c r="N1568" s="497"/>
      <c r="O1568" s="499"/>
      <c r="P1568" s="495"/>
      <c r="Q1568" s="502"/>
      <c r="R1568" s="505"/>
      <c r="S1568" s="428"/>
      <c r="T1568" s="428"/>
      <c r="U1568" s="429"/>
      <c r="V1568" s="420" t="str">
        <f>IFERROR(IF(VLOOKUP(A1561,入力データ,27,FALSE)="","",VLOOKUP(A1561,入力データ,27,FALSE)),"")</f>
        <v/>
      </c>
      <c r="W1568" s="421"/>
      <c r="X1568" s="421"/>
      <c r="Y1568" s="421"/>
      <c r="Z1568" s="421"/>
      <c r="AA1568" s="422"/>
      <c r="AB1568" s="370"/>
      <c r="AC1568" s="412"/>
      <c r="AD1568" s="414"/>
      <c r="AE1568" s="414"/>
      <c r="AF1568" s="415"/>
      <c r="AG1568" s="416"/>
      <c r="AH1568" s="417"/>
      <c r="AI1568" s="414"/>
      <c r="AJ1568" s="419"/>
      <c r="AK1568" s="60"/>
      <c r="AL1568" s="61"/>
    </row>
    <row r="1569" spans="1:38" ht="15" customHeight="1" x14ac:dyDescent="0.15">
      <c r="A1569" s="453">
        <v>195</v>
      </c>
      <c r="B1569" s="456"/>
      <c r="C1569" s="459" t="str">
        <f>IFERROR(IF(VLOOKUP(A1569,入力データ,2,FALSE)="","",VLOOKUP(A1569,入力データ,2,FALSE)),"")</f>
        <v/>
      </c>
      <c r="D1569" s="461" t="str">
        <f>IFERROR(
IF(OR(VLOOKUP(A1569,入力データ,34,FALSE)=1,
VLOOKUP(A1569,入力データ,34,FALSE)=3,
VLOOKUP(A1569,入力データ,34,FALSE)=4,
VLOOKUP(A1569,入力データ,34,FALSE)=5),
IF(VLOOKUP(A1569,入力データ,13,FALSE)="","",VLOOKUP(A1569,入力データ,13,FALSE)),
IF(VLOOKUP(A1569,入力データ,3,FALSE)="","",VLOOKUP(A1569,入力データ,3,FALSE))),"")</f>
        <v/>
      </c>
      <c r="E1569" s="464" t="str">
        <f>IFERROR(IF(VLOOKUP(A1569,入力データ,5,FALSE)="","",IF(VLOOKUP(A1569,入力データ,5,FALSE)&gt;43585,5,4)),"")</f>
        <v/>
      </c>
      <c r="F1569" s="467" t="str">
        <f>IFERROR(IF(VLOOKUP(A1569,入力データ,5,FALSE)="","",VLOOKUP(A1569,入力データ,5,FALSE)),"")</f>
        <v/>
      </c>
      <c r="G1569" s="470" t="str">
        <f>IFERROR(IF(VLOOKUP(A1569,入力データ,5,FALSE)="","",VLOOKUP(A1569,入力データ,5,FALSE)),"")</f>
        <v/>
      </c>
      <c r="H1569" s="473" t="str">
        <f>IFERROR(IF(VLOOKUP(A1569,入力データ,5,FALSE)&gt;0,1,""),"")</f>
        <v/>
      </c>
      <c r="I1569" s="473" t="str">
        <f>IFERROR(IF(VLOOKUP(A1569,入力データ,6,FALSE)="","",VLOOKUP(A1569,入力データ,6,FALSE)),"")</f>
        <v/>
      </c>
      <c r="J1569" s="475" t="str">
        <f>IFERROR(IF(VLOOKUP(A1569,入力データ,7,FALSE)="","",
IF(VLOOKUP(A1569,入力データ,7,FALSE)&gt;159,"G",
IF(VLOOKUP(A1569,入力データ,7,FALSE)&gt;149,"F",
IF(VLOOKUP(A1569,入力データ,7,FALSE)&gt;139,"E",
IF(VLOOKUP(A1569,入力データ,7,FALSE)&gt;129,"D",
IF(VLOOKUP(A1569,入力データ,7,FALSE)&gt;119,"C",
IF(VLOOKUP(A1569,入力データ,7,FALSE)&gt;109,"B",
IF(VLOOKUP(A1569,入力データ,7,FALSE)&gt;99,"A",
"")))))))),"")</f>
        <v/>
      </c>
      <c r="K1569" s="478" t="str">
        <f>IFERROR(IF(VLOOKUP(A1569,入力データ,7,FALSE)="","",
IF(VLOOKUP(A1569,入力データ,7,FALSE)&gt;99,MOD(VLOOKUP(A1569,入力データ,7,FALSE),10),VLOOKUP(A1569,入力データ,7,FALSE))),"")</f>
        <v/>
      </c>
      <c r="L1569" s="481" t="str">
        <f>IFERROR(IF(VLOOKUP(A1569,入力データ,8,FALSE)="","",VLOOKUP(A1569,入力データ,8,FALSE)),"")</f>
        <v/>
      </c>
      <c r="M1569" s="483" t="str">
        <f>IFERROR(IF(VLOOKUP(A1569,入力データ,9,FALSE)="","",IF(VLOOKUP(A1569,入力データ,9,FALSE)&gt;43585,5,4)),"")</f>
        <v/>
      </c>
      <c r="N1569" s="485" t="str">
        <f>IFERROR(IF(VLOOKUP(A1569,入力データ,9,FALSE)="","",VLOOKUP(A1569,入力データ,9,FALSE)),"")</f>
        <v/>
      </c>
      <c r="O1569" s="470" t="str">
        <f>IFERROR(IF(VLOOKUP(A1569,入力データ,9,FALSE)="","",VLOOKUP(A1569,入力データ,9,FALSE)),"")</f>
        <v/>
      </c>
      <c r="P1569" s="481" t="str">
        <f>IFERROR(IF(VLOOKUP(A1569,入力データ,10,FALSE)="","",VLOOKUP(A1569,入力データ,10,FALSE)),"")</f>
        <v/>
      </c>
      <c r="Q1569" s="434"/>
      <c r="R1569" s="487" t="str">
        <f>IFERROR(IF(VLOOKUP(A1569,入力データ,8,FALSE)="","",VLOOKUP(A1569,入力データ,8,FALSE)+VALUE(VLOOKUP(A1569,入力データ,10,FALSE))),"")</f>
        <v/>
      </c>
      <c r="S1569" s="434" t="str">
        <f>IF(R1569="","",IF(VLOOKUP(A1569,入力データ,11,FALSE)="育児休業","ｲｸｷｭｳ",IF(VLOOKUP(A1569,入力データ,11,FALSE)="傷病休職","ﾑｷｭｳ",ROUNDDOWN(R1569*10/1000,0))))</f>
        <v/>
      </c>
      <c r="T1569" s="435"/>
      <c r="U1569" s="436"/>
      <c r="V1569" s="152"/>
      <c r="W1569" s="149"/>
      <c r="X1569" s="149"/>
      <c r="Y1569" s="149" t="str">
        <f>IFERROR(IF(VLOOKUP(A1569,入力データ,21,FALSE)="","",VLOOKUP(A1569,入力データ,21,FALSE)),"")</f>
        <v/>
      </c>
      <c r="Z1569" s="40"/>
      <c r="AA1569" s="67"/>
      <c r="AB1569" s="368" t="str">
        <f>IFERROR(IF(VLOOKUP(A1569,入力データ,28,FALSE)&amp;"　"&amp;VLOOKUP(A1569,入力データ,29,FALSE)="　","",VLOOKUP(A1569,入力データ,28,FALSE)&amp;"　"&amp;VLOOKUP(A1569,入力データ,29,FALSE)),"")</f>
        <v/>
      </c>
      <c r="AC1569" s="443">
        <v>1</v>
      </c>
      <c r="AD1569" s="444" t="str">
        <f>IFERROR(IF(VLOOKUP(A1569,入力データ,34,FALSE)="","",VLOOKUP(A1569,入力データ,34,FALSE)),"")</f>
        <v/>
      </c>
      <c r="AE1569" s="444" t="str">
        <f>IF(AD1569="","",IF(V1576&gt;43585,5,4))</f>
        <v/>
      </c>
      <c r="AF1569" s="445" t="str">
        <f>IF(AD1569="","",V1576)</f>
        <v/>
      </c>
      <c r="AG1569" s="447" t="str">
        <f>IF(AD1569="","",V1576)</f>
        <v/>
      </c>
      <c r="AH1569" s="449" t="str">
        <f>IF(AD1569="","",V1576)</f>
        <v/>
      </c>
      <c r="AI1569" s="444">
        <v>5</v>
      </c>
      <c r="AJ1569" s="451" t="str">
        <f>IFERROR(IF(OR(VLOOKUP(A1569,入力データ,34,FALSE)=1,VLOOKUP(A1569,入力データ,34,FALSE)=3,VLOOKUP(A1569,入力データ,34,FALSE)=4,VLOOKUP(A1569,入力データ,34,FALSE)=5),3,
IF(VLOOKUP(A1569,入力データ,35,FALSE)="","",3)),"")</f>
        <v/>
      </c>
      <c r="AK1569" s="371"/>
      <c r="AL1569" s="373"/>
    </row>
    <row r="1570" spans="1:38" ht="15" customHeight="1" x14ac:dyDescent="0.15">
      <c r="A1570" s="454"/>
      <c r="B1570" s="457"/>
      <c r="C1570" s="460"/>
      <c r="D1570" s="462"/>
      <c r="E1570" s="465"/>
      <c r="F1570" s="468"/>
      <c r="G1570" s="471"/>
      <c r="H1570" s="474"/>
      <c r="I1570" s="474"/>
      <c r="J1570" s="476"/>
      <c r="K1570" s="479"/>
      <c r="L1570" s="482"/>
      <c r="M1570" s="484"/>
      <c r="N1570" s="486"/>
      <c r="O1570" s="471"/>
      <c r="P1570" s="482"/>
      <c r="Q1570" s="437"/>
      <c r="R1570" s="488"/>
      <c r="S1570" s="437"/>
      <c r="T1570" s="438"/>
      <c r="U1570" s="439"/>
      <c r="V1570" s="41"/>
      <c r="W1570" s="150"/>
      <c r="X1570" s="150"/>
      <c r="Y1570" s="150" t="str">
        <f>IFERROR(IF(VLOOKUP(A1569,入力データ,22,FALSE)="","",VLOOKUP(A1569,入力データ,22,FALSE)),"")</f>
        <v/>
      </c>
      <c r="Z1570" s="150"/>
      <c r="AA1570" s="151"/>
      <c r="AB1570" s="369"/>
      <c r="AC1570" s="378"/>
      <c r="AD1570" s="380"/>
      <c r="AE1570" s="380"/>
      <c r="AF1570" s="446"/>
      <c r="AG1570" s="448"/>
      <c r="AH1570" s="450"/>
      <c r="AI1570" s="380"/>
      <c r="AJ1570" s="452"/>
      <c r="AK1570" s="372"/>
      <c r="AL1570" s="374"/>
    </row>
    <row r="1571" spans="1:38" ht="15" customHeight="1" x14ac:dyDescent="0.15">
      <c r="A1571" s="454"/>
      <c r="B1571" s="457"/>
      <c r="C1571" s="375" t="str">
        <f>IFERROR(IF(VLOOKUP(A1569,入力データ,12,FALSE)="","",VLOOKUP(A1569,入力データ,12,FALSE)),"")</f>
        <v/>
      </c>
      <c r="D1571" s="462"/>
      <c r="E1571" s="465"/>
      <c r="F1571" s="468"/>
      <c r="G1571" s="471"/>
      <c r="H1571" s="474"/>
      <c r="I1571" s="474"/>
      <c r="J1571" s="476"/>
      <c r="K1571" s="479"/>
      <c r="L1571" s="482"/>
      <c r="M1571" s="484"/>
      <c r="N1571" s="486"/>
      <c r="O1571" s="471"/>
      <c r="P1571" s="482"/>
      <c r="Q1571" s="437"/>
      <c r="R1571" s="488"/>
      <c r="S1571" s="437"/>
      <c r="T1571" s="438"/>
      <c r="U1571" s="439"/>
      <c r="V1571" s="41"/>
      <c r="W1571" s="150"/>
      <c r="X1571" s="150"/>
      <c r="Y1571" s="150" t="str">
        <f>IFERROR(IF(VLOOKUP(A1569,入力データ,23,FALSE)="","",VLOOKUP(A1569,入力データ,23,FALSE)),"")</f>
        <v/>
      </c>
      <c r="Z1571" s="150"/>
      <c r="AA1571" s="151"/>
      <c r="AB1571" s="369"/>
      <c r="AC1571" s="377">
        <v>2</v>
      </c>
      <c r="AD1571" s="379" t="str">
        <f>IFERROR(IF(VLOOKUP(A1569,入力データ,37,FALSE)="","",VLOOKUP(A1569,入力データ,37,FALSE)),"")</f>
        <v/>
      </c>
      <c r="AE1571" s="379" t="str">
        <f>IF(AD1571="","",IF(V1576&gt;43585,5,4))</f>
        <v/>
      </c>
      <c r="AF1571" s="381" t="str">
        <f>IF(AD1571="","",V1576)</f>
        <v/>
      </c>
      <c r="AG1571" s="383" t="str">
        <f>IF(AE1571="","",V1576)</f>
        <v/>
      </c>
      <c r="AH1571" s="385" t="str">
        <f>IF(AF1571="","",V1576)</f>
        <v/>
      </c>
      <c r="AI1571" s="387">
        <v>6</v>
      </c>
      <c r="AJ1571" s="389" t="str">
        <f>IFERROR(IF(VLOOKUP(A1569,入力データ,36,FALSE)="","",3),"")</f>
        <v/>
      </c>
      <c r="AK1571" s="372"/>
      <c r="AL1571" s="374"/>
    </row>
    <row r="1572" spans="1:38" ht="15" customHeight="1" x14ac:dyDescent="0.15">
      <c r="A1572" s="454"/>
      <c r="B1572" s="458"/>
      <c r="C1572" s="376"/>
      <c r="D1572" s="463"/>
      <c r="E1572" s="466"/>
      <c r="F1572" s="469"/>
      <c r="G1572" s="472"/>
      <c r="H1572" s="466"/>
      <c r="I1572" s="466"/>
      <c r="J1572" s="477"/>
      <c r="K1572" s="480"/>
      <c r="L1572" s="466"/>
      <c r="M1572" s="466"/>
      <c r="N1572" s="469"/>
      <c r="O1572" s="472"/>
      <c r="P1572" s="466"/>
      <c r="Q1572" s="477"/>
      <c r="R1572" s="489"/>
      <c r="S1572" s="440"/>
      <c r="T1572" s="441"/>
      <c r="U1572" s="442"/>
      <c r="V1572" s="38"/>
      <c r="W1572" s="36"/>
      <c r="X1572" s="36"/>
      <c r="Y1572" s="150" t="str">
        <f>IFERROR(IF(VLOOKUP(A1569,入力データ,24,FALSE)="","",VLOOKUP(A1569,入力データ,24,FALSE)),"")</f>
        <v/>
      </c>
      <c r="Z1572" s="63"/>
      <c r="AA1572" s="37"/>
      <c r="AB1572" s="369"/>
      <c r="AC1572" s="378"/>
      <c r="AD1572" s="380"/>
      <c r="AE1572" s="380"/>
      <c r="AF1572" s="382"/>
      <c r="AG1572" s="384"/>
      <c r="AH1572" s="386"/>
      <c r="AI1572" s="388"/>
      <c r="AJ1572" s="390"/>
      <c r="AK1572" s="372"/>
      <c r="AL1572" s="374"/>
    </row>
    <row r="1573" spans="1:38" ht="15" customHeight="1" x14ac:dyDescent="0.15">
      <c r="A1573" s="454"/>
      <c r="B1573" s="490" t="str">
        <f>IF(OR(C1569&lt;&gt;"",C1571&lt;&gt;""),"○","")</f>
        <v/>
      </c>
      <c r="C1573" s="391" t="str">
        <f>IFERROR(IF(VLOOKUP(A1569,入力データ,4,FALSE)="","",VLOOKUP(A1569,入力データ,4,FALSE)),"")</f>
        <v/>
      </c>
      <c r="D1573" s="392"/>
      <c r="E1573" s="395" t="str">
        <f>IFERROR(IF(VLOOKUP(A1569,入力データ,15,FALSE)="","",IF(VLOOKUP(A1569,入力データ,15,FALSE)&gt;43585,5,4)),"")</f>
        <v/>
      </c>
      <c r="F1573" s="398" t="str">
        <f>IFERROR(IF(VLOOKUP(A1569,入力データ,15,FALSE)="","",VLOOKUP(A1569,入力データ,15,FALSE)),"")</f>
        <v/>
      </c>
      <c r="G1573" s="401" t="str">
        <f>IFERROR(IF(VLOOKUP(A1569,入力データ,15,FALSE)="","",VLOOKUP(A1569,入力データ,15,FALSE)),"")</f>
        <v/>
      </c>
      <c r="H1573" s="404" t="str">
        <f>IFERROR(IF(VLOOKUP(A1569,入力データ,15,FALSE)&gt;0,1,""),"")</f>
        <v/>
      </c>
      <c r="I1573" s="404" t="str">
        <f>IFERROR(IF(VLOOKUP(A1569,入力データ,16,FALSE)="","",VLOOKUP(A1569,入力データ,16,FALSE)),"")</f>
        <v/>
      </c>
      <c r="J1573" s="405" t="str">
        <f>IFERROR(IF(VLOOKUP(A1569,入力データ,17,FALSE)="","",
IF(VLOOKUP(A1569,入力データ,17,FALSE)&gt;159,"G",
IF(VLOOKUP(A1569,入力データ,17,FALSE)&gt;149,"F",
IF(VLOOKUP(A1569,入力データ,17,FALSE)&gt;139,"E",
IF(VLOOKUP(A1569,入力データ,17,FALSE)&gt;129,"D",
IF(VLOOKUP(A1569,入力データ,17,FALSE)&gt;119,"C",
IF(VLOOKUP(A1569,入力データ,17,FALSE)&gt;109,"B",
IF(VLOOKUP(A1569,入力データ,17,FALSE)&gt;99,"A",
"")))))))),"")</f>
        <v/>
      </c>
      <c r="K1573" s="408" t="str">
        <f>IFERROR(IF(VLOOKUP(A1569,入力データ,17,FALSE)="","",
IF(VLOOKUP(A1569,入力データ,17,FALSE)&gt;99,MOD(VLOOKUP(A1569,入力データ,17,FALSE),10),VLOOKUP(A1569,入力データ,17,FALSE))),"")</f>
        <v/>
      </c>
      <c r="L1573" s="411" t="str">
        <f>IFERROR(IF(VLOOKUP(A1569,入力データ,18,FALSE)="","",VLOOKUP(A1569,入力データ,18,FALSE)),"")</f>
        <v/>
      </c>
      <c r="M1573" s="493" t="str">
        <f>IFERROR(IF(VLOOKUP(A1569,入力データ,19,FALSE)="","",IF(VLOOKUP(A1569,入力データ,19,FALSE)&gt;43585,5,4)),"")</f>
        <v/>
      </c>
      <c r="N1573" s="398" t="str">
        <f>IFERROR(IF(VLOOKUP(A1569,入力データ,19,FALSE)="","",VLOOKUP(A1569,入力データ,19,FALSE)),"")</f>
        <v/>
      </c>
      <c r="O1573" s="401" t="str">
        <f>IFERROR(IF(VLOOKUP(A1569,入力データ,19,FALSE)="","",VLOOKUP(A1569,入力データ,19,FALSE)),"")</f>
        <v/>
      </c>
      <c r="P1573" s="411" t="str">
        <f>IFERROR(IF(VLOOKUP(A1569,入力データ,20,FALSE)="","",VLOOKUP(A1569,入力データ,20,FALSE)),"")</f>
        <v/>
      </c>
      <c r="Q1573" s="500"/>
      <c r="R1573" s="503" t="str">
        <f>IFERROR(IF(OR(S1573="ｲｸｷｭｳ",S1573="ﾑｷｭｳ",AND(L1573="",P1573="")),"",VLOOKUP(A1569,入力データ,31,FALSE)),"")</f>
        <v/>
      </c>
      <c r="S1573" s="423" t="str">
        <f>IFERROR(
IF(VLOOKUP(A1569,入力データ,33,FALSE)=1,"ﾑｷｭｳ ",
IF(VLOOKUP(A1569,入力データ,33,FALSE)=3,"ｲｸｷｭｳ",
IF(VLOOKUP(A1569,入力データ,33,FALSE)=4,VLOOKUP(A1569,入力データ,32,FALSE),
IF(VLOOKUP(A1569,入力データ,33,FALSE)=5,VLOOKUP(A1569,入力データ,32,FALSE),
IF(AND(VLOOKUP(A1569,入力データ,38,FALSE)&gt;0,VLOOKUP(A1569,入力データ,38,FALSE)&lt;9),0,
IF(AND(L1573="",P1573=""),"",VLOOKUP(A1569,入力データ,32,FALSE))))))),"")</f>
        <v/>
      </c>
      <c r="T1573" s="424"/>
      <c r="U1573" s="425"/>
      <c r="V1573" s="36"/>
      <c r="W1573" s="36"/>
      <c r="X1573" s="36"/>
      <c r="Y1573" s="63" t="str">
        <f>IFERROR(IF(VLOOKUP(A1569,入力データ,25,FALSE)="","",VLOOKUP(A1569,入力データ,25,FALSE)),"")</f>
        <v/>
      </c>
      <c r="Z1573" s="63"/>
      <c r="AA1573" s="37"/>
      <c r="AB1573" s="369"/>
      <c r="AC1573" s="377">
        <v>3</v>
      </c>
      <c r="AD1573" s="379" t="str">
        <f>IFERROR(IF(VLOOKUP(A1569,入力データ,33,FALSE)="","",VLOOKUP(A1569,入力データ,33,FALSE)),"")</f>
        <v/>
      </c>
      <c r="AE1573" s="379" t="str">
        <f>IF(AD1573="","",IF(V1576&gt;43585,5,4))</f>
        <v/>
      </c>
      <c r="AF1573" s="381" t="str">
        <f>IF(AD1573="","",V1576)</f>
        <v/>
      </c>
      <c r="AG1573" s="383" t="str">
        <f>IF(AE1573="","",V1576)</f>
        <v/>
      </c>
      <c r="AH1573" s="385" t="str">
        <f>IF(AF1573="","",V1576)</f>
        <v/>
      </c>
      <c r="AI1573" s="379">
        <v>7</v>
      </c>
      <c r="AJ1573" s="430"/>
      <c r="AK1573" s="372"/>
      <c r="AL1573" s="374"/>
    </row>
    <row r="1574" spans="1:38" ht="15" customHeight="1" x14ac:dyDescent="0.15">
      <c r="A1574" s="454"/>
      <c r="B1574" s="491"/>
      <c r="C1574" s="393"/>
      <c r="D1574" s="394"/>
      <c r="E1574" s="396"/>
      <c r="F1574" s="399"/>
      <c r="G1574" s="402"/>
      <c r="H1574" s="396"/>
      <c r="I1574" s="396"/>
      <c r="J1574" s="406"/>
      <c r="K1574" s="409"/>
      <c r="L1574" s="396"/>
      <c r="M1574" s="494"/>
      <c r="N1574" s="496"/>
      <c r="O1574" s="498"/>
      <c r="P1574" s="494"/>
      <c r="Q1574" s="501"/>
      <c r="R1574" s="504"/>
      <c r="S1574" s="426"/>
      <c r="T1574" s="426"/>
      <c r="U1574" s="427"/>
      <c r="V1574" s="1"/>
      <c r="W1574" s="1"/>
      <c r="X1574" s="1"/>
      <c r="Y1574" s="63" t="str">
        <f>IFERROR(IF(VLOOKUP(A1569,入力データ,26,FALSE)="","",VLOOKUP(A1569,入力データ,26,FALSE)),"")</f>
        <v/>
      </c>
      <c r="Z1574" s="1"/>
      <c r="AA1574" s="1"/>
      <c r="AB1574" s="369"/>
      <c r="AC1574" s="378"/>
      <c r="AD1574" s="380"/>
      <c r="AE1574" s="380"/>
      <c r="AF1574" s="382"/>
      <c r="AG1574" s="384"/>
      <c r="AH1574" s="386"/>
      <c r="AI1574" s="380"/>
      <c r="AJ1574" s="431"/>
      <c r="AK1574" s="372"/>
      <c r="AL1574" s="374"/>
    </row>
    <row r="1575" spans="1:38" ht="15" customHeight="1" x14ac:dyDescent="0.15">
      <c r="A1575" s="454"/>
      <c r="B1575" s="491"/>
      <c r="C1575" s="432" t="str">
        <f>IFERROR(IF(VLOOKUP(A1569,入力データ,14,FALSE)="","",VLOOKUP(A1569,入力データ,14,FALSE)),"")</f>
        <v/>
      </c>
      <c r="D1575" s="409"/>
      <c r="E1575" s="396"/>
      <c r="F1575" s="399"/>
      <c r="G1575" s="402"/>
      <c r="H1575" s="396"/>
      <c r="I1575" s="396"/>
      <c r="J1575" s="406"/>
      <c r="K1575" s="409"/>
      <c r="L1575" s="396"/>
      <c r="M1575" s="494"/>
      <c r="N1575" s="496"/>
      <c r="O1575" s="498"/>
      <c r="P1575" s="494"/>
      <c r="Q1575" s="501"/>
      <c r="R1575" s="504"/>
      <c r="S1575" s="426"/>
      <c r="T1575" s="426"/>
      <c r="U1575" s="427"/>
      <c r="V1575" s="150"/>
      <c r="W1575" s="150"/>
      <c r="X1575" s="150"/>
      <c r="Y1575" s="1"/>
      <c r="Z1575" s="62"/>
      <c r="AA1575" s="151"/>
      <c r="AB1575" s="369"/>
      <c r="AC1575" s="377">
        <v>4</v>
      </c>
      <c r="AD1575" s="413" t="str">
        <f>IFERROR(IF(VLOOKUP(A1569,入力データ,38,FALSE)="","",VLOOKUP(A1569,入力データ,38,FALSE)),"")</f>
        <v/>
      </c>
      <c r="AE1575" s="379" t="str">
        <f>IF(AD1575="","",IF(V1576&gt;43585,5,4))</f>
        <v/>
      </c>
      <c r="AF1575" s="381" t="str">
        <f>IF(AE1575="","",V1576)</f>
        <v/>
      </c>
      <c r="AG1575" s="383" t="str">
        <f>IF(AE1575="","",V1576)</f>
        <v/>
      </c>
      <c r="AH1575" s="385" t="str">
        <f>IF(AE1575="","",V1576)</f>
        <v/>
      </c>
      <c r="AI1575" s="379"/>
      <c r="AJ1575" s="418"/>
      <c r="AK1575" s="58"/>
      <c r="AL1575" s="86"/>
    </row>
    <row r="1576" spans="1:38" ht="15" customHeight="1" x14ac:dyDescent="0.15">
      <c r="A1576" s="455"/>
      <c r="B1576" s="492"/>
      <c r="C1576" s="433"/>
      <c r="D1576" s="410"/>
      <c r="E1576" s="397"/>
      <c r="F1576" s="400"/>
      <c r="G1576" s="403"/>
      <c r="H1576" s="397"/>
      <c r="I1576" s="397"/>
      <c r="J1576" s="407"/>
      <c r="K1576" s="410"/>
      <c r="L1576" s="397"/>
      <c r="M1576" s="495"/>
      <c r="N1576" s="497"/>
      <c r="O1576" s="499"/>
      <c r="P1576" s="495"/>
      <c r="Q1576" s="502"/>
      <c r="R1576" s="505"/>
      <c r="S1576" s="428"/>
      <c r="T1576" s="428"/>
      <c r="U1576" s="429"/>
      <c r="V1576" s="420" t="str">
        <f>IFERROR(IF(VLOOKUP(A1569,入力データ,27,FALSE)="","",VLOOKUP(A1569,入力データ,27,FALSE)),"")</f>
        <v/>
      </c>
      <c r="W1576" s="421"/>
      <c r="X1576" s="421"/>
      <c r="Y1576" s="421"/>
      <c r="Z1576" s="421"/>
      <c r="AA1576" s="422"/>
      <c r="AB1576" s="370"/>
      <c r="AC1576" s="412"/>
      <c r="AD1576" s="414"/>
      <c r="AE1576" s="414"/>
      <c r="AF1576" s="415"/>
      <c r="AG1576" s="416"/>
      <c r="AH1576" s="417"/>
      <c r="AI1576" s="414"/>
      <c r="AJ1576" s="419"/>
      <c r="AK1576" s="60"/>
      <c r="AL1576" s="61"/>
    </row>
    <row r="1577" spans="1:38" ht="15" customHeight="1" x14ac:dyDescent="0.15">
      <c r="A1577" s="453">
        <v>196</v>
      </c>
      <c r="B1577" s="456"/>
      <c r="C1577" s="459" t="str">
        <f>IFERROR(IF(VLOOKUP(A1577,入力データ,2,FALSE)="","",VLOOKUP(A1577,入力データ,2,FALSE)),"")</f>
        <v/>
      </c>
      <c r="D1577" s="461" t="str">
        <f>IFERROR(
IF(OR(VLOOKUP(A1577,入力データ,34,FALSE)=1,
VLOOKUP(A1577,入力データ,34,FALSE)=3,
VLOOKUP(A1577,入力データ,34,FALSE)=4,
VLOOKUP(A1577,入力データ,34,FALSE)=5),
IF(VLOOKUP(A1577,入力データ,13,FALSE)="","",VLOOKUP(A1577,入力データ,13,FALSE)),
IF(VLOOKUP(A1577,入力データ,3,FALSE)="","",VLOOKUP(A1577,入力データ,3,FALSE))),"")</f>
        <v/>
      </c>
      <c r="E1577" s="464" t="str">
        <f>IFERROR(IF(VLOOKUP(A1577,入力データ,5,FALSE)="","",IF(VLOOKUP(A1577,入力データ,5,FALSE)&gt;43585,5,4)),"")</f>
        <v/>
      </c>
      <c r="F1577" s="467" t="str">
        <f>IFERROR(IF(VLOOKUP(A1577,入力データ,5,FALSE)="","",VLOOKUP(A1577,入力データ,5,FALSE)),"")</f>
        <v/>
      </c>
      <c r="G1577" s="470" t="str">
        <f>IFERROR(IF(VLOOKUP(A1577,入力データ,5,FALSE)="","",VLOOKUP(A1577,入力データ,5,FALSE)),"")</f>
        <v/>
      </c>
      <c r="H1577" s="473" t="str">
        <f>IFERROR(IF(VLOOKUP(A1577,入力データ,5,FALSE)&gt;0,1,""),"")</f>
        <v/>
      </c>
      <c r="I1577" s="473" t="str">
        <f>IFERROR(IF(VLOOKUP(A1577,入力データ,6,FALSE)="","",VLOOKUP(A1577,入力データ,6,FALSE)),"")</f>
        <v/>
      </c>
      <c r="J1577" s="475" t="str">
        <f>IFERROR(IF(VLOOKUP(A1577,入力データ,7,FALSE)="","",
IF(VLOOKUP(A1577,入力データ,7,FALSE)&gt;159,"G",
IF(VLOOKUP(A1577,入力データ,7,FALSE)&gt;149,"F",
IF(VLOOKUP(A1577,入力データ,7,FALSE)&gt;139,"E",
IF(VLOOKUP(A1577,入力データ,7,FALSE)&gt;129,"D",
IF(VLOOKUP(A1577,入力データ,7,FALSE)&gt;119,"C",
IF(VLOOKUP(A1577,入力データ,7,FALSE)&gt;109,"B",
IF(VLOOKUP(A1577,入力データ,7,FALSE)&gt;99,"A",
"")))))))),"")</f>
        <v/>
      </c>
      <c r="K1577" s="478" t="str">
        <f>IFERROR(IF(VLOOKUP(A1577,入力データ,7,FALSE)="","",
IF(VLOOKUP(A1577,入力データ,7,FALSE)&gt;99,MOD(VLOOKUP(A1577,入力データ,7,FALSE),10),VLOOKUP(A1577,入力データ,7,FALSE))),"")</f>
        <v/>
      </c>
      <c r="L1577" s="481" t="str">
        <f>IFERROR(IF(VLOOKUP(A1577,入力データ,8,FALSE)="","",VLOOKUP(A1577,入力データ,8,FALSE)),"")</f>
        <v/>
      </c>
      <c r="M1577" s="483" t="str">
        <f>IFERROR(IF(VLOOKUP(A1577,入力データ,9,FALSE)="","",IF(VLOOKUP(A1577,入力データ,9,FALSE)&gt;43585,5,4)),"")</f>
        <v/>
      </c>
      <c r="N1577" s="485" t="str">
        <f>IFERROR(IF(VLOOKUP(A1577,入力データ,9,FALSE)="","",VLOOKUP(A1577,入力データ,9,FALSE)),"")</f>
        <v/>
      </c>
      <c r="O1577" s="470" t="str">
        <f>IFERROR(IF(VLOOKUP(A1577,入力データ,9,FALSE)="","",VLOOKUP(A1577,入力データ,9,FALSE)),"")</f>
        <v/>
      </c>
      <c r="P1577" s="481" t="str">
        <f>IFERROR(IF(VLOOKUP(A1577,入力データ,10,FALSE)="","",VLOOKUP(A1577,入力データ,10,FALSE)),"")</f>
        <v/>
      </c>
      <c r="Q1577" s="434"/>
      <c r="R1577" s="487" t="str">
        <f>IFERROR(IF(VLOOKUP(A1577,入力データ,8,FALSE)="","",VLOOKUP(A1577,入力データ,8,FALSE)+VALUE(VLOOKUP(A1577,入力データ,10,FALSE))),"")</f>
        <v/>
      </c>
      <c r="S1577" s="434" t="str">
        <f>IF(R1577="","",IF(VLOOKUP(A1577,入力データ,11,FALSE)="育児休業","ｲｸｷｭｳ",IF(VLOOKUP(A1577,入力データ,11,FALSE)="傷病休職","ﾑｷｭｳ",ROUNDDOWN(R1577*10/1000,0))))</f>
        <v/>
      </c>
      <c r="T1577" s="435"/>
      <c r="U1577" s="436"/>
      <c r="V1577" s="152"/>
      <c r="W1577" s="149"/>
      <c r="X1577" s="149"/>
      <c r="Y1577" s="149" t="str">
        <f>IFERROR(IF(VLOOKUP(A1577,入力データ,21,FALSE)="","",VLOOKUP(A1577,入力データ,21,FALSE)),"")</f>
        <v/>
      </c>
      <c r="Z1577" s="40"/>
      <c r="AA1577" s="67"/>
      <c r="AB1577" s="368" t="str">
        <f>IFERROR(IF(VLOOKUP(A1577,入力データ,28,FALSE)&amp;"　"&amp;VLOOKUP(A1577,入力データ,29,FALSE)="　","",VLOOKUP(A1577,入力データ,28,FALSE)&amp;"　"&amp;VLOOKUP(A1577,入力データ,29,FALSE)),"")</f>
        <v/>
      </c>
      <c r="AC1577" s="443">
        <v>1</v>
      </c>
      <c r="AD1577" s="444" t="str">
        <f>IFERROR(IF(VLOOKUP(A1577,入力データ,34,FALSE)="","",VLOOKUP(A1577,入力データ,34,FALSE)),"")</f>
        <v/>
      </c>
      <c r="AE1577" s="444" t="str">
        <f>IF(AD1577="","",IF(V1584&gt;43585,5,4))</f>
        <v/>
      </c>
      <c r="AF1577" s="445" t="str">
        <f>IF(AD1577="","",V1584)</f>
        <v/>
      </c>
      <c r="AG1577" s="447" t="str">
        <f>IF(AD1577="","",V1584)</f>
        <v/>
      </c>
      <c r="AH1577" s="449" t="str">
        <f>IF(AD1577="","",V1584)</f>
        <v/>
      </c>
      <c r="AI1577" s="444">
        <v>5</v>
      </c>
      <c r="AJ1577" s="451" t="str">
        <f>IFERROR(IF(OR(VLOOKUP(A1577,入力データ,34,FALSE)=1,VLOOKUP(A1577,入力データ,34,FALSE)=3,VLOOKUP(A1577,入力データ,34,FALSE)=4,VLOOKUP(A1577,入力データ,34,FALSE)=5),3,
IF(VLOOKUP(A1577,入力データ,35,FALSE)="","",3)),"")</f>
        <v/>
      </c>
      <c r="AK1577" s="371"/>
      <c r="AL1577" s="373"/>
    </row>
    <row r="1578" spans="1:38" ht="15" customHeight="1" x14ac:dyDescent="0.15">
      <c r="A1578" s="454"/>
      <c r="B1578" s="457"/>
      <c r="C1578" s="460"/>
      <c r="D1578" s="462"/>
      <c r="E1578" s="465"/>
      <c r="F1578" s="468"/>
      <c r="G1578" s="471"/>
      <c r="H1578" s="474"/>
      <c r="I1578" s="474"/>
      <c r="J1578" s="476"/>
      <c r="K1578" s="479"/>
      <c r="L1578" s="482"/>
      <c r="M1578" s="484"/>
      <c r="N1578" s="486"/>
      <c r="O1578" s="471"/>
      <c r="P1578" s="482"/>
      <c r="Q1578" s="437"/>
      <c r="R1578" s="488"/>
      <c r="S1578" s="437"/>
      <c r="T1578" s="438"/>
      <c r="U1578" s="439"/>
      <c r="V1578" s="41"/>
      <c r="W1578" s="150"/>
      <c r="X1578" s="150"/>
      <c r="Y1578" s="150" t="str">
        <f>IFERROR(IF(VLOOKUP(A1577,入力データ,22,FALSE)="","",VLOOKUP(A1577,入力データ,22,FALSE)),"")</f>
        <v/>
      </c>
      <c r="Z1578" s="150"/>
      <c r="AA1578" s="151"/>
      <c r="AB1578" s="369"/>
      <c r="AC1578" s="378"/>
      <c r="AD1578" s="380"/>
      <c r="AE1578" s="380"/>
      <c r="AF1578" s="446"/>
      <c r="AG1578" s="448"/>
      <c r="AH1578" s="450"/>
      <c r="AI1578" s="380"/>
      <c r="AJ1578" s="452"/>
      <c r="AK1578" s="372"/>
      <c r="AL1578" s="374"/>
    </row>
    <row r="1579" spans="1:38" ht="15" customHeight="1" x14ac:dyDescent="0.15">
      <c r="A1579" s="454"/>
      <c r="B1579" s="457"/>
      <c r="C1579" s="375" t="str">
        <f>IFERROR(IF(VLOOKUP(A1577,入力データ,12,FALSE)="","",VLOOKUP(A1577,入力データ,12,FALSE)),"")</f>
        <v/>
      </c>
      <c r="D1579" s="462"/>
      <c r="E1579" s="465"/>
      <c r="F1579" s="468"/>
      <c r="G1579" s="471"/>
      <c r="H1579" s="474"/>
      <c r="I1579" s="474"/>
      <c r="J1579" s="476"/>
      <c r="K1579" s="479"/>
      <c r="L1579" s="482"/>
      <c r="M1579" s="484"/>
      <c r="N1579" s="486"/>
      <c r="O1579" s="471"/>
      <c r="P1579" s="482"/>
      <c r="Q1579" s="437"/>
      <c r="R1579" s="488"/>
      <c r="S1579" s="437"/>
      <c r="T1579" s="438"/>
      <c r="U1579" s="439"/>
      <c r="V1579" s="41"/>
      <c r="W1579" s="150"/>
      <c r="X1579" s="150"/>
      <c r="Y1579" s="150" t="str">
        <f>IFERROR(IF(VLOOKUP(A1577,入力データ,23,FALSE)="","",VLOOKUP(A1577,入力データ,23,FALSE)),"")</f>
        <v/>
      </c>
      <c r="Z1579" s="150"/>
      <c r="AA1579" s="151"/>
      <c r="AB1579" s="369"/>
      <c r="AC1579" s="377">
        <v>2</v>
      </c>
      <c r="AD1579" s="379" t="str">
        <f>IFERROR(IF(VLOOKUP(A1577,入力データ,37,FALSE)="","",VLOOKUP(A1577,入力データ,37,FALSE)),"")</f>
        <v/>
      </c>
      <c r="AE1579" s="379" t="str">
        <f>IF(AD1579="","",IF(V1584&gt;43585,5,4))</f>
        <v/>
      </c>
      <c r="AF1579" s="381" t="str">
        <f>IF(AD1579="","",V1584)</f>
        <v/>
      </c>
      <c r="AG1579" s="383" t="str">
        <f>IF(AE1579="","",V1584)</f>
        <v/>
      </c>
      <c r="AH1579" s="385" t="str">
        <f>IF(AF1579="","",V1584)</f>
        <v/>
      </c>
      <c r="AI1579" s="387">
        <v>6</v>
      </c>
      <c r="AJ1579" s="389" t="str">
        <f>IFERROR(IF(VLOOKUP(A1577,入力データ,36,FALSE)="","",3),"")</f>
        <v/>
      </c>
      <c r="AK1579" s="372"/>
      <c r="AL1579" s="374"/>
    </row>
    <row r="1580" spans="1:38" ht="15" customHeight="1" x14ac:dyDescent="0.15">
      <c r="A1580" s="454"/>
      <c r="B1580" s="458"/>
      <c r="C1580" s="376"/>
      <c r="D1580" s="463"/>
      <c r="E1580" s="466"/>
      <c r="F1580" s="469"/>
      <c r="G1580" s="472"/>
      <c r="H1580" s="466"/>
      <c r="I1580" s="466"/>
      <c r="J1580" s="477"/>
      <c r="K1580" s="480"/>
      <c r="L1580" s="466"/>
      <c r="M1580" s="466"/>
      <c r="N1580" s="469"/>
      <c r="O1580" s="472"/>
      <c r="P1580" s="466"/>
      <c r="Q1580" s="477"/>
      <c r="R1580" s="489"/>
      <c r="S1580" s="440"/>
      <c r="T1580" s="441"/>
      <c r="U1580" s="442"/>
      <c r="V1580" s="38"/>
      <c r="W1580" s="36"/>
      <c r="X1580" s="36"/>
      <c r="Y1580" s="150" t="str">
        <f>IFERROR(IF(VLOOKUP(A1577,入力データ,24,FALSE)="","",VLOOKUP(A1577,入力データ,24,FALSE)),"")</f>
        <v/>
      </c>
      <c r="Z1580" s="63"/>
      <c r="AA1580" s="37"/>
      <c r="AB1580" s="369"/>
      <c r="AC1580" s="378"/>
      <c r="AD1580" s="380"/>
      <c r="AE1580" s="380"/>
      <c r="AF1580" s="382"/>
      <c r="AG1580" s="384"/>
      <c r="AH1580" s="386"/>
      <c r="AI1580" s="388"/>
      <c r="AJ1580" s="390"/>
      <c r="AK1580" s="372"/>
      <c r="AL1580" s="374"/>
    </row>
    <row r="1581" spans="1:38" ht="15" customHeight="1" x14ac:dyDescent="0.15">
      <c r="A1581" s="454"/>
      <c r="B1581" s="490" t="str">
        <f>IF(OR(C1577&lt;&gt;"",C1579&lt;&gt;""),"○","")</f>
        <v/>
      </c>
      <c r="C1581" s="391" t="str">
        <f>IFERROR(IF(VLOOKUP(A1577,入力データ,4,FALSE)="","",VLOOKUP(A1577,入力データ,4,FALSE)),"")</f>
        <v/>
      </c>
      <c r="D1581" s="392"/>
      <c r="E1581" s="395" t="str">
        <f>IFERROR(IF(VLOOKUP(A1577,入力データ,15,FALSE)="","",IF(VLOOKUP(A1577,入力データ,15,FALSE)&gt;43585,5,4)),"")</f>
        <v/>
      </c>
      <c r="F1581" s="398" t="str">
        <f>IFERROR(IF(VLOOKUP(A1577,入力データ,15,FALSE)="","",VLOOKUP(A1577,入力データ,15,FALSE)),"")</f>
        <v/>
      </c>
      <c r="G1581" s="401" t="str">
        <f>IFERROR(IF(VLOOKUP(A1577,入力データ,15,FALSE)="","",VLOOKUP(A1577,入力データ,15,FALSE)),"")</f>
        <v/>
      </c>
      <c r="H1581" s="404" t="str">
        <f>IFERROR(IF(VLOOKUP(A1577,入力データ,15,FALSE)&gt;0,1,""),"")</f>
        <v/>
      </c>
      <c r="I1581" s="404" t="str">
        <f>IFERROR(IF(VLOOKUP(A1577,入力データ,16,FALSE)="","",VLOOKUP(A1577,入力データ,16,FALSE)),"")</f>
        <v/>
      </c>
      <c r="J1581" s="405" t="str">
        <f>IFERROR(IF(VLOOKUP(A1577,入力データ,17,FALSE)="","",
IF(VLOOKUP(A1577,入力データ,17,FALSE)&gt;159,"G",
IF(VLOOKUP(A1577,入力データ,17,FALSE)&gt;149,"F",
IF(VLOOKUP(A1577,入力データ,17,FALSE)&gt;139,"E",
IF(VLOOKUP(A1577,入力データ,17,FALSE)&gt;129,"D",
IF(VLOOKUP(A1577,入力データ,17,FALSE)&gt;119,"C",
IF(VLOOKUP(A1577,入力データ,17,FALSE)&gt;109,"B",
IF(VLOOKUP(A1577,入力データ,17,FALSE)&gt;99,"A",
"")))))))),"")</f>
        <v/>
      </c>
      <c r="K1581" s="408" t="str">
        <f>IFERROR(IF(VLOOKUP(A1577,入力データ,17,FALSE)="","",
IF(VLOOKUP(A1577,入力データ,17,FALSE)&gt;99,MOD(VLOOKUP(A1577,入力データ,17,FALSE),10),VLOOKUP(A1577,入力データ,17,FALSE))),"")</f>
        <v/>
      </c>
      <c r="L1581" s="411" t="str">
        <f>IFERROR(IF(VLOOKUP(A1577,入力データ,18,FALSE)="","",VLOOKUP(A1577,入力データ,18,FALSE)),"")</f>
        <v/>
      </c>
      <c r="M1581" s="493" t="str">
        <f>IFERROR(IF(VLOOKUP(A1577,入力データ,19,FALSE)="","",IF(VLOOKUP(A1577,入力データ,19,FALSE)&gt;43585,5,4)),"")</f>
        <v/>
      </c>
      <c r="N1581" s="398" t="str">
        <f>IFERROR(IF(VLOOKUP(A1577,入力データ,19,FALSE)="","",VLOOKUP(A1577,入力データ,19,FALSE)),"")</f>
        <v/>
      </c>
      <c r="O1581" s="401" t="str">
        <f>IFERROR(IF(VLOOKUP(A1577,入力データ,19,FALSE)="","",VLOOKUP(A1577,入力データ,19,FALSE)),"")</f>
        <v/>
      </c>
      <c r="P1581" s="411" t="str">
        <f>IFERROR(IF(VLOOKUP(A1577,入力データ,20,FALSE)="","",VLOOKUP(A1577,入力データ,20,FALSE)),"")</f>
        <v/>
      </c>
      <c r="Q1581" s="500"/>
      <c r="R1581" s="503" t="str">
        <f>IFERROR(IF(OR(S1581="ｲｸｷｭｳ",S1581="ﾑｷｭｳ",AND(L1581="",P1581="")),"",VLOOKUP(A1577,入力データ,31,FALSE)),"")</f>
        <v/>
      </c>
      <c r="S1581" s="423" t="str">
        <f>IFERROR(
IF(VLOOKUP(A1577,入力データ,33,FALSE)=1,"ﾑｷｭｳ ",
IF(VLOOKUP(A1577,入力データ,33,FALSE)=3,"ｲｸｷｭｳ",
IF(VLOOKUP(A1577,入力データ,33,FALSE)=4,VLOOKUP(A1577,入力データ,32,FALSE),
IF(VLOOKUP(A1577,入力データ,33,FALSE)=5,VLOOKUP(A1577,入力データ,32,FALSE),
IF(AND(VLOOKUP(A1577,入力データ,38,FALSE)&gt;0,VLOOKUP(A1577,入力データ,38,FALSE)&lt;9),0,
IF(AND(L1581="",P1581=""),"",VLOOKUP(A1577,入力データ,32,FALSE))))))),"")</f>
        <v/>
      </c>
      <c r="T1581" s="424"/>
      <c r="U1581" s="425"/>
      <c r="V1581" s="36"/>
      <c r="W1581" s="36"/>
      <c r="X1581" s="36"/>
      <c r="Y1581" s="63" t="str">
        <f>IFERROR(IF(VLOOKUP(A1577,入力データ,25,FALSE)="","",VLOOKUP(A1577,入力データ,25,FALSE)),"")</f>
        <v/>
      </c>
      <c r="Z1581" s="63"/>
      <c r="AA1581" s="37"/>
      <c r="AB1581" s="369"/>
      <c r="AC1581" s="377">
        <v>3</v>
      </c>
      <c r="AD1581" s="379" t="str">
        <f>IFERROR(IF(VLOOKUP(A1577,入力データ,33,FALSE)="","",VLOOKUP(A1577,入力データ,33,FALSE)),"")</f>
        <v/>
      </c>
      <c r="AE1581" s="379" t="str">
        <f>IF(AD1581="","",IF(V1584&gt;43585,5,4))</f>
        <v/>
      </c>
      <c r="AF1581" s="381" t="str">
        <f>IF(AD1581="","",V1584)</f>
        <v/>
      </c>
      <c r="AG1581" s="383" t="str">
        <f>IF(AE1581="","",V1584)</f>
        <v/>
      </c>
      <c r="AH1581" s="385" t="str">
        <f>IF(AF1581="","",V1584)</f>
        <v/>
      </c>
      <c r="AI1581" s="379">
        <v>7</v>
      </c>
      <c r="AJ1581" s="430"/>
      <c r="AK1581" s="372"/>
      <c r="AL1581" s="374"/>
    </row>
    <row r="1582" spans="1:38" ht="15" customHeight="1" x14ac:dyDescent="0.15">
      <c r="A1582" s="454"/>
      <c r="B1582" s="491"/>
      <c r="C1582" s="393"/>
      <c r="D1582" s="394"/>
      <c r="E1582" s="396"/>
      <c r="F1582" s="399"/>
      <c r="G1582" s="402"/>
      <c r="H1582" s="396"/>
      <c r="I1582" s="396"/>
      <c r="J1582" s="406"/>
      <c r="K1582" s="409"/>
      <c r="L1582" s="396"/>
      <c r="M1582" s="494"/>
      <c r="N1582" s="496"/>
      <c r="O1582" s="498"/>
      <c r="P1582" s="494"/>
      <c r="Q1582" s="501"/>
      <c r="R1582" s="504"/>
      <c r="S1582" s="426"/>
      <c r="T1582" s="426"/>
      <c r="U1582" s="427"/>
      <c r="V1582" s="1"/>
      <c r="W1582" s="1"/>
      <c r="X1582" s="1"/>
      <c r="Y1582" s="63" t="str">
        <f>IFERROR(IF(VLOOKUP(A1577,入力データ,26,FALSE)="","",VLOOKUP(A1577,入力データ,26,FALSE)),"")</f>
        <v/>
      </c>
      <c r="Z1582" s="1"/>
      <c r="AA1582" s="1"/>
      <c r="AB1582" s="369"/>
      <c r="AC1582" s="378"/>
      <c r="AD1582" s="380"/>
      <c r="AE1582" s="380"/>
      <c r="AF1582" s="382"/>
      <c r="AG1582" s="384"/>
      <c r="AH1582" s="386"/>
      <c r="AI1582" s="380"/>
      <c r="AJ1582" s="431"/>
      <c r="AK1582" s="372"/>
      <c r="AL1582" s="374"/>
    </row>
    <row r="1583" spans="1:38" ht="15" customHeight="1" x14ac:dyDescent="0.15">
      <c r="A1583" s="454"/>
      <c r="B1583" s="491"/>
      <c r="C1583" s="432" t="str">
        <f>IFERROR(IF(VLOOKUP(A1577,入力データ,14,FALSE)="","",VLOOKUP(A1577,入力データ,14,FALSE)),"")</f>
        <v/>
      </c>
      <c r="D1583" s="409"/>
      <c r="E1583" s="396"/>
      <c r="F1583" s="399"/>
      <c r="G1583" s="402"/>
      <c r="H1583" s="396"/>
      <c r="I1583" s="396"/>
      <c r="J1583" s="406"/>
      <c r="K1583" s="409"/>
      <c r="L1583" s="396"/>
      <c r="M1583" s="494"/>
      <c r="N1583" s="496"/>
      <c r="O1583" s="498"/>
      <c r="P1583" s="494"/>
      <c r="Q1583" s="501"/>
      <c r="R1583" s="504"/>
      <c r="S1583" s="426"/>
      <c r="T1583" s="426"/>
      <c r="U1583" s="427"/>
      <c r="V1583" s="150"/>
      <c r="W1583" s="150"/>
      <c r="X1583" s="150"/>
      <c r="Y1583" s="1"/>
      <c r="Z1583" s="62"/>
      <c r="AA1583" s="151"/>
      <c r="AB1583" s="369"/>
      <c r="AC1583" s="377">
        <v>4</v>
      </c>
      <c r="AD1583" s="413" t="str">
        <f>IFERROR(IF(VLOOKUP(A1577,入力データ,38,FALSE)="","",VLOOKUP(A1577,入力データ,38,FALSE)),"")</f>
        <v/>
      </c>
      <c r="AE1583" s="379" t="str">
        <f>IF(AD1583="","",IF(V1584&gt;43585,5,4))</f>
        <v/>
      </c>
      <c r="AF1583" s="381" t="str">
        <f>IF(AE1583="","",V1584)</f>
        <v/>
      </c>
      <c r="AG1583" s="383" t="str">
        <f>IF(AE1583="","",V1584)</f>
        <v/>
      </c>
      <c r="AH1583" s="385" t="str">
        <f>IF(AE1583="","",V1584)</f>
        <v/>
      </c>
      <c r="AI1583" s="379"/>
      <c r="AJ1583" s="418"/>
      <c r="AK1583" s="58"/>
      <c r="AL1583" s="86"/>
    </row>
    <row r="1584" spans="1:38" ht="15" customHeight="1" x14ac:dyDescent="0.15">
      <c r="A1584" s="455"/>
      <c r="B1584" s="492"/>
      <c r="C1584" s="433"/>
      <c r="D1584" s="410"/>
      <c r="E1584" s="397"/>
      <c r="F1584" s="400"/>
      <c r="G1584" s="403"/>
      <c r="H1584" s="397"/>
      <c r="I1584" s="397"/>
      <c r="J1584" s="407"/>
      <c r="K1584" s="410"/>
      <c r="L1584" s="397"/>
      <c r="M1584" s="495"/>
      <c r="N1584" s="497"/>
      <c r="O1584" s="499"/>
      <c r="P1584" s="495"/>
      <c r="Q1584" s="502"/>
      <c r="R1584" s="505"/>
      <c r="S1584" s="428"/>
      <c r="T1584" s="428"/>
      <c r="U1584" s="429"/>
      <c r="V1584" s="420" t="str">
        <f>IFERROR(IF(VLOOKUP(A1577,入力データ,27,FALSE)="","",VLOOKUP(A1577,入力データ,27,FALSE)),"")</f>
        <v/>
      </c>
      <c r="W1584" s="421"/>
      <c r="X1584" s="421"/>
      <c r="Y1584" s="421"/>
      <c r="Z1584" s="421"/>
      <c r="AA1584" s="422"/>
      <c r="AB1584" s="370"/>
      <c r="AC1584" s="412"/>
      <c r="AD1584" s="414"/>
      <c r="AE1584" s="414"/>
      <c r="AF1584" s="415"/>
      <c r="AG1584" s="416"/>
      <c r="AH1584" s="417"/>
      <c r="AI1584" s="414"/>
      <c r="AJ1584" s="419"/>
      <c r="AK1584" s="60"/>
      <c r="AL1584" s="61"/>
    </row>
    <row r="1585" spans="1:38" ht="15" customHeight="1" x14ac:dyDescent="0.15">
      <c r="A1585" s="453">
        <v>197</v>
      </c>
      <c r="B1585" s="456"/>
      <c r="C1585" s="459" t="str">
        <f>IFERROR(IF(VLOOKUP(A1585,入力データ,2,FALSE)="","",VLOOKUP(A1585,入力データ,2,FALSE)),"")</f>
        <v/>
      </c>
      <c r="D1585" s="461" t="str">
        <f>IFERROR(
IF(OR(VLOOKUP(A1585,入力データ,34,FALSE)=1,
VLOOKUP(A1585,入力データ,34,FALSE)=3,
VLOOKUP(A1585,入力データ,34,FALSE)=4,
VLOOKUP(A1585,入力データ,34,FALSE)=5),
IF(VLOOKUP(A1585,入力データ,13,FALSE)="","",VLOOKUP(A1585,入力データ,13,FALSE)),
IF(VLOOKUP(A1585,入力データ,3,FALSE)="","",VLOOKUP(A1585,入力データ,3,FALSE))),"")</f>
        <v/>
      </c>
      <c r="E1585" s="464" t="str">
        <f>IFERROR(IF(VLOOKUP(A1585,入力データ,5,FALSE)="","",IF(VLOOKUP(A1585,入力データ,5,FALSE)&gt;43585,5,4)),"")</f>
        <v/>
      </c>
      <c r="F1585" s="467" t="str">
        <f>IFERROR(IF(VLOOKUP(A1585,入力データ,5,FALSE)="","",VLOOKUP(A1585,入力データ,5,FALSE)),"")</f>
        <v/>
      </c>
      <c r="G1585" s="470" t="str">
        <f>IFERROR(IF(VLOOKUP(A1585,入力データ,5,FALSE)="","",VLOOKUP(A1585,入力データ,5,FALSE)),"")</f>
        <v/>
      </c>
      <c r="H1585" s="473" t="str">
        <f>IFERROR(IF(VLOOKUP(A1585,入力データ,5,FALSE)&gt;0,1,""),"")</f>
        <v/>
      </c>
      <c r="I1585" s="473" t="str">
        <f>IFERROR(IF(VLOOKUP(A1585,入力データ,6,FALSE)="","",VLOOKUP(A1585,入力データ,6,FALSE)),"")</f>
        <v/>
      </c>
      <c r="J1585" s="475" t="str">
        <f>IFERROR(IF(VLOOKUP(A1585,入力データ,7,FALSE)="","",
IF(VLOOKUP(A1585,入力データ,7,FALSE)&gt;159,"G",
IF(VLOOKUP(A1585,入力データ,7,FALSE)&gt;149,"F",
IF(VLOOKUP(A1585,入力データ,7,FALSE)&gt;139,"E",
IF(VLOOKUP(A1585,入力データ,7,FALSE)&gt;129,"D",
IF(VLOOKUP(A1585,入力データ,7,FALSE)&gt;119,"C",
IF(VLOOKUP(A1585,入力データ,7,FALSE)&gt;109,"B",
IF(VLOOKUP(A1585,入力データ,7,FALSE)&gt;99,"A",
"")))))))),"")</f>
        <v/>
      </c>
      <c r="K1585" s="478" t="str">
        <f>IFERROR(IF(VLOOKUP(A1585,入力データ,7,FALSE)="","",
IF(VLOOKUP(A1585,入力データ,7,FALSE)&gt;99,MOD(VLOOKUP(A1585,入力データ,7,FALSE),10),VLOOKUP(A1585,入力データ,7,FALSE))),"")</f>
        <v/>
      </c>
      <c r="L1585" s="481" t="str">
        <f>IFERROR(IF(VLOOKUP(A1585,入力データ,8,FALSE)="","",VLOOKUP(A1585,入力データ,8,FALSE)),"")</f>
        <v/>
      </c>
      <c r="M1585" s="483" t="str">
        <f>IFERROR(IF(VLOOKUP(A1585,入力データ,9,FALSE)="","",IF(VLOOKUP(A1585,入力データ,9,FALSE)&gt;43585,5,4)),"")</f>
        <v/>
      </c>
      <c r="N1585" s="485" t="str">
        <f>IFERROR(IF(VLOOKUP(A1585,入力データ,9,FALSE)="","",VLOOKUP(A1585,入力データ,9,FALSE)),"")</f>
        <v/>
      </c>
      <c r="O1585" s="470" t="str">
        <f>IFERROR(IF(VLOOKUP(A1585,入力データ,9,FALSE)="","",VLOOKUP(A1585,入力データ,9,FALSE)),"")</f>
        <v/>
      </c>
      <c r="P1585" s="481" t="str">
        <f>IFERROR(IF(VLOOKUP(A1585,入力データ,10,FALSE)="","",VLOOKUP(A1585,入力データ,10,FALSE)),"")</f>
        <v/>
      </c>
      <c r="Q1585" s="434"/>
      <c r="R1585" s="487" t="str">
        <f>IFERROR(IF(VLOOKUP(A1585,入力データ,8,FALSE)="","",VLOOKUP(A1585,入力データ,8,FALSE)+VALUE(VLOOKUP(A1585,入力データ,10,FALSE))),"")</f>
        <v/>
      </c>
      <c r="S1585" s="434" t="str">
        <f>IF(R1585="","",IF(VLOOKUP(A1585,入力データ,11,FALSE)="育児休業","ｲｸｷｭｳ",IF(VLOOKUP(A1585,入力データ,11,FALSE)="傷病休職","ﾑｷｭｳ",ROUNDDOWN(R1585*10/1000,0))))</f>
        <v/>
      </c>
      <c r="T1585" s="435"/>
      <c r="U1585" s="436"/>
      <c r="V1585" s="152"/>
      <c r="W1585" s="149"/>
      <c r="X1585" s="149"/>
      <c r="Y1585" s="149" t="str">
        <f>IFERROR(IF(VLOOKUP(A1585,入力データ,21,FALSE)="","",VLOOKUP(A1585,入力データ,21,FALSE)),"")</f>
        <v/>
      </c>
      <c r="Z1585" s="40"/>
      <c r="AA1585" s="67"/>
      <c r="AB1585" s="368" t="str">
        <f>IFERROR(IF(VLOOKUP(A1585,入力データ,28,FALSE)&amp;"　"&amp;VLOOKUP(A1585,入力データ,29,FALSE)="　","",VLOOKUP(A1585,入力データ,28,FALSE)&amp;"　"&amp;VLOOKUP(A1585,入力データ,29,FALSE)),"")</f>
        <v/>
      </c>
      <c r="AC1585" s="443">
        <v>1</v>
      </c>
      <c r="AD1585" s="444" t="str">
        <f>IFERROR(IF(VLOOKUP(A1585,入力データ,34,FALSE)="","",VLOOKUP(A1585,入力データ,34,FALSE)),"")</f>
        <v/>
      </c>
      <c r="AE1585" s="444" t="str">
        <f>IF(AD1585="","",IF(V1592&gt;43585,5,4))</f>
        <v/>
      </c>
      <c r="AF1585" s="445" t="str">
        <f>IF(AD1585="","",V1592)</f>
        <v/>
      </c>
      <c r="AG1585" s="447" t="str">
        <f>IF(AD1585="","",V1592)</f>
        <v/>
      </c>
      <c r="AH1585" s="449" t="str">
        <f>IF(AD1585="","",V1592)</f>
        <v/>
      </c>
      <c r="AI1585" s="444">
        <v>5</v>
      </c>
      <c r="AJ1585" s="451" t="str">
        <f>IFERROR(IF(OR(VLOOKUP(A1585,入力データ,34,FALSE)=1,VLOOKUP(A1585,入力データ,34,FALSE)=3,VLOOKUP(A1585,入力データ,34,FALSE)=4,VLOOKUP(A1585,入力データ,34,FALSE)=5),3,
IF(VLOOKUP(A1585,入力データ,35,FALSE)="","",3)),"")</f>
        <v/>
      </c>
      <c r="AK1585" s="371"/>
      <c r="AL1585" s="373"/>
    </row>
    <row r="1586" spans="1:38" ht="15" customHeight="1" x14ac:dyDescent="0.15">
      <c r="A1586" s="454"/>
      <c r="B1586" s="457"/>
      <c r="C1586" s="460"/>
      <c r="D1586" s="462"/>
      <c r="E1586" s="465"/>
      <c r="F1586" s="468"/>
      <c r="G1586" s="471"/>
      <c r="H1586" s="474"/>
      <c r="I1586" s="474"/>
      <c r="J1586" s="476"/>
      <c r="K1586" s="479"/>
      <c r="L1586" s="482"/>
      <c r="M1586" s="484"/>
      <c r="N1586" s="486"/>
      <c r="O1586" s="471"/>
      <c r="P1586" s="482"/>
      <c r="Q1586" s="437"/>
      <c r="R1586" s="488"/>
      <c r="S1586" s="437"/>
      <c r="T1586" s="438"/>
      <c r="U1586" s="439"/>
      <c r="V1586" s="41"/>
      <c r="W1586" s="150"/>
      <c r="X1586" s="150"/>
      <c r="Y1586" s="150" t="str">
        <f>IFERROR(IF(VLOOKUP(A1585,入力データ,22,FALSE)="","",VLOOKUP(A1585,入力データ,22,FALSE)),"")</f>
        <v/>
      </c>
      <c r="Z1586" s="150"/>
      <c r="AA1586" s="151"/>
      <c r="AB1586" s="369"/>
      <c r="AC1586" s="378"/>
      <c r="AD1586" s="380"/>
      <c r="AE1586" s="380"/>
      <c r="AF1586" s="446"/>
      <c r="AG1586" s="448"/>
      <c r="AH1586" s="450"/>
      <c r="AI1586" s="380"/>
      <c r="AJ1586" s="452"/>
      <c r="AK1586" s="372"/>
      <c r="AL1586" s="374"/>
    </row>
    <row r="1587" spans="1:38" ht="15" customHeight="1" x14ac:dyDescent="0.15">
      <c r="A1587" s="454"/>
      <c r="B1587" s="457"/>
      <c r="C1587" s="375" t="str">
        <f>IFERROR(IF(VLOOKUP(A1585,入力データ,12,FALSE)="","",VLOOKUP(A1585,入力データ,12,FALSE)),"")</f>
        <v/>
      </c>
      <c r="D1587" s="462"/>
      <c r="E1587" s="465"/>
      <c r="F1587" s="468"/>
      <c r="G1587" s="471"/>
      <c r="H1587" s="474"/>
      <c r="I1587" s="474"/>
      <c r="J1587" s="476"/>
      <c r="K1587" s="479"/>
      <c r="L1587" s="482"/>
      <c r="M1587" s="484"/>
      <c r="N1587" s="486"/>
      <c r="O1587" s="471"/>
      <c r="P1587" s="482"/>
      <c r="Q1587" s="437"/>
      <c r="R1587" s="488"/>
      <c r="S1587" s="437"/>
      <c r="T1587" s="438"/>
      <c r="U1587" s="439"/>
      <c r="V1587" s="41"/>
      <c r="W1587" s="150"/>
      <c r="X1587" s="150"/>
      <c r="Y1587" s="150" t="str">
        <f>IFERROR(IF(VLOOKUP(A1585,入力データ,23,FALSE)="","",VLOOKUP(A1585,入力データ,23,FALSE)),"")</f>
        <v/>
      </c>
      <c r="Z1587" s="150"/>
      <c r="AA1587" s="151"/>
      <c r="AB1587" s="369"/>
      <c r="AC1587" s="377">
        <v>2</v>
      </c>
      <c r="AD1587" s="379" t="str">
        <f>IFERROR(IF(VLOOKUP(A1585,入力データ,37,FALSE)="","",VLOOKUP(A1585,入力データ,37,FALSE)),"")</f>
        <v/>
      </c>
      <c r="AE1587" s="379" t="str">
        <f>IF(AD1587="","",IF(V1592&gt;43585,5,4))</f>
        <v/>
      </c>
      <c r="AF1587" s="381" t="str">
        <f>IF(AD1587="","",V1592)</f>
        <v/>
      </c>
      <c r="AG1587" s="383" t="str">
        <f>IF(AE1587="","",V1592)</f>
        <v/>
      </c>
      <c r="AH1587" s="385" t="str">
        <f>IF(AF1587="","",V1592)</f>
        <v/>
      </c>
      <c r="AI1587" s="387">
        <v>6</v>
      </c>
      <c r="AJ1587" s="389" t="str">
        <f>IFERROR(IF(VLOOKUP(A1585,入力データ,36,FALSE)="","",3),"")</f>
        <v/>
      </c>
      <c r="AK1587" s="372"/>
      <c r="AL1587" s="374"/>
    </row>
    <row r="1588" spans="1:38" ht="15" customHeight="1" x14ac:dyDescent="0.15">
      <c r="A1588" s="454"/>
      <c r="B1588" s="458"/>
      <c r="C1588" s="376"/>
      <c r="D1588" s="463"/>
      <c r="E1588" s="466"/>
      <c r="F1588" s="469"/>
      <c r="G1588" s="472"/>
      <c r="H1588" s="466"/>
      <c r="I1588" s="466"/>
      <c r="J1588" s="477"/>
      <c r="K1588" s="480"/>
      <c r="L1588" s="466"/>
      <c r="M1588" s="466"/>
      <c r="N1588" s="469"/>
      <c r="O1588" s="472"/>
      <c r="P1588" s="466"/>
      <c r="Q1588" s="477"/>
      <c r="R1588" s="489"/>
      <c r="S1588" s="440"/>
      <c r="T1588" s="441"/>
      <c r="U1588" s="442"/>
      <c r="V1588" s="38"/>
      <c r="W1588" s="36"/>
      <c r="X1588" s="36"/>
      <c r="Y1588" s="150" t="str">
        <f>IFERROR(IF(VLOOKUP(A1585,入力データ,24,FALSE)="","",VLOOKUP(A1585,入力データ,24,FALSE)),"")</f>
        <v/>
      </c>
      <c r="Z1588" s="63"/>
      <c r="AA1588" s="37"/>
      <c r="AB1588" s="369"/>
      <c r="AC1588" s="378"/>
      <c r="AD1588" s="380"/>
      <c r="AE1588" s="380"/>
      <c r="AF1588" s="382"/>
      <c r="AG1588" s="384"/>
      <c r="AH1588" s="386"/>
      <c r="AI1588" s="388"/>
      <c r="AJ1588" s="390"/>
      <c r="AK1588" s="372"/>
      <c r="AL1588" s="374"/>
    </row>
    <row r="1589" spans="1:38" ht="15" customHeight="1" x14ac:dyDescent="0.15">
      <c r="A1589" s="454"/>
      <c r="B1589" s="490" t="str">
        <f>IF(OR(C1585&lt;&gt;"",C1587&lt;&gt;""),"○","")</f>
        <v/>
      </c>
      <c r="C1589" s="391" t="str">
        <f>IFERROR(IF(VLOOKUP(A1585,入力データ,4,FALSE)="","",VLOOKUP(A1585,入力データ,4,FALSE)),"")</f>
        <v/>
      </c>
      <c r="D1589" s="392"/>
      <c r="E1589" s="395" t="str">
        <f>IFERROR(IF(VLOOKUP(A1585,入力データ,15,FALSE)="","",IF(VLOOKUP(A1585,入力データ,15,FALSE)&gt;43585,5,4)),"")</f>
        <v/>
      </c>
      <c r="F1589" s="398" t="str">
        <f>IFERROR(IF(VLOOKUP(A1585,入力データ,15,FALSE)="","",VLOOKUP(A1585,入力データ,15,FALSE)),"")</f>
        <v/>
      </c>
      <c r="G1589" s="401" t="str">
        <f>IFERROR(IF(VLOOKUP(A1585,入力データ,15,FALSE)="","",VLOOKUP(A1585,入力データ,15,FALSE)),"")</f>
        <v/>
      </c>
      <c r="H1589" s="404" t="str">
        <f>IFERROR(IF(VLOOKUP(A1585,入力データ,15,FALSE)&gt;0,1,""),"")</f>
        <v/>
      </c>
      <c r="I1589" s="404" t="str">
        <f>IFERROR(IF(VLOOKUP(A1585,入力データ,16,FALSE)="","",VLOOKUP(A1585,入力データ,16,FALSE)),"")</f>
        <v/>
      </c>
      <c r="J1589" s="405" t="str">
        <f>IFERROR(IF(VLOOKUP(A1585,入力データ,17,FALSE)="","",
IF(VLOOKUP(A1585,入力データ,17,FALSE)&gt;159,"G",
IF(VLOOKUP(A1585,入力データ,17,FALSE)&gt;149,"F",
IF(VLOOKUP(A1585,入力データ,17,FALSE)&gt;139,"E",
IF(VLOOKUP(A1585,入力データ,17,FALSE)&gt;129,"D",
IF(VLOOKUP(A1585,入力データ,17,FALSE)&gt;119,"C",
IF(VLOOKUP(A1585,入力データ,17,FALSE)&gt;109,"B",
IF(VLOOKUP(A1585,入力データ,17,FALSE)&gt;99,"A",
"")))))))),"")</f>
        <v/>
      </c>
      <c r="K1589" s="408" t="str">
        <f>IFERROR(IF(VLOOKUP(A1585,入力データ,17,FALSE)="","",
IF(VLOOKUP(A1585,入力データ,17,FALSE)&gt;99,MOD(VLOOKUP(A1585,入力データ,17,FALSE),10),VLOOKUP(A1585,入力データ,17,FALSE))),"")</f>
        <v/>
      </c>
      <c r="L1589" s="411" t="str">
        <f>IFERROR(IF(VLOOKUP(A1585,入力データ,18,FALSE)="","",VLOOKUP(A1585,入力データ,18,FALSE)),"")</f>
        <v/>
      </c>
      <c r="M1589" s="493" t="str">
        <f>IFERROR(IF(VLOOKUP(A1585,入力データ,19,FALSE)="","",IF(VLOOKUP(A1585,入力データ,19,FALSE)&gt;43585,5,4)),"")</f>
        <v/>
      </c>
      <c r="N1589" s="398" t="str">
        <f>IFERROR(IF(VLOOKUP(A1585,入力データ,19,FALSE)="","",VLOOKUP(A1585,入力データ,19,FALSE)),"")</f>
        <v/>
      </c>
      <c r="O1589" s="401" t="str">
        <f>IFERROR(IF(VLOOKUP(A1585,入力データ,19,FALSE)="","",VLOOKUP(A1585,入力データ,19,FALSE)),"")</f>
        <v/>
      </c>
      <c r="P1589" s="411" t="str">
        <f>IFERROR(IF(VLOOKUP(A1585,入力データ,20,FALSE)="","",VLOOKUP(A1585,入力データ,20,FALSE)),"")</f>
        <v/>
      </c>
      <c r="Q1589" s="500"/>
      <c r="R1589" s="503" t="str">
        <f>IFERROR(IF(OR(S1589="ｲｸｷｭｳ",S1589="ﾑｷｭｳ",AND(L1589="",P1589="")),"",VLOOKUP(A1585,入力データ,31,FALSE)),"")</f>
        <v/>
      </c>
      <c r="S1589" s="423" t="str">
        <f>IFERROR(
IF(VLOOKUP(A1585,入力データ,33,FALSE)=1,"ﾑｷｭｳ ",
IF(VLOOKUP(A1585,入力データ,33,FALSE)=3,"ｲｸｷｭｳ",
IF(VLOOKUP(A1585,入力データ,33,FALSE)=4,VLOOKUP(A1585,入力データ,32,FALSE),
IF(VLOOKUP(A1585,入力データ,33,FALSE)=5,VLOOKUP(A1585,入力データ,32,FALSE),
IF(AND(VLOOKUP(A1585,入力データ,38,FALSE)&gt;0,VLOOKUP(A1585,入力データ,38,FALSE)&lt;9),0,
IF(AND(L1589="",P1589=""),"",VLOOKUP(A1585,入力データ,32,FALSE))))))),"")</f>
        <v/>
      </c>
      <c r="T1589" s="424"/>
      <c r="U1589" s="425"/>
      <c r="V1589" s="36"/>
      <c r="W1589" s="36"/>
      <c r="X1589" s="36"/>
      <c r="Y1589" s="63" t="str">
        <f>IFERROR(IF(VLOOKUP(A1585,入力データ,25,FALSE)="","",VLOOKUP(A1585,入力データ,25,FALSE)),"")</f>
        <v/>
      </c>
      <c r="Z1589" s="63"/>
      <c r="AA1589" s="37"/>
      <c r="AB1589" s="369"/>
      <c r="AC1589" s="377">
        <v>3</v>
      </c>
      <c r="AD1589" s="379" t="str">
        <f>IFERROR(IF(VLOOKUP(A1585,入力データ,33,FALSE)="","",VLOOKUP(A1585,入力データ,33,FALSE)),"")</f>
        <v/>
      </c>
      <c r="AE1589" s="379" t="str">
        <f>IF(AD1589="","",IF(V1592&gt;43585,5,4))</f>
        <v/>
      </c>
      <c r="AF1589" s="381" t="str">
        <f>IF(AD1589="","",V1592)</f>
        <v/>
      </c>
      <c r="AG1589" s="383" t="str">
        <f>IF(AE1589="","",V1592)</f>
        <v/>
      </c>
      <c r="AH1589" s="385" t="str">
        <f>IF(AF1589="","",V1592)</f>
        <v/>
      </c>
      <c r="AI1589" s="379">
        <v>7</v>
      </c>
      <c r="AJ1589" s="430"/>
      <c r="AK1589" s="372"/>
      <c r="AL1589" s="374"/>
    </row>
    <row r="1590" spans="1:38" ht="15" customHeight="1" x14ac:dyDescent="0.15">
      <c r="A1590" s="454"/>
      <c r="B1590" s="491"/>
      <c r="C1590" s="393"/>
      <c r="D1590" s="394"/>
      <c r="E1590" s="396"/>
      <c r="F1590" s="399"/>
      <c r="G1590" s="402"/>
      <c r="H1590" s="396"/>
      <c r="I1590" s="396"/>
      <c r="J1590" s="406"/>
      <c r="K1590" s="409"/>
      <c r="L1590" s="396"/>
      <c r="M1590" s="494"/>
      <c r="N1590" s="496"/>
      <c r="O1590" s="498"/>
      <c r="P1590" s="494"/>
      <c r="Q1590" s="501"/>
      <c r="R1590" s="504"/>
      <c r="S1590" s="426"/>
      <c r="T1590" s="426"/>
      <c r="U1590" s="427"/>
      <c r="V1590" s="1"/>
      <c r="W1590" s="1"/>
      <c r="X1590" s="1"/>
      <c r="Y1590" s="63" t="str">
        <f>IFERROR(IF(VLOOKUP(A1585,入力データ,26,FALSE)="","",VLOOKUP(A1585,入力データ,26,FALSE)),"")</f>
        <v/>
      </c>
      <c r="Z1590" s="1"/>
      <c r="AA1590" s="1"/>
      <c r="AB1590" s="369"/>
      <c r="AC1590" s="378"/>
      <c r="AD1590" s="380"/>
      <c r="AE1590" s="380"/>
      <c r="AF1590" s="382"/>
      <c r="AG1590" s="384"/>
      <c r="AH1590" s="386"/>
      <c r="AI1590" s="380"/>
      <c r="AJ1590" s="431"/>
      <c r="AK1590" s="372"/>
      <c r="AL1590" s="374"/>
    </row>
    <row r="1591" spans="1:38" ht="15" customHeight="1" x14ac:dyDescent="0.15">
      <c r="A1591" s="454"/>
      <c r="B1591" s="491"/>
      <c r="C1591" s="432" t="str">
        <f>IFERROR(IF(VLOOKUP(A1585,入力データ,14,FALSE)="","",VLOOKUP(A1585,入力データ,14,FALSE)),"")</f>
        <v/>
      </c>
      <c r="D1591" s="409"/>
      <c r="E1591" s="396"/>
      <c r="F1591" s="399"/>
      <c r="G1591" s="402"/>
      <c r="H1591" s="396"/>
      <c r="I1591" s="396"/>
      <c r="J1591" s="406"/>
      <c r="K1591" s="409"/>
      <c r="L1591" s="396"/>
      <c r="M1591" s="494"/>
      <c r="N1591" s="496"/>
      <c r="O1591" s="498"/>
      <c r="P1591" s="494"/>
      <c r="Q1591" s="501"/>
      <c r="R1591" s="504"/>
      <c r="S1591" s="426"/>
      <c r="T1591" s="426"/>
      <c r="U1591" s="427"/>
      <c r="V1591" s="150"/>
      <c r="W1591" s="150"/>
      <c r="X1591" s="150"/>
      <c r="Y1591" s="1"/>
      <c r="Z1591" s="62"/>
      <c r="AA1591" s="151"/>
      <c r="AB1591" s="369"/>
      <c r="AC1591" s="377">
        <v>4</v>
      </c>
      <c r="AD1591" s="413" t="str">
        <f>IFERROR(IF(VLOOKUP(A1585,入力データ,38,FALSE)="","",VLOOKUP(A1585,入力データ,38,FALSE)),"")</f>
        <v/>
      </c>
      <c r="AE1591" s="379" t="str">
        <f>IF(AD1591="","",IF(V1592&gt;43585,5,4))</f>
        <v/>
      </c>
      <c r="AF1591" s="381" t="str">
        <f>IF(AE1591="","",V1592)</f>
        <v/>
      </c>
      <c r="AG1591" s="383" t="str">
        <f>IF(AE1591="","",V1592)</f>
        <v/>
      </c>
      <c r="AH1591" s="385" t="str">
        <f>IF(AE1591="","",V1592)</f>
        <v/>
      </c>
      <c r="AI1591" s="379"/>
      <c r="AJ1591" s="418"/>
      <c r="AK1591" s="58"/>
      <c r="AL1591" s="86"/>
    </row>
    <row r="1592" spans="1:38" ht="15" customHeight="1" x14ac:dyDescent="0.15">
      <c r="A1592" s="455"/>
      <c r="B1592" s="492"/>
      <c r="C1592" s="433"/>
      <c r="D1592" s="410"/>
      <c r="E1592" s="397"/>
      <c r="F1592" s="400"/>
      <c r="G1592" s="403"/>
      <c r="H1592" s="397"/>
      <c r="I1592" s="397"/>
      <c r="J1592" s="407"/>
      <c r="K1592" s="410"/>
      <c r="L1592" s="397"/>
      <c r="M1592" s="495"/>
      <c r="N1592" s="497"/>
      <c r="O1592" s="499"/>
      <c r="P1592" s="495"/>
      <c r="Q1592" s="502"/>
      <c r="R1592" s="505"/>
      <c r="S1592" s="428"/>
      <c r="T1592" s="428"/>
      <c r="U1592" s="429"/>
      <c r="V1592" s="420" t="str">
        <f>IFERROR(IF(VLOOKUP(A1585,入力データ,27,FALSE)="","",VLOOKUP(A1585,入力データ,27,FALSE)),"")</f>
        <v/>
      </c>
      <c r="W1592" s="421"/>
      <c r="X1592" s="421"/>
      <c r="Y1592" s="421"/>
      <c r="Z1592" s="421"/>
      <c r="AA1592" s="422"/>
      <c r="AB1592" s="370"/>
      <c r="AC1592" s="412"/>
      <c r="AD1592" s="414"/>
      <c r="AE1592" s="414"/>
      <c r="AF1592" s="415"/>
      <c r="AG1592" s="416"/>
      <c r="AH1592" s="417"/>
      <c r="AI1592" s="414"/>
      <c r="AJ1592" s="419"/>
      <c r="AK1592" s="60"/>
      <c r="AL1592" s="61"/>
    </row>
    <row r="1593" spans="1:38" ht="15" customHeight="1" x14ac:dyDescent="0.15">
      <c r="A1593" s="453">
        <v>198</v>
      </c>
      <c r="B1593" s="456"/>
      <c r="C1593" s="459" t="str">
        <f>IFERROR(IF(VLOOKUP(A1593,入力データ,2,FALSE)="","",VLOOKUP(A1593,入力データ,2,FALSE)),"")</f>
        <v/>
      </c>
      <c r="D1593" s="461" t="str">
        <f>IFERROR(
IF(OR(VLOOKUP(A1593,入力データ,34,FALSE)=1,
VLOOKUP(A1593,入力データ,34,FALSE)=3,
VLOOKUP(A1593,入力データ,34,FALSE)=4,
VLOOKUP(A1593,入力データ,34,FALSE)=5),
IF(VLOOKUP(A1593,入力データ,13,FALSE)="","",VLOOKUP(A1593,入力データ,13,FALSE)),
IF(VLOOKUP(A1593,入力データ,3,FALSE)="","",VLOOKUP(A1593,入力データ,3,FALSE))),"")</f>
        <v/>
      </c>
      <c r="E1593" s="464" t="str">
        <f>IFERROR(IF(VLOOKUP(A1593,入力データ,5,FALSE)="","",IF(VLOOKUP(A1593,入力データ,5,FALSE)&gt;43585,5,4)),"")</f>
        <v/>
      </c>
      <c r="F1593" s="467" t="str">
        <f>IFERROR(IF(VLOOKUP(A1593,入力データ,5,FALSE)="","",VLOOKUP(A1593,入力データ,5,FALSE)),"")</f>
        <v/>
      </c>
      <c r="G1593" s="470" t="str">
        <f>IFERROR(IF(VLOOKUP(A1593,入力データ,5,FALSE)="","",VLOOKUP(A1593,入力データ,5,FALSE)),"")</f>
        <v/>
      </c>
      <c r="H1593" s="473" t="str">
        <f>IFERROR(IF(VLOOKUP(A1593,入力データ,5,FALSE)&gt;0,1,""),"")</f>
        <v/>
      </c>
      <c r="I1593" s="473" t="str">
        <f>IFERROR(IF(VLOOKUP(A1593,入力データ,6,FALSE)="","",VLOOKUP(A1593,入力データ,6,FALSE)),"")</f>
        <v/>
      </c>
      <c r="J1593" s="475" t="str">
        <f>IFERROR(IF(VLOOKUP(A1593,入力データ,7,FALSE)="","",
IF(VLOOKUP(A1593,入力データ,7,FALSE)&gt;159,"G",
IF(VLOOKUP(A1593,入力データ,7,FALSE)&gt;149,"F",
IF(VLOOKUP(A1593,入力データ,7,FALSE)&gt;139,"E",
IF(VLOOKUP(A1593,入力データ,7,FALSE)&gt;129,"D",
IF(VLOOKUP(A1593,入力データ,7,FALSE)&gt;119,"C",
IF(VLOOKUP(A1593,入力データ,7,FALSE)&gt;109,"B",
IF(VLOOKUP(A1593,入力データ,7,FALSE)&gt;99,"A",
"")))))))),"")</f>
        <v/>
      </c>
      <c r="K1593" s="478" t="str">
        <f>IFERROR(IF(VLOOKUP(A1593,入力データ,7,FALSE)="","",
IF(VLOOKUP(A1593,入力データ,7,FALSE)&gt;99,MOD(VLOOKUP(A1593,入力データ,7,FALSE),10),VLOOKUP(A1593,入力データ,7,FALSE))),"")</f>
        <v/>
      </c>
      <c r="L1593" s="481" t="str">
        <f>IFERROR(IF(VLOOKUP(A1593,入力データ,8,FALSE)="","",VLOOKUP(A1593,入力データ,8,FALSE)),"")</f>
        <v/>
      </c>
      <c r="M1593" s="483" t="str">
        <f>IFERROR(IF(VLOOKUP(A1593,入力データ,9,FALSE)="","",IF(VLOOKUP(A1593,入力データ,9,FALSE)&gt;43585,5,4)),"")</f>
        <v/>
      </c>
      <c r="N1593" s="485" t="str">
        <f>IFERROR(IF(VLOOKUP(A1593,入力データ,9,FALSE)="","",VLOOKUP(A1593,入力データ,9,FALSE)),"")</f>
        <v/>
      </c>
      <c r="O1593" s="470" t="str">
        <f>IFERROR(IF(VLOOKUP(A1593,入力データ,9,FALSE)="","",VLOOKUP(A1593,入力データ,9,FALSE)),"")</f>
        <v/>
      </c>
      <c r="P1593" s="481" t="str">
        <f>IFERROR(IF(VLOOKUP(A1593,入力データ,10,FALSE)="","",VLOOKUP(A1593,入力データ,10,FALSE)),"")</f>
        <v/>
      </c>
      <c r="Q1593" s="434"/>
      <c r="R1593" s="487" t="str">
        <f>IFERROR(IF(VLOOKUP(A1593,入力データ,8,FALSE)="","",VLOOKUP(A1593,入力データ,8,FALSE)+VALUE(VLOOKUP(A1593,入力データ,10,FALSE))),"")</f>
        <v/>
      </c>
      <c r="S1593" s="434" t="str">
        <f>IF(R1593="","",IF(VLOOKUP(A1593,入力データ,11,FALSE)="育児休業","ｲｸｷｭｳ",IF(VLOOKUP(A1593,入力データ,11,FALSE)="傷病休職","ﾑｷｭｳ",ROUNDDOWN(R1593*10/1000,0))))</f>
        <v/>
      </c>
      <c r="T1593" s="435"/>
      <c r="U1593" s="436"/>
      <c r="V1593" s="152"/>
      <c r="W1593" s="149"/>
      <c r="X1593" s="149"/>
      <c r="Y1593" s="149" t="str">
        <f>IFERROR(IF(VLOOKUP(A1593,入力データ,21,FALSE)="","",VLOOKUP(A1593,入力データ,21,FALSE)),"")</f>
        <v/>
      </c>
      <c r="Z1593" s="40"/>
      <c r="AA1593" s="67"/>
      <c r="AB1593" s="368" t="str">
        <f>IFERROR(IF(VLOOKUP(A1593,入力データ,28,FALSE)&amp;"　"&amp;VLOOKUP(A1593,入力データ,29,FALSE)="　","",VLOOKUP(A1593,入力データ,28,FALSE)&amp;"　"&amp;VLOOKUP(A1593,入力データ,29,FALSE)),"")</f>
        <v/>
      </c>
      <c r="AC1593" s="443">
        <v>1</v>
      </c>
      <c r="AD1593" s="444" t="str">
        <f>IFERROR(IF(VLOOKUP(A1593,入力データ,34,FALSE)="","",VLOOKUP(A1593,入力データ,34,FALSE)),"")</f>
        <v/>
      </c>
      <c r="AE1593" s="444" t="str">
        <f>IF(AD1593="","",IF(V1600&gt;43585,5,4))</f>
        <v/>
      </c>
      <c r="AF1593" s="445" t="str">
        <f>IF(AD1593="","",V1600)</f>
        <v/>
      </c>
      <c r="AG1593" s="447" t="str">
        <f>IF(AD1593="","",V1600)</f>
        <v/>
      </c>
      <c r="AH1593" s="449" t="str">
        <f>IF(AD1593="","",V1600)</f>
        <v/>
      </c>
      <c r="AI1593" s="444">
        <v>5</v>
      </c>
      <c r="AJ1593" s="451" t="str">
        <f>IFERROR(IF(OR(VLOOKUP(A1593,入力データ,34,FALSE)=1,VLOOKUP(A1593,入力データ,34,FALSE)=3,VLOOKUP(A1593,入力データ,34,FALSE)=4,VLOOKUP(A1593,入力データ,34,FALSE)=5),3,
IF(VLOOKUP(A1593,入力データ,35,FALSE)="","",3)),"")</f>
        <v/>
      </c>
      <c r="AK1593" s="371"/>
      <c r="AL1593" s="373"/>
    </row>
    <row r="1594" spans="1:38" ht="15" customHeight="1" x14ac:dyDescent="0.15">
      <c r="A1594" s="454"/>
      <c r="B1594" s="457"/>
      <c r="C1594" s="460"/>
      <c r="D1594" s="462"/>
      <c r="E1594" s="465"/>
      <c r="F1594" s="468"/>
      <c r="G1594" s="471"/>
      <c r="H1594" s="474"/>
      <c r="I1594" s="474"/>
      <c r="J1594" s="476"/>
      <c r="K1594" s="479"/>
      <c r="L1594" s="482"/>
      <c r="M1594" s="484"/>
      <c r="N1594" s="486"/>
      <c r="O1594" s="471"/>
      <c r="P1594" s="482"/>
      <c r="Q1594" s="437"/>
      <c r="R1594" s="488"/>
      <c r="S1594" s="437"/>
      <c r="T1594" s="438"/>
      <c r="U1594" s="439"/>
      <c r="V1594" s="41"/>
      <c r="W1594" s="150"/>
      <c r="X1594" s="150"/>
      <c r="Y1594" s="150" t="str">
        <f>IFERROR(IF(VLOOKUP(A1593,入力データ,22,FALSE)="","",VLOOKUP(A1593,入力データ,22,FALSE)),"")</f>
        <v/>
      </c>
      <c r="Z1594" s="150"/>
      <c r="AA1594" s="151"/>
      <c r="AB1594" s="369"/>
      <c r="AC1594" s="378"/>
      <c r="AD1594" s="380"/>
      <c r="AE1594" s="380"/>
      <c r="AF1594" s="446"/>
      <c r="AG1594" s="448"/>
      <c r="AH1594" s="450"/>
      <c r="AI1594" s="380"/>
      <c r="AJ1594" s="452"/>
      <c r="AK1594" s="372"/>
      <c r="AL1594" s="374"/>
    </row>
    <row r="1595" spans="1:38" ht="15" customHeight="1" x14ac:dyDescent="0.15">
      <c r="A1595" s="454"/>
      <c r="B1595" s="457"/>
      <c r="C1595" s="375" t="str">
        <f>IFERROR(IF(VLOOKUP(A1593,入力データ,12,FALSE)="","",VLOOKUP(A1593,入力データ,12,FALSE)),"")</f>
        <v/>
      </c>
      <c r="D1595" s="462"/>
      <c r="E1595" s="465"/>
      <c r="F1595" s="468"/>
      <c r="G1595" s="471"/>
      <c r="H1595" s="474"/>
      <c r="I1595" s="474"/>
      <c r="J1595" s="476"/>
      <c r="K1595" s="479"/>
      <c r="L1595" s="482"/>
      <c r="M1595" s="484"/>
      <c r="N1595" s="486"/>
      <c r="O1595" s="471"/>
      <c r="P1595" s="482"/>
      <c r="Q1595" s="437"/>
      <c r="R1595" s="488"/>
      <c r="S1595" s="437"/>
      <c r="T1595" s="438"/>
      <c r="U1595" s="439"/>
      <c r="V1595" s="41"/>
      <c r="W1595" s="150"/>
      <c r="X1595" s="150"/>
      <c r="Y1595" s="150" t="str">
        <f>IFERROR(IF(VLOOKUP(A1593,入力データ,23,FALSE)="","",VLOOKUP(A1593,入力データ,23,FALSE)),"")</f>
        <v/>
      </c>
      <c r="Z1595" s="150"/>
      <c r="AA1595" s="151"/>
      <c r="AB1595" s="369"/>
      <c r="AC1595" s="377">
        <v>2</v>
      </c>
      <c r="AD1595" s="379" t="str">
        <f>IFERROR(IF(VLOOKUP(A1593,入力データ,37,FALSE)="","",VLOOKUP(A1593,入力データ,37,FALSE)),"")</f>
        <v/>
      </c>
      <c r="AE1595" s="379" t="str">
        <f>IF(AD1595="","",IF(V1600&gt;43585,5,4))</f>
        <v/>
      </c>
      <c r="AF1595" s="381" t="str">
        <f>IF(AD1595="","",V1600)</f>
        <v/>
      </c>
      <c r="AG1595" s="383" t="str">
        <f>IF(AE1595="","",V1600)</f>
        <v/>
      </c>
      <c r="AH1595" s="385" t="str">
        <f>IF(AF1595="","",V1600)</f>
        <v/>
      </c>
      <c r="AI1595" s="387">
        <v>6</v>
      </c>
      <c r="AJ1595" s="389" t="str">
        <f>IFERROR(IF(VLOOKUP(A1593,入力データ,36,FALSE)="","",3),"")</f>
        <v/>
      </c>
      <c r="AK1595" s="372"/>
      <c r="AL1595" s="374"/>
    </row>
    <row r="1596" spans="1:38" ht="15" customHeight="1" x14ac:dyDescent="0.15">
      <c r="A1596" s="454"/>
      <c r="B1596" s="458"/>
      <c r="C1596" s="376"/>
      <c r="D1596" s="463"/>
      <c r="E1596" s="466"/>
      <c r="F1596" s="469"/>
      <c r="G1596" s="472"/>
      <c r="H1596" s="466"/>
      <c r="I1596" s="466"/>
      <c r="J1596" s="477"/>
      <c r="K1596" s="480"/>
      <c r="L1596" s="466"/>
      <c r="M1596" s="466"/>
      <c r="N1596" s="469"/>
      <c r="O1596" s="472"/>
      <c r="P1596" s="466"/>
      <c r="Q1596" s="477"/>
      <c r="R1596" s="489"/>
      <c r="S1596" s="440"/>
      <c r="T1596" s="441"/>
      <c r="U1596" s="442"/>
      <c r="V1596" s="38"/>
      <c r="W1596" s="36"/>
      <c r="X1596" s="36"/>
      <c r="Y1596" s="150" t="str">
        <f>IFERROR(IF(VLOOKUP(A1593,入力データ,24,FALSE)="","",VLOOKUP(A1593,入力データ,24,FALSE)),"")</f>
        <v/>
      </c>
      <c r="Z1596" s="63"/>
      <c r="AA1596" s="37"/>
      <c r="AB1596" s="369"/>
      <c r="AC1596" s="378"/>
      <c r="AD1596" s="380"/>
      <c r="AE1596" s="380"/>
      <c r="AF1596" s="382"/>
      <c r="AG1596" s="384"/>
      <c r="AH1596" s="386"/>
      <c r="AI1596" s="388"/>
      <c r="AJ1596" s="390"/>
      <c r="AK1596" s="372"/>
      <c r="AL1596" s="374"/>
    </row>
    <row r="1597" spans="1:38" ht="15" customHeight="1" x14ac:dyDescent="0.15">
      <c r="A1597" s="454"/>
      <c r="B1597" s="490" t="str">
        <f>IF(OR(C1593&lt;&gt;"",C1595&lt;&gt;""),"○","")</f>
        <v/>
      </c>
      <c r="C1597" s="391" t="str">
        <f>IFERROR(IF(VLOOKUP(A1593,入力データ,4,FALSE)="","",VLOOKUP(A1593,入力データ,4,FALSE)),"")</f>
        <v/>
      </c>
      <c r="D1597" s="392"/>
      <c r="E1597" s="395" t="str">
        <f>IFERROR(IF(VLOOKUP(A1593,入力データ,15,FALSE)="","",IF(VLOOKUP(A1593,入力データ,15,FALSE)&gt;43585,5,4)),"")</f>
        <v/>
      </c>
      <c r="F1597" s="398" t="str">
        <f>IFERROR(IF(VLOOKUP(A1593,入力データ,15,FALSE)="","",VLOOKUP(A1593,入力データ,15,FALSE)),"")</f>
        <v/>
      </c>
      <c r="G1597" s="401" t="str">
        <f>IFERROR(IF(VLOOKUP(A1593,入力データ,15,FALSE)="","",VLOOKUP(A1593,入力データ,15,FALSE)),"")</f>
        <v/>
      </c>
      <c r="H1597" s="404" t="str">
        <f>IFERROR(IF(VLOOKUP(A1593,入力データ,15,FALSE)&gt;0,1,""),"")</f>
        <v/>
      </c>
      <c r="I1597" s="404" t="str">
        <f>IFERROR(IF(VLOOKUP(A1593,入力データ,16,FALSE)="","",VLOOKUP(A1593,入力データ,16,FALSE)),"")</f>
        <v/>
      </c>
      <c r="J1597" s="405" t="str">
        <f>IFERROR(IF(VLOOKUP(A1593,入力データ,17,FALSE)="","",
IF(VLOOKUP(A1593,入力データ,17,FALSE)&gt;159,"G",
IF(VLOOKUP(A1593,入力データ,17,FALSE)&gt;149,"F",
IF(VLOOKUP(A1593,入力データ,17,FALSE)&gt;139,"E",
IF(VLOOKUP(A1593,入力データ,17,FALSE)&gt;129,"D",
IF(VLOOKUP(A1593,入力データ,17,FALSE)&gt;119,"C",
IF(VLOOKUP(A1593,入力データ,17,FALSE)&gt;109,"B",
IF(VLOOKUP(A1593,入力データ,17,FALSE)&gt;99,"A",
"")))))))),"")</f>
        <v/>
      </c>
      <c r="K1597" s="408" t="str">
        <f>IFERROR(IF(VLOOKUP(A1593,入力データ,17,FALSE)="","",
IF(VLOOKUP(A1593,入力データ,17,FALSE)&gt;99,MOD(VLOOKUP(A1593,入力データ,17,FALSE),10),VLOOKUP(A1593,入力データ,17,FALSE))),"")</f>
        <v/>
      </c>
      <c r="L1597" s="411" t="str">
        <f>IFERROR(IF(VLOOKUP(A1593,入力データ,18,FALSE)="","",VLOOKUP(A1593,入力データ,18,FALSE)),"")</f>
        <v/>
      </c>
      <c r="M1597" s="493" t="str">
        <f>IFERROR(IF(VLOOKUP(A1593,入力データ,19,FALSE)="","",IF(VLOOKUP(A1593,入力データ,19,FALSE)&gt;43585,5,4)),"")</f>
        <v/>
      </c>
      <c r="N1597" s="398" t="str">
        <f>IFERROR(IF(VLOOKUP(A1593,入力データ,19,FALSE)="","",VLOOKUP(A1593,入力データ,19,FALSE)),"")</f>
        <v/>
      </c>
      <c r="O1597" s="401" t="str">
        <f>IFERROR(IF(VLOOKUP(A1593,入力データ,19,FALSE)="","",VLOOKUP(A1593,入力データ,19,FALSE)),"")</f>
        <v/>
      </c>
      <c r="P1597" s="411" t="str">
        <f>IFERROR(IF(VLOOKUP(A1593,入力データ,20,FALSE)="","",VLOOKUP(A1593,入力データ,20,FALSE)),"")</f>
        <v/>
      </c>
      <c r="Q1597" s="500"/>
      <c r="R1597" s="503" t="str">
        <f>IFERROR(IF(OR(S1597="ｲｸｷｭｳ",S1597="ﾑｷｭｳ",AND(L1597="",P1597="")),"",VLOOKUP(A1593,入力データ,31,FALSE)),"")</f>
        <v/>
      </c>
      <c r="S1597" s="423" t="str">
        <f>IFERROR(
IF(VLOOKUP(A1593,入力データ,33,FALSE)=1,"ﾑｷｭｳ ",
IF(VLOOKUP(A1593,入力データ,33,FALSE)=3,"ｲｸｷｭｳ",
IF(VLOOKUP(A1593,入力データ,33,FALSE)=4,VLOOKUP(A1593,入力データ,32,FALSE),
IF(VLOOKUP(A1593,入力データ,33,FALSE)=5,VLOOKUP(A1593,入力データ,32,FALSE),
IF(AND(VLOOKUP(A1593,入力データ,38,FALSE)&gt;0,VLOOKUP(A1593,入力データ,38,FALSE)&lt;9),0,
IF(AND(L1597="",P1597=""),"",VLOOKUP(A1593,入力データ,32,FALSE))))))),"")</f>
        <v/>
      </c>
      <c r="T1597" s="424"/>
      <c r="U1597" s="425"/>
      <c r="V1597" s="36"/>
      <c r="W1597" s="36"/>
      <c r="X1597" s="36"/>
      <c r="Y1597" s="63" t="str">
        <f>IFERROR(IF(VLOOKUP(A1593,入力データ,25,FALSE)="","",VLOOKUP(A1593,入力データ,25,FALSE)),"")</f>
        <v/>
      </c>
      <c r="Z1597" s="63"/>
      <c r="AA1597" s="37"/>
      <c r="AB1597" s="369"/>
      <c r="AC1597" s="377">
        <v>3</v>
      </c>
      <c r="AD1597" s="379" t="str">
        <f>IFERROR(IF(VLOOKUP(A1593,入力データ,33,FALSE)="","",VLOOKUP(A1593,入力データ,33,FALSE)),"")</f>
        <v/>
      </c>
      <c r="AE1597" s="379" t="str">
        <f>IF(AD1597="","",IF(V1600&gt;43585,5,4))</f>
        <v/>
      </c>
      <c r="AF1597" s="381" t="str">
        <f>IF(AD1597="","",V1600)</f>
        <v/>
      </c>
      <c r="AG1597" s="383" t="str">
        <f>IF(AE1597="","",V1600)</f>
        <v/>
      </c>
      <c r="AH1597" s="385" t="str">
        <f>IF(AF1597="","",V1600)</f>
        <v/>
      </c>
      <c r="AI1597" s="379">
        <v>7</v>
      </c>
      <c r="AJ1597" s="430"/>
      <c r="AK1597" s="372"/>
      <c r="AL1597" s="374"/>
    </row>
    <row r="1598" spans="1:38" ht="15" customHeight="1" x14ac:dyDescent="0.15">
      <c r="A1598" s="454"/>
      <c r="B1598" s="491"/>
      <c r="C1598" s="393"/>
      <c r="D1598" s="394"/>
      <c r="E1598" s="396"/>
      <c r="F1598" s="399"/>
      <c r="G1598" s="402"/>
      <c r="H1598" s="396"/>
      <c r="I1598" s="396"/>
      <c r="J1598" s="406"/>
      <c r="K1598" s="409"/>
      <c r="L1598" s="396"/>
      <c r="M1598" s="494"/>
      <c r="N1598" s="496"/>
      <c r="O1598" s="498"/>
      <c r="P1598" s="494"/>
      <c r="Q1598" s="501"/>
      <c r="R1598" s="504"/>
      <c r="S1598" s="426"/>
      <c r="T1598" s="426"/>
      <c r="U1598" s="427"/>
      <c r="V1598" s="1"/>
      <c r="W1598" s="1"/>
      <c r="X1598" s="1"/>
      <c r="Y1598" s="63" t="str">
        <f>IFERROR(IF(VLOOKUP(A1593,入力データ,26,FALSE)="","",VLOOKUP(A1593,入力データ,26,FALSE)),"")</f>
        <v/>
      </c>
      <c r="Z1598" s="1"/>
      <c r="AA1598" s="1"/>
      <c r="AB1598" s="369"/>
      <c r="AC1598" s="378"/>
      <c r="AD1598" s="380"/>
      <c r="AE1598" s="380"/>
      <c r="AF1598" s="382"/>
      <c r="AG1598" s="384"/>
      <c r="AH1598" s="386"/>
      <c r="AI1598" s="380"/>
      <c r="AJ1598" s="431"/>
      <c r="AK1598" s="372"/>
      <c r="AL1598" s="374"/>
    </row>
    <row r="1599" spans="1:38" ht="15" customHeight="1" x14ac:dyDescent="0.15">
      <c r="A1599" s="454"/>
      <c r="B1599" s="491"/>
      <c r="C1599" s="432" t="str">
        <f>IFERROR(IF(VLOOKUP(A1593,入力データ,14,FALSE)="","",VLOOKUP(A1593,入力データ,14,FALSE)),"")</f>
        <v/>
      </c>
      <c r="D1599" s="409"/>
      <c r="E1599" s="396"/>
      <c r="F1599" s="399"/>
      <c r="G1599" s="402"/>
      <c r="H1599" s="396"/>
      <c r="I1599" s="396"/>
      <c r="J1599" s="406"/>
      <c r="K1599" s="409"/>
      <c r="L1599" s="396"/>
      <c r="M1599" s="494"/>
      <c r="N1599" s="496"/>
      <c r="O1599" s="498"/>
      <c r="P1599" s="494"/>
      <c r="Q1599" s="501"/>
      <c r="R1599" s="504"/>
      <c r="S1599" s="426"/>
      <c r="T1599" s="426"/>
      <c r="U1599" s="427"/>
      <c r="V1599" s="150"/>
      <c r="W1599" s="150"/>
      <c r="X1599" s="150"/>
      <c r="Y1599" s="1"/>
      <c r="Z1599" s="62"/>
      <c r="AA1599" s="151"/>
      <c r="AB1599" s="369"/>
      <c r="AC1599" s="377">
        <v>4</v>
      </c>
      <c r="AD1599" s="413" t="str">
        <f>IFERROR(IF(VLOOKUP(A1593,入力データ,38,FALSE)="","",VLOOKUP(A1593,入力データ,38,FALSE)),"")</f>
        <v/>
      </c>
      <c r="AE1599" s="379" t="str">
        <f>IF(AD1599="","",IF(V1600&gt;43585,5,4))</f>
        <v/>
      </c>
      <c r="AF1599" s="381" t="str">
        <f>IF(AE1599="","",V1600)</f>
        <v/>
      </c>
      <c r="AG1599" s="383" t="str">
        <f>IF(AE1599="","",V1600)</f>
        <v/>
      </c>
      <c r="AH1599" s="385" t="str">
        <f>IF(AE1599="","",V1600)</f>
        <v/>
      </c>
      <c r="AI1599" s="379"/>
      <c r="AJ1599" s="418"/>
      <c r="AK1599" s="58"/>
      <c r="AL1599" s="86"/>
    </row>
    <row r="1600" spans="1:38" ht="15" customHeight="1" x14ac:dyDescent="0.15">
      <c r="A1600" s="455"/>
      <c r="B1600" s="492"/>
      <c r="C1600" s="433"/>
      <c r="D1600" s="410"/>
      <c r="E1600" s="397"/>
      <c r="F1600" s="400"/>
      <c r="G1600" s="403"/>
      <c r="H1600" s="397"/>
      <c r="I1600" s="397"/>
      <c r="J1600" s="407"/>
      <c r="K1600" s="410"/>
      <c r="L1600" s="397"/>
      <c r="M1600" s="495"/>
      <c r="N1600" s="497"/>
      <c r="O1600" s="499"/>
      <c r="P1600" s="495"/>
      <c r="Q1600" s="502"/>
      <c r="R1600" s="505"/>
      <c r="S1600" s="428"/>
      <c r="T1600" s="428"/>
      <c r="U1600" s="429"/>
      <c r="V1600" s="420" t="str">
        <f>IFERROR(IF(VLOOKUP(A1593,入力データ,27,FALSE)="","",VLOOKUP(A1593,入力データ,27,FALSE)),"")</f>
        <v/>
      </c>
      <c r="W1600" s="421"/>
      <c r="X1600" s="421"/>
      <c r="Y1600" s="421"/>
      <c r="Z1600" s="421"/>
      <c r="AA1600" s="422"/>
      <c r="AB1600" s="370"/>
      <c r="AC1600" s="412"/>
      <c r="AD1600" s="414"/>
      <c r="AE1600" s="414"/>
      <c r="AF1600" s="415"/>
      <c r="AG1600" s="416"/>
      <c r="AH1600" s="417"/>
      <c r="AI1600" s="414"/>
      <c r="AJ1600" s="419"/>
      <c r="AK1600" s="60"/>
      <c r="AL1600" s="61"/>
    </row>
    <row r="1601" spans="1:38" ht="15" customHeight="1" x14ac:dyDescent="0.15">
      <c r="A1601" s="453">
        <v>199</v>
      </c>
      <c r="B1601" s="456"/>
      <c r="C1601" s="459" t="str">
        <f>IFERROR(IF(VLOOKUP(A1601,入力データ,2,FALSE)="","",VLOOKUP(A1601,入力データ,2,FALSE)),"")</f>
        <v/>
      </c>
      <c r="D1601" s="461" t="str">
        <f>IFERROR(
IF(OR(VLOOKUP(A1601,入力データ,34,FALSE)=1,
VLOOKUP(A1601,入力データ,34,FALSE)=3,
VLOOKUP(A1601,入力データ,34,FALSE)=4,
VLOOKUP(A1601,入力データ,34,FALSE)=5),
IF(VLOOKUP(A1601,入力データ,13,FALSE)="","",VLOOKUP(A1601,入力データ,13,FALSE)),
IF(VLOOKUP(A1601,入力データ,3,FALSE)="","",VLOOKUP(A1601,入力データ,3,FALSE))),"")</f>
        <v/>
      </c>
      <c r="E1601" s="464" t="str">
        <f>IFERROR(IF(VLOOKUP(A1601,入力データ,5,FALSE)="","",IF(VLOOKUP(A1601,入力データ,5,FALSE)&gt;43585,5,4)),"")</f>
        <v/>
      </c>
      <c r="F1601" s="467" t="str">
        <f>IFERROR(IF(VLOOKUP(A1601,入力データ,5,FALSE)="","",VLOOKUP(A1601,入力データ,5,FALSE)),"")</f>
        <v/>
      </c>
      <c r="G1601" s="470" t="str">
        <f>IFERROR(IF(VLOOKUP(A1601,入力データ,5,FALSE)="","",VLOOKUP(A1601,入力データ,5,FALSE)),"")</f>
        <v/>
      </c>
      <c r="H1601" s="473" t="str">
        <f>IFERROR(IF(VLOOKUP(A1601,入力データ,5,FALSE)&gt;0,1,""),"")</f>
        <v/>
      </c>
      <c r="I1601" s="473" t="str">
        <f>IFERROR(IF(VLOOKUP(A1601,入力データ,6,FALSE)="","",VLOOKUP(A1601,入力データ,6,FALSE)),"")</f>
        <v/>
      </c>
      <c r="J1601" s="475" t="str">
        <f>IFERROR(IF(VLOOKUP(A1601,入力データ,7,FALSE)="","",
IF(VLOOKUP(A1601,入力データ,7,FALSE)&gt;159,"G",
IF(VLOOKUP(A1601,入力データ,7,FALSE)&gt;149,"F",
IF(VLOOKUP(A1601,入力データ,7,FALSE)&gt;139,"E",
IF(VLOOKUP(A1601,入力データ,7,FALSE)&gt;129,"D",
IF(VLOOKUP(A1601,入力データ,7,FALSE)&gt;119,"C",
IF(VLOOKUP(A1601,入力データ,7,FALSE)&gt;109,"B",
IF(VLOOKUP(A1601,入力データ,7,FALSE)&gt;99,"A",
"")))))))),"")</f>
        <v/>
      </c>
      <c r="K1601" s="478" t="str">
        <f>IFERROR(IF(VLOOKUP(A1601,入力データ,7,FALSE)="","",
IF(VLOOKUP(A1601,入力データ,7,FALSE)&gt;99,MOD(VLOOKUP(A1601,入力データ,7,FALSE),10),VLOOKUP(A1601,入力データ,7,FALSE))),"")</f>
        <v/>
      </c>
      <c r="L1601" s="481" t="str">
        <f>IFERROR(IF(VLOOKUP(A1601,入力データ,8,FALSE)="","",VLOOKUP(A1601,入力データ,8,FALSE)),"")</f>
        <v/>
      </c>
      <c r="M1601" s="483" t="str">
        <f>IFERROR(IF(VLOOKUP(A1601,入力データ,9,FALSE)="","",IF(VLOOKUP(A1601,入力データ,9,FALSE)&gt;43585,5,4)),"")</f>
        <v/>
      </c>
      <c r="N1601" s="485" t="str">
        <f>IFERROR(IF(VLOOKUP(A1601,入力データ,9,FALSE)="","",VLOOKUP(A1601,入力データ,9,FALSE)),"")</f>
        <v/>
      </c>
      <c r="O1601" s="470" t="str">
        <f>IFERROR(IF(VLOOKUP(A1601,入力データ,9,FALSE)="","",VLOOKUP(A1601,入力データ,9,FALSE)),"")</f>
        <v/>
      </c>
      <c r="P1601" s="481" t="str">
        <f>IFERROR(IF(VLOOKUP(A1601,入力データ,10,FALSE)="","",VLOOKUP(A1601,入力データ,10,FALSE)),"")</f>
        <v/>
      </c>
      <c r="Q1601" s="434"/>
      <c r="R1601" s="487" t="str">
        <f>IFERROR(IF(VLOOKUP(A1601,入力データ,8,FALSE)="","",VLOOKUP(A1601,入力データ,8,FALSE)+VALUE(VLOOKUP(A1601,入力データ,10,FALSE))),"")</f>
        <v/>
      </c>
      <c r="S1601" s="434" t="str">
        <f>IF(R1601="","",IF(VLOOKUP(A1601,入力データ,11,FALSE)="育児休業","ｲｸｷｭｳ",IF(VLOOKUP(A1601,入力データ,11,FALSE)="傷病休職","ﾑｷｭｳ",ROUNDDOWN(R1601*10/1000,0))))</f>
        <v/>
      </c>
      <c r="T1601" s="435"/>
      <c r="U1601" s="436"/>
      <c r="V1601" s="152"/>
      <c r="W1601" s="149"/>
      <c r="X1601" s="149"/>
      <c r="Y1601" s="149" t="str">
        <f>IFERROR(IF(VLOOKUP(A1601,入力データ,21,FALSE)="","",VLOOKUP(A1601,入力データ,21,FALSE)),"")</f>
        <v/>
      </c>
      <c r="Z1601" s="40"/>
      <c r="AA1601" s="67"/>
      <c r="AB1601" s="368" t="str">
        <f>IFERROR(IF(VLOOKUP(A1601,入力データ,28,FALSE)&amp;"　"&amp;VLOOKUP(A1601,入力データ,29,FALSE)="　","",VLOOKUP(A1601,入力データ,28,FALSE)&amp;"　"&amp;VLOOKUP(A1601,入力データ,29,FALSE)),"")</f>
        <v/>
      </c>
      <c r="AC1601" s="443">
        <v>1</v>
      </c>
      <c r="AD1601" s="444" t="str">
        <f>IFERROR(IF(VLOOKUP(A1601,入力データ,34,FALSE)="","",VLOOKUP(A1601,入力データ,34,FALSE)),"")</f>
        <v/>
      </c>
      <c r="AE1601" s="444" t="str">
        <f>IF(AD1601="","",IF(V1608&gt;43585,5,4))</f>
        <v/>
      </c>
      <c r="AF1601" s="445" t="str">
        <f>IF(AD1601="","",V1608)</f>
        <v/>
      </c>
      <c r="AG1601" s="447" t="str">
        <f>IF(AD1601="","",V1608)</f>
        <v/>
      </c>
      <c r="AH1601" s="449" t="str">
        <f>IF(AD1601="","",V1608)</f>
        <v/>
      </c>
      <c r="AI1601" s="444">
        <v>5</v>
      </c>
      <c r="AJ1601" s="451" t="str">
        <f>IFERROR(IF(OR(VLOOKUP(A1601,入力データ,34,FALSE)=1,VLOOKUP(A1601,入力データ,34,FALSE)=3,VLOOKUP(A1601,入力データ,34,FALSE)=4,VLOOKUP(A1601,入力データ,34,FALSE)=5),3,
IF(VLOOKUP(A1601,入力データ,35,FALSE)="","",3)),"")</f>
        <v/>
      </c>
      <c r="AK1601" s="371"/>
      <c r="AL1601" s="373"/>
    </row>
    <row r="1602" spans="1:38" ht="15" customHeight="1" x14ac:dyDescent="0.15">
      <c r="A1602" s="454"/>
      <c r="B1602" s="457"/>
      <c r="C1602" s="460"/>
      <c r="D1602" s="462"/>
      <c r="E1602" s="465"/>
      <c r="F1602" s="468"/>
      <c r="G1602" s="471"/>
      <c r="H1602" s="474"/>
      <c r="I1602" s="474"/>
      <c r="J1602" s="476"/>
      <c r="K1602" s="479"/>
      <c r="L1602" s="482"/>
      <c r="M1602" s="484"/>
      <c r="N1602" s="486"/>
      <c r="O1602" s="471"/>
      <c r="P1602" s="482"/>
      <c r="Q1602" s="437"/>
      <c r="R1602" s="488"/>
      <c r="S1602" s="437"/>
      <c r="T1602" s="438"/>
      <c r="U1602" s="439"/>
      <c r="V1602" s="41"/>
      <c r="W1602" s="150"/>
      <c r="X1602" s="150"/>
      <c r="Y1602" s="150" t="str">
        <f>IFERROR(IF(VLOOKUP(A1601,入力データ,22,FALSE)="","",VLOOKUP(A1601,入力データ,22,FALSE)),"")</f>
        <v/>
      </c>
      <c r="Z1602" s="150"/>
      <c r="AA1602" s="151"/>
      <c r="AB1602" s="369"/>
      <c r="AC1602" s="378"/>
      <c r="AD1602" s="380"/>
      <c r="AE1602" s="380"/>
      <c r="AF1602" s="446"/>
      <c r="AG1602" s="448"/>
      <c r="AH1602" s="450"/>
      <c r="AI1602" s="380"/>
      <c r="AJ1602" s="452"/>
      <c r="AK1602" s="372"/>
      <c r="AL1602" s="374"/>
    </row>
    <row r="1603" spans="1:38" ht="15" customHeight="1" x14ac:dyDescent="0.15">
      <c r="A1603" s="454"/>
      <c r="B1603" s="457"/>
      <c r="C1603" s="375" t="str">
        <f>IFERROR(IF(VLOOKUP(A1601,入力データ,12,FALSE)="","",VLOOKUP(A1601,入力データ,12,FALSE)),"")</f>
        <v/>
      </c>
      <c r="D1603" s="462"/>
      <c r="E1603" s="465"/>
      <c r="F1603" s="468"/>
      <c r="G1603" s="471"/>
      <c r="H1603" s="474"/>
      <c r="I1603" s="474"/>
      <c r="J1603" s="476"/>
      <c r="K1603" s="479"/>
      <c r="L1603" s="482"/>
      <c r="M1603" s="484"/>
      <c r="N1603" s="486"/>
      <c r="O1603" s="471"/>
      <c r="P1603" s="482"/>
      <c r="Q1603" s="437"/>
      <c r="R1603" s="488"/>
      <c r="S1603" s="437"/>
      <c r="T1603" s="438"/>
      <c r="U1603" s="439"/>
      <c r="V1603" s="41"/>
      <c r="W1603" s="150"/>
      <c r="X1603" s="150"/>
      <c r="Y1603" s="150" t="str">
        <f>IFERROR(IF(VLOOKUP(A1601,入力データ,23,FALSE)="","",VLOOKUP(A1601,入力データ,23,FALSE)),"")</f>
        <v/>
      </c>
      <c r="Z1603" s="150"/>
      <c r="AA1603" s="151"/>
      <c r="AB1603" s="369"/>
      <c r="AC1603" s="377">
        <v>2</v>
      </c>
      <c r="AD1603" s="379" t="str">
        <f>IFERROR(IF(VLOOKUP(A1601,入力データ,37,FALSE)="","",VLOOKUP(A1601,入力データ,37,FALSE)),"")</f>
        <v/>
      </c>
      <c r="AE1603" s="379" t="str">
        <f>IF(AD1603="","",IF(V1608&gt;43585,5,4))</f>
        <v/>
      </c>
      <c r="AF1603" s="381" t="str">
        <f>IF(AD1603="","",V1608)</f>
        <v/>
      </c>
      <c r="AG1603" s="383" t="str">
        <f>IF(AE1603="","",V1608)</f>
        <v/>
      </c>
      <c r="AH1603" s="385" t="str">
        <f>IF(AF1603="","",V1608)</f>
        <v/>
      </c>
      <c r="AI1603" s="387">
        <v>6</v>
      </c>
      <c r="AJ1603" s="389" t="str">
        <f>IFERROR(IF(VLOOKUP(A1601,入力データ,36,FALSE)="","",3),"")</f>
        <v/>
      </c>
      <c r="AK1603" s="372"/>
      <c r="AL1603" s="374"/>
    </row>
    <row r="1604" spans="1:38" ht="15" customHeight="1" x14ac:dyDescent="0.15">
      <c r="A1604" s="454"/>
      <c r="B1604" s="458"/>
      <c r="C1604" s="376"/>
      <c r="D1604" s="463"/>
      <c r="E1604" s="466"/>
      <c r="F1604" s="469"/>
      <c r="G1604" s="472"/>
      <c r="H1604" s="466"/>
      <c r="I1604" s="466"/>
      <c r="J1604" s="477"/>
      <c r="K1604" s="480"/>
      <c r="L1604" s="466"/>
      <c r="M1604" s="466"/>
      <c r="N1604" s="469"/>
      <c r="O1604" s="472"/>
      <c r="P1604" s="466"/>
      <c r="Q1604" s="477"/>
      <c r="R1604" s="489"/>
      <c r="S1604" s="440"/>
      <c r="T1604" s="441"/>
      <c r="U1604" s="442"/>
      <c r="V1604" s="38"/>
      <c r="W1604" s="36"/>
      <c r="X1604" s="36"/>
      <c r="Y1604" s="150" t="str">
        <f>IFERROR(IF(VLOOKUP(A1601,入力データ,24,FALSE)="","",VLOOKUP(A1601,入力データ,24,FALSE)),"")</f>
        <v/>
      </c>
      <c r="Z1604" s="63"/>
      <c r="AA1604" s="37"/>
      <c r="AB1604" s="369"/>
      <c r="AC1604" s="378"/>
      <c r="AD1604" s="380"/>
      <c r="AE1604" s="380"/>
      <c r="AF1604" s="382"/>
      <c r="AG1604" s="384"/>
      <c r="AH1604" s="386"/>
      <c r="AI1604" s="388"/>
      <c r="AJ1604" s="390"/>
      <c r="AK1604" s="372"/>
      <c r="AL1604" s="374"/>
    </row>
    <row r="1605" spans="1:38" ht="15" customHeight="1" x14ac:dyDescent="0.15">
      <c r="A1605" s="454"/>
      <c r="B1605" s="490" t="str">
        <f>IF(OR(C1601&lt;&gt;"",C1603&lt;&gt;""),"○","")</f>
        <v/>
      </c>
      <c r="C1605" s="391" t="str">
        <f>IFERROR(IF(VLOOKUP(A1601,入力データ,4,FALSE)="","",VLOOKUP(A1601,入力データ,4,FALSE)),"")</f>
        <v/>
      </c>
      <c r="D1605" s="392"/>
      <c r="E1605" s="395" t="str">
        <f>IFERROR(IF(VLOOKUP(A1601,入力データ,15,FALSE)="","",IF(VLOOKUP(A1601,入力データ,15,FALSE)&gt;43585,5,4)),"")</f>
        <v/>
      </c>
      <c r="F1605" s="398" t="str">
        <f>IFERROR(IF(VLOOKUP(A1601,入力データ,15,FALSE)="","",VLOOKUP(A1601,入力データ,15,FALSE)),"")</f>
        <v/>
      </c>
      <c r="G1605" s="401" t="str">
        <f>IFERROR(IF(VLOOKUP(A1601,入力データ,15,FALSE)="","",VLOOKUP(A1601,入力データ,15,FALSE)),"")</f>
        <v/>
      </c>
      <c r="H1605" s="404" t="str">
        <f>IFERROR(IF(VLOOKUP(A1601,入力データ,15,FALSE)&gt;0,1,""),"")</f>
        <v/>
      </c>
      <c r="I1605" s="404" t="str">
        <f>IFERROR(IF(VLOOKUP(A1601,入力データ,16,FALSE)="","",VLOOKUP(A1601,入力データ,16,FALSE)),"")</f>
        <v/>
      </c>
      <c r="J1605" s="405" t="str">
        <f>IFERROR(IF(VLOOKUP(A1601,入力データ,17,FALSE)="","",
IF(VLOOKUP(A1601,入力データ,17,FALSE)&gt;159,"G",
IF(VLOOKUP(A1601,入力データ,17,FALSE)&gt;149,"F",
IF(VLOOKUP(A1601,入力データ,17,FALSE)&gt;139,"E",
IF(VLOOKUP(A1601,入力データ,17,FALSE)&gt;129,"D",
IF(VLOOKUP(A1601,入力データ,17,FALSE)&gt;119,"C",
IF(VLOOKUP(A1601,入力データ,17,FALSE)&gt;109,"B",
IF(VLOOKUP(A1601,入力データ,17,FALSE)&gt;99,"A",
"")))))))),"")</f>
        <v/>
      </c>
      <c r="K1605" s="408" t="str">
        <f>IFERROR(IF(VLOOKUP(A1601,入力データ,17,FALSE)="","",
IF(VLOOKUP(A1601,入力データ,17,FALSE)&gt;99,MOD(VLOOKUP(A1601,入力データ,17,FALSE),10),VLOOKUP(A1601,入力データ,17,FALSE))),"")</f>
        <v/>
      </c>
      <c r="L1605" s="411" t="str">
        <f>IFERROR(IF(VLOOKUP(A1601,入力データ,18,FALSE)="","",VLOOKUP(A1601,入力データ,18,FALSE)),"")</f>
        <v/>
      </c>
      <c r="M1605" s="493" t="str">
        <f>IFERROR(IF(VLOOKUP(A1601,入力データ,19,FALSE)="","",IF(VLOOKUP(A1601,入力データ,19,FALSE)&gt;43585,5,4)),"")</f>
        <v/>
      </c>
      <c r="N1605" s="398" t="str">
        <f>IFERROR(IF(VLOOKUP(A1601,入力データ,19,FALSE)="","",VLOOKUP(A1601,入力データ,19,FALSE)),"")</f>
        <v/>
      </c>
      <c r="O1605" s="401" t="str">
        <f>IFERROR(IF(VLOOKUP(A1601,入力データ,19,FALSE)="","",VLOOKUP(A1601,入力データ,19,FALSE)),"")</f>
        <v/>
      </c>
      <c r="P1605" s="411" t="str">
        <f>IFERROR(IF(VLOOKUP(A1601,入力データ,20,FALSE)="","",VLOOKUP(A1601,入力データ,20,FALSE)),"")</f>
        <v/>
      </c>
      <c r="Q1605" s="500"/>
      <c r="R1605" s="503" t="str">
        <f>IFERROR(IF(OR(S1605="ｲｸｷｭｳ",S1605="ﾑｷｭｳ",AND(L1605="",P1605="")),"",VLOOKUP(A1601,入力データ,31,FALSE)),"")</f>
        <v/>
      </c>
      <c r="S1605" s="423" t="str">
        <f>IFERROR(
IF(VLOOKUP(A1601,入力データ,33,FALSE)=1,"ﾑｷｭｳ ",
IF(VLOOKUP(A1601,入力データ,33,FALSE)=3,"ｲｸｷｭｳ",
IF(VLOOKUP(A1601,入力データ,33,FALSE)=4,VLOOKUP(A1601,入力データ,32,FALSE),
IF(VLOOKUP(A1601,入力データ,33,FALSE)=5,VLOOKUP(A1601,入力データ,32,FALSE),
IF(AND(VLOOKUP(A1601,入力データ,38,FALSE)&gt;0,VLOOKUP(A1601,入力データ,38,FALSE)&lt;9),0,
IF(AND(L1605="",P1605=""),"",VLOOKUP(A1601,入力データ,32,FALSE))))))),"")</f>
        <v/>
      </c>
      <c r="T1605" s="424"/>
      <c r="U1605" s="425"/>
      <c r="V1605" s="36"/>
      <c r="W1605" s="36"/>
      <c r="X1605" s="36"/>
      <c r="Y1605" s="63" t="str">
        <f>IFERROR(IF(VLOOKUP(A1601,入力データ,25,FALSE)="","",VLOOKUP(A1601,入力データ,25,FALSE)),"")</f>
        <v/>
      </c>
      <c r="Z1605" s="63"/>
      <c r="AA1605" s="37"/>
      <c r="AB1605" s="369"/>
      <c r="AC1605" s="377">
        <v>3</v>
      </c>
      <c r="AD1605" s="379" t="str">
        <f>IFERROR(IF(VLOOKUP(A1601,入力データ,33,FALSE)="","",VLOOKUP(A1601,入力データ,33,FALSE)),"")</f>
        <v/>
      </c>
      <c r="AE1605" s="379" t="str">
        <f>IF(AD1605="","",IF(V1608&gt;43585,5,4))</f>
        <v/>
      </c>
      <c r="AF1605" s="381" t="str">
        <f>IF(AD1605="","",V1608)</f>
        <v/>
      </c>
      <c r="AG1605" s="383" t="str">
        <f>IF(AE1605="","",V1608)</f>
        <v/>
      </c>
      <c r="AH1605" s="385" t="str">
        <f>IF(AF1605="","",V1608)</f>
        <v/>
      </c>
      <c r="AI1605" s="379">
        <v>7</v>
      </c>
      <c r="AJ1605" s="430"/>
      <c r="AK1605" s="372"/>
      <c r="AL1605" s="374"/>
    </row>
    <row r="1606" spans="1:38" ht="15" customHeight="1" x14ac:dyDescent="0.15">
      <c r="A1606" s="454"/>
      <c r="B1606" s="491"/>
      <c r="C1606" s="393"/>
      <c r="D1606" s="394"/>
      <c r="E1606" s="396"/>
      <c r="F1606" s="399"/>
      <c r="G1606" s="402"/>
      <c r="H1606" s="396"/>
      <c r="I1606" s="396"/>
      <c r="J1606" s="406"/>
      <c r="K1606" s="409"/>
      <c r="L1606" s="396"/>
      <c r="M1606" s="494"/>
      <c r="N1606" s="496"/>
      <c r="O1606" s="498"/>
      <c r="P1606" s="494"/>
      <c r="Q1606" s="501"/>
      <c r="R1606" s="504"/>
      <c r="S1606" s="426"/>
      <c r="T1606" s="426"/>
      <c r="U1606" s="427"/>
      <c r="V1606" s="1"/>
      <c r="W1606" s="1"/>
      <c r="X1606" s="1"/>
      <c r="Y1606" s="63" t="str">
        <f>IFERROR(IF(VLOOKUP(A1601,入力データ,26,FALSE)="","",VLOOKUP(A1601,入力データ,26,FALSE)),"")</f>
        <v/>
      </c>
      <c r="Z1606" s="1"/>
      <c r="AA1606" s="1"/>
      <c r="AB1606" s="369"/>
      <c r="AC1606" s="378"/>
      <c r="AD1606" s="380"/>
      <c r="AE1606" s="380"/>
      <c r="AF1606" s="382"/>
      <c r="AG1606" s="384"/>
      <c r="AH1606" s="386"/>
      <c r="AI1606" s="380"/>
      <c r="AJ1606" s="431"/>
      <c r="AK1606" s="372"/>
      <c r="AL1606" s="374"/>
    </row>
    <row r="1607" spans="1:38" ht="15" customHeight="1" x14ac:dyDescent="0.15">
      <c r="A1607" s="454"/>
      <c r="B1607" s="491"/>
      <c r="C1607" s="432" t="str">
        <f>IFERROR(IF(VLOOKUP(A1601,入力データ,14,FALSE)="","",VLOOKUP(A1601,入力データ,14,FALSE)),"")</f>
        <v/>
      </c>
      <c r="D1607" s="409"/>
      <c r="E1607" s="396"/>
      <c r="F1607" s="399"/>
      <c r="G1607" s="402"/>
      <c r="H1607" s="396"/>
      <c r="I1607" s="396"/>
      <c r="J1607" s="406"/>
      <c r="K1607" s="409"/>
      <c r="L1607" s="396"/>
      <c r="M1607" s="494"/>
      <c r="N1607" s="496"/>
      <c r="O1607" s="498"/>
      <c r="P1607" s="494"/>
      <c r="Q1607" s="501"/>
      <c r="R1607" s="504"/>
      <c r="S1607" s="426"/>
      <c r="T1607" s="426"/>
      <c r="U1607" s="427"/>
      <c r="V1607" s="150"/>
      <c r="W1607" s="150"/>
      <c r="X1607" s="150"/>
      <c r="Y1607" s="1"/>
      <c r="Z1607" s="62"/>
      <c r="AA1607" s="151"/>
      <c r="AB1607" s="369"/>
      <c r="AC1607" s="377">
        <v>4</v>
      </c>
      <c r="AD1607" s="413" t="str">
        <f>IFERROR(IF(VLOOKUP(A1601,入力データ,38,FALSE)="","",VLOOKUP(A1601,入力データ,38,FALSE)),"")</f>
        <v/>
      </c>
      <c r="AE1607" s="379" t="str">
        <f>IF(AD1607="","",IF(V1608&gt;43585,5,4))</f>
        <v/>
      </c>
      <c r="AF1607" s="381" t="str">
        <f>IF(AE1607="","",V1608)</f>
        <v/>
      </c>
      <c r="AG1607" s="383" t="str">
        <f>IF(AE1607="","",V1608)</f>
        <v/>
      </c>
      <c r="AH1607" s="385" t="str">
        <f>IF(AE1607="","",V1608)</f>
        <v/>
      </c>
      <c r="AI1607" s="379"/>
      <c r="AJ1607" s="418"/>
      <c r="AK1607" s="58"/>
      <c r="AL1607" s="86"/>
    </row>
    <row r="1608" spans="1:38" ht="15" customHeight="1" x14ac:dyDescent="0.15">
      <c r="A1608" s="455"/>
      <c r="B1608" s="492"/>
      <c r="C1608" s="433"/>
      <c r="D1608" s="410"/>
      <c r="E1608" s="397"/>
      <c r="F1608" s="400"/>
      <c r="G1608" s="403"/>
      <c r="H1608" s="397"/>
      <c r="I1608" s="397"/>
      <c r="J1608" s="407"/>
      <c r="K1608" s="410"/>
      <c r="L1608" s="397"/>
      <c r="M1608" s="495"/>
      <c r="N1608" s="497"/>
      <c r="O1608" s="499"/>
      <c r="P1608" s="495"/>
      <c r="Q1608" s="502"/>
      <c r="R1608" s="505"/>
      <c r="S1608" s="428"/>
      <c r="T1608" s="428"/>
      <c r="U1608" s="429"/>
      <c r="V1608" s="420" t="str">
        <f>IFERROR(IF(VLOOKUP(A1601,入力データ,27,FALSE)="","",VLOOKUP(A1601,入力データ,27,FALSE)),"")</f>
        <v/>
      </c>
      <c r="W1608" s="421"/>
      <c r="X1608" s="421"/>
      <c r="Y1608" s="421"/>
      <c r="Z1608" s="421"/>
      <c r="AA1608" s="422"/>
      <c r="AB1608" s="370"/>
      <c r="AC1608" s="412"/>
      <c r="AD1608" s="414"/>
      <c r="AE1608" s="414"/>
      <c r="AF1608" s="415"/>
      <c r="AG1608" s="416"/>
      <c r="AH1608" s="417"/>
      <c r="AI1608" s="414"/>
      <c r="AJ1608" s="419"/>
      <c r="AK1608" s="60"/>
      <c r="AL1608" s="61"/>
    </row>
    <row r="1609" spans="1:38" ht="15" customHeight="1" x14ac:dyDescent="0.15">
      <c r="A1609" s="453">
        <v>200</v>
      </c>
      <c r="B1609" s="456"/>
      <c r="C1609" s="459" t="str">
        <f>IFERROR(IF(VLOOKUP(A1609,入力データ,2,FALSE)="","",VLOOKUP(A1609,入力データ,2,FALSE)),"")</f>
        <v/>
      </c>
      <c r="D1609" s="461" t="str">
        <f>IFERROR(
IF(OR(VLOOKUP(A1609,入力データ,34,FALSE)=1,
VLOOKUP(A1609,入力データ,34,FALSE)=3,
VLOOKUP(A1609,入力データ,34,FALSE)=4,
VLOOKUP(A1609,入力データ,34,FALSE)=5),
IF(VLOOKUP(A1609,入力データ,13,FALSE)="","",VLOOKUP(A1609,入力データ,13,FALSE)),
IF(VLOOKUP(A1609,入力データ,3,FALSE)="","",VLOOKUP(A1609,入力データ,3,FALSE))),"")</f>
        <v/>
      </c>
      <c r="E1609" s="464" t="str">
        <f>IFERROR(IF(VLOOKUP(A1609,入力データ,5,FALSE)="","",IF(VLOOKUP(A1609,入力データ,5,FALSE)&gt;43585,5,4)),"")</f>
        <v/>
      </c>
      <c r="F1609" s="467" t="str">
        <f>IFERROR(IF(VLOOKUP(A1609,入力データ,5,FALSE)="","",VLOOKUP(A1609,入力データ,5,FALSE)),"")</f>
        <v/>
      </c>
      <c r="G1609" s="470" t="str">
        <f>IFERROR(IF(VLOOKUP(A1609,入力データ,5,FALSE)="","",VLOOKUP(A1609,入力データ,5,FALSE)),"")</f>
        <v/>
      </c>
      <c r="H1609" s="473" t="str">
        <f>IFERROR(IF(VLOOKUP(A1609,入力データ,5,FALSE)&gt;0,1,""),"")</f>
        <v/>
      </c>
      <c r="I1609" s="473" t="str">
        <f>IFERROR(IF(VLOOKUP(A1609,入力データ,6,FALSE)="","",VLOOKUP(A1609,入力データ,6,FALSE)),"")</f>
        <v/>
      </c>
      <c r="J1609" s="475" t="str">
        <f>IFERROR(IF(VLOOKUP(A1609,入力データ,7,FALSE)="","",
IF(VLOOKUP(A1609,入力データ,7,FALSE)&gt;159,"G",
IF(VLOOKUP(A1609,入力データ,7,FALSE)&gt;149,"F",
IF(VLOOKUP(A1609,入力データ,7,FALSE)&gt;139,"E",
IF(VLOOKUP(A1609,入力データ,7,FALSE)&gt;129,"D",
IF(VLOOKUP(A1609,入力データ,7,FALSE)&gt;119,"C",
IF(VLOOKUP(A1609,入力データ,7,FALSE)&gt;109,"B",
IF(VLOOKUP(A1609,入力データ,7,FALSE)&gt;99,"A",
"")))))))),"")</f>
        <v/>
      </c>
      <c r="K1609" s="478" t="str">
        <f>IFERROR(IF(VLOOKUP(A1609,入力データ,7,FALSE)="","",
IF(VLOOKUP(A1609,入力データ,7,FALSE)&gt;99,MOD(VLOOKUP(A1609,入力データ,7,FALSE),10),VLOOKUP(A1609,入力データ,7,FALSE))),"")</f>
        <v/>
      </c>
      <c r="L1609" s="481" t="str">
        <f>IFERROR(IF(VLOOKUP(A1609,入力データ,8,FALSE)="","",VLOOKUP(A1609,入力データ,8,FALSE)),"")</f>
        <v/>
      </c>
      <c r="M1609" s="483" t="str">
        <f>IFERROR(IF(VLOOKUP(A1609,入力データ,9,FALSE)="","",IF(VLOOKUP(A1609,入力データ,9,FALSE)&gt;43585,5,4)),"")</f>
        <v/>
      </c>
      <c r="N1609" s="485" t="str">
        <f>IFERROR(IF(VLOOKUP(A1609,入力データ,9,FALSE)="","",VLOOKUP(A1609,入力データ,9,FALSE)),"")</f>
        <v/>
      </c>
      <c r="O1609" s="470" t="str">
        <f>IFERROR(IF(VLOOKUP(A1609,入力データ,9,FALSE)="","",VLOOKUP(A1609,入力データ,9,FALSE)),"")</f>
        <v/>
      </c>
      <c r="P1609" s="481" t="str">
        <f>IFERROR(IF(VLOOKUP(A1609,入力データ,10,FALSE)="","",VLOOKUP(A1609,入力データ,10,FALSE)),"")</f>
        <v/>
      </c>
      <c r="Q1609" s="434"/>
      <c r="R1609" s="487" t="str">
        <f>IFERROR(IF(VLOOKUP(A1609,入力データ,8,FALSE)="","",VLOOKUP(A1609,入力データ,8,FALSE)+VALUE(VLOOKUP(A1609,入力データ,10,FALSE))),"")</f>
        <v/>
      </c>
      <c r="S1609" s="434" t="str">
        <f>IF(R1609="","",IF(VLOOKUP(A1609,入力データ,11,FALSE)="育児休業","ｲｸｷｭｳ",IF(VLOOKUP(A1609,入力データ,11,FALSE)="傷病休職","ﾑｷｭｳ",ROUNDDOWN(R1609*10/1000,0))))</f>
        <v/>
      </c>
      <c r="T1609" s="435"/>
      <c r="U1609" s="436"/>
      <c r="V1609" s="152"/>
      <c r="W1609" s="149"/>
      <c r="X1609" s="149"/>
      <c r="Y1609" s="149" t="str">
        <f>IFERROR(IF(VLOOKUP(A1609,入力データ,21,FALSE)="","",VLOOKUP(A1609,入力データ,21,FALSE)),"")</f>
        <v/>
      </c>
      <c r="Z1609" s="40"/>
      <c r="AA1609" s="67"/>
      <c r="AB1609" s="368" t="str">
        <f>IFERROR(IF(VLOOKUP(A1609,入力データ,28,FALSE)&amp;"　"&amp;VLOOKUP(A1609,入力データ,29,FALSE)="　","",VLOOKUP(A1609,入力データ,28,FALSE)&amp;"　"&amp;VLOOKUP(A1609,入力データ,29,FALSE)),"")</f>
        <v/>
      </c>
      <c r="AC1609" s="443">
        <v>1</v>
      </c>
      <c r="AD1609" s="444" t="str">
        <f>IFERROR(IF(VLOOKUP(A1609,入力データ,34,FALSE)="","",VLOOKUP(A1609,入力データ,34,FALSE)),"")</f>
        <v/>
      </c>
      <c r="AE1609" s="444" t="str">
        <f>IF(AD1609="","",IF(V1616&gt;43585,5,4))</f>
        <v/>
      </c>
      <c r="AF1609" s="445" t="str">
        <f>IF(AD1609="","",V1616)</f>
        <v/>
      </c>
      <c r="AG1609" s="447" t="str">
        <f>IF(AD1609="","",V1616)</f>
        <v/>
      </c>
      <c r="AH1609" s="449" t="str">
        <f>IF(AD1609="","",V1616)</f>
        <v/>
      </c>
      <c r="AI1609" s="444">
        <v>5</v>
      </c>
      <c r="AJ1609" s="451" t="str">
        <f>IFERROR(IF(OR(VLOOKUP(A1609,入力データ,34,FALSE)=1,VLOOKUP(A1609,入力データ,34,FALSE)=3,VLOOKUP(A1609,入力データ,34,FALSE)=4,VLOOKUP(A1609,入力データ,34,FALSE)=5),3,
IF(VLOOKUP(A1609,入力データ,35,FALSE)="","",3)),"")</f>
        <v/>
      </c>
      <c r="AK1609" s="371"/>
      <c r="AL1609" s="373"/>
    </row>
    <row r="1610" spans="1:38" ht="15" customHeight="1" x14ac:dyDescent="0.15">
      <c r="A1610" s="454"/>
      <c r="B1610" s="457"/>
      <c r="C1610" s="460"/>
      <c r="D1610" s="462"/>
      <c r="E1610" s="465"/>
      <c r="F1610" s="468"/>
      <c r="G1610" s="471"/>
      <c r="H1610" s="474"/>
      <c r="I1610" s="474"/>
      <c r="J1610" s="476"/>
      <c r="K1610" s="479"/>
      <c r="L1610" s="482"/>
      <c r="M1610" s="484"/>
      <c r="N1610" s="486"/>
      <c r="O1610" s="471"/>
      <c r="P1610" s="482"/>
      <c r="Q1610" s="437"/>
      <c r="R1610" s="488"/>
      <c r="S1610" s="437"/>
      <c r="T1610" s="438"/>
      <c r="U1610" s="439"/>
      <c r="V1610" s="41"/>
      <c r="W1610" s="150"/>
      <c r="X1610" s="150"/>
      <c r="Y1610" s="150" t="str">
        <f>IFERROR(IF(VLOOKUP(A1609,入力データ,22,FALSE)="","",VLOOKUP(A1609,入力データ,22,FALSE)),"")</f>
        <v/>
      </c>
      <c r="Z1610" s="150"/>
      <c r="AA1610" s="151"/>
      <c r="AB1610" s="369"/>
      <c r="AC1610" s="378"/>
      <c r="AD1610" s="380"/>
      <c r="AE1610" s="380"/>
      <c r="AF1610" s="446"/>
      <c r="AG1610" s="448"/>
      <c r="AH1610" s="450"/>
      <c r="AI1610" s="380"/>
      <c r="AJ1610" s="452"/>
      <c r="AK1610" s="372"/>
      <c r="AL1610" s="374"/>
    </row>
    <row r="1611" spans="1:38" ht="15" customHeight="1" x14ac:dyDescent="0.15">
      <c r="A1611" s="454"/>
      <c r="B1611" s="457"/>
      <c r="C1611" s="375" t="str">
        <f>IFERROR(IF(VLOOKUP(A1609,入力データ,12,FALSE)="","",VLOOKUP(A1609,入力データ,12,FALSE)),"")</f>
        <v/>
      </c>
      <c r="D1611" s="462"/>
      <c r="E1611" s="465"/>
      <c r="F1611" s="468"/>
      <c r="G1611" s="471"/>
      <c r="H1611" s="474"/>
      <c r="I1611" s="474"/>
      <c r="J1611" s="476"/>
      <c r="K1611" s="479"/>
      <c r="L1611" s="482"/>
      <c r="M1611" s="484"/>
      <c r="N1611" s="486"/>
      <c r="O1611" s="471"/>
      <c r="P1611" s="482"/>
      <c r="Q1611" s="437"/>
      <c r="R1611" s="488"/>
      <c r="S1611" s="437"/>
      <c r="T1611" s="438"/>
      <c r="U1611" s="439"/>
      <c r="V1611" s="41"/>
      <c r="W1611" s="150"/>
      <c r="X1611" s="150"/>
      <c r="Y1611" s="150" t="str">
        <f>IFERROR(IF(VLOOKUP(A1609,入力データ,23,FALSE)="","",VLOOKUP(A1609,入力データ,23,FALSE)),"")</f>
        <v/>
      </c>
      <c r="Z1611" s="150"/>
      <c r="AA1611" s="151"/>
      <c r="AB1611" s="369"/>
      <c r="AC1611" s="377">
        <v>2</v>
      </c>
      <c r="AD1611" s="379" t="str">
        <f>IFERROR(IF(VLOOKUP(A1609,入力データ,37,FALSE)="","",VLOOKUP(A1609,入力データ,37,FALSE)),"")</f>
        <v/>
      </c>
      <c r="AE1611" s="379" t="str">
        <f>IF(AD1611="","",IF(V1616&gt;43585,5,4))</f>
        <v/>
      </c>
      <c r="AF1611" s="381" t="str">
        <f>IF(AD1611="","",V1616)</f>
        <v/>
      </c>
      <c r="AG1611" s="383" t="str">
        <f>IF(AE1611="","",V1616)</f>
        <v/>
      </c>
      <c r="AH1611" s="385" t="str">
        <f>IF(AF1611="","",V1616)</f>
        <v/>
      </c>
      <c r="AI1611" s="387">
        <v>6</v>
      </c>
      <c r="AJ1611" s="389" t="str">
        <f>IFERROR(IF(VLOOKUP(A1609,入力データ,36,FALSE)="","",3),"")</f>
        <v/>
      </c>
      <c r="AK1611" s="372"/>
      <c r="AL1611" s="374"/>
    </row>
    <row r="1612" spans="1:38" ht="15" customHeight="1" x14ac:dyDescent="0.15">
      <c r="A1612" s="454"/>
      <c r="B1612" s="458"/>
      <c r="C1612" s="376"/>
      <c r="D1612" s="463"/>
      <c r="E1612" s="466"/>
      <c r="F1612" s="469"/>
      <c r="G1612" s="472"/>
      <c r="H1612" s="466"/>
      <c r="I1612" s="466"/>
      <c r="J1612" s="477"/>
      <c r="K1612" s="480"/>
      <c r="L1612" s="466"/>
      <c r="M1612" s="466"/>
      <c r="N1612" s="469"/>
      <c r="O1612" s="472"/>
      <c r="P1612" s="466"/>
      <c r="Q1612" s="477"/>
      <c r="R1612" s="489"/>
      <c r="S1612" s="440"/>
      <c r="T1612" s="441"/>
      <c r="U1612" s="442"/>
      <c r="V1612" s="38"/>
      <c r="W1612" s="36"/>
      <c r="X1612" s="36"/>
      <c r="Y1612" s="150" t="str">
        <f>IFERROR(IF(VLOOKUP(A1609,入力データ,24,FALSE)="","",VLOOKUP(A1609,入力データ,24,FALSE)),"")</f>
        <v/>
      </c>
      <c r="Z1612" s="63"/>
      <c r="AA1612" s="37"/>
      <c r="AB1612" s="369"/>
      <c r="AC1612" s="378"/>
      <c r="AD1612" s="380"/>
      <c r="AE1612" s="380"/>
      <c r="AF1612" s="382"/>
      <c r="AG1612" s="384"/>
      <c r="AH1612" s="386"/>
      <c r="AI1612" s="388"/>
      <c r="AJ1612" s="390"/>
      <c r="AK1612" s="372"/>
      <c r="AL1612" s="374"/>
    </row>
    <row r="1613" spans="1:38" ht="15" customHeight="1" x14ac:dyDescent="0.15">
      <c r="A1613" s="454"/>
      <c r="B1613" s="490" t="str">
        <f>IF(OR(C1609&lt;&gt;"",C1611&lt;&gt;""),"○","")</f>
        <v/>
      </c>
      <c r="C1613" s="391" t="str">
        <f>IFERROR(IF(VLOOKUP(A1609,入力データ,4,FALSE)="","",VLOOKUP(A1609,入力データ,4,FALSE)),"")</f>
        <v/>
      </c>
      <c r="D1613" s="392"/>
      <c r="E1613" s="395" t="str">
        <f>IFERROR(IF(VLOOKUP(A1609,入力データ,15,FALSE)="","",IF(VLOOKUP(A1609,入力データ,15,FALSE)&gt;43585,5,4)),"")</f>
        <v/>
      </c>
      <c r="F1613" s="398" t="str">
        <f>IFERROR(IF(VLOOKUP(A1609,入力データ,15,FALSE)="","",VLOOKUP(A1609,入力データ,15,FALSE)),"")</f>
        <v/>
      </c>
      <c r="G1613" s="401" t="str">
        <f>IFERROR(IF(VLOOKUP(A1609,入力データ,15,FALSE)="","",VLOOKUP(A1609,入力データ,15,FALSE)),"")</f>
        <v/>
      </c>
      <c r="H1613" s="404" t="str">
        <f>IFERROR(IF(VLOOKUP(A1609,入力データ,15,FALSE)&gt;0,1,""),"")</f>
        <v/>
      </c>
      <c r="I1613" s="404" t="str">
        <f>IFERROR(IF(VLOOKUP(A1609,入力データ,16,FALSE)="","",VLOOKUP(A1609,入力データ,16,FALSE)),"")</f>
        <v/>
      </c>
      <c r="J1613" s="405" t="str">
        <f>IFERROR(IF(VLOOKUP(A1609,入力データ,17,FALSE)="","",
IF(VLOOKUP(A1609,入力データ,17,FALSE)&gt;159,"G",
IF(VLOOKUP(A1609,入力データ,17,FALSE)&gt;149,"F",
IF(VLOOKUP(A1609,入力データ,17,FALSE)&gt;139,"E",
IF(VLOOKUP(A1609,入力データ,17,FALSE)&gt;129,"D",
IF(VLOOKUP(A1609,入力データ,17,FALSE)&gt;119,"C",
IF(VLOOKUP(A1609,入力データ,17,FALSE)&gt;109,"B",
IF(VLOOKUP(A1609,入力データ,17,FALSE)&gt;99,"A",
"")))))))),"")</f>
        <v/>
      </c>
      <c r="K1613" s="408" t="str">
        <f>IFERROR(IF(VLOOKUP(A1609,入力データ,17,FALSE)="","",
IF(VLOOKUP(A1609,入力データ,17,FALSE)&gt;99,MOD(VLOOKUP(A1609,入力データ,17,FALSE),10),VLOOKUP(A1609,入力データ,17,FALSE))),"")</f>
        <v/>
      </c>
      <c r="L1613" s="411" t="str">
        <f>IFERROR(IF(VLOOKUP(A1609,入力データ,18,FALSE)="","",VLOOKUP(A1609,入力データ,18,FALSE)),"")</f>
        <v/>
      </c>
      <c r="M1613" s="493" t="str">
        <f>IFERROR(IF(VLOOKUP(A1609,入力データ,19,FALSE)="","",IF(VLOOKUP(A1609,入力データ,19,FALSE)&gt;43585,5,4)),"")</f>
        <v/>
      </c>
      <c r="N1613" s="398" t="str">
        <f>IFERROR(IF(VLOOKUP(A1609,入力データ,19,FALSE)="","",VLOOKUP(A1609,入力データ,19,FALSE)),"")</f>
        <v/>
      </c>
      <c r="O1613" s="401" t="str">
        <f>IFERROR(IF(VLOOKUP(A1609,入力データ,19,FALSE)="","",VLOOKUP(A1609,入力データ,19,FALSE)),"")</f>
        <v/>
      </c>
      <c r="P1613" s="411" t="str">
        <f>IFERROR(IF(VLOOKUP(A1609,入力データ,20,FALSE)="","",VLOOKUP(A1609,入力データ,20,FALSE)),"")</f>
        <v/>
      </c>
      <c r="Q1613" s="500"/>
      <c r="R1613" s="503" t="str">
        <f>IFERROR(IF(OR(S1613="ｲｸｷｭｳ",S1613="ﾑｷｭｳ",AND(L1613="",P1613="")),"",VLOOKUP(A1609,入力データ,31,FALSE)),"")</f>
        <v/>
      </c>
      <c r="S1613" s="423" t="str">
        <f>IFERROR(
IF(VLOOKUP(A1609,入力データ,33,FALSE)=1,"ﾑｷｭｳ ",
IF(VLOOKUP(A1609,入力データ,33,FALSE)=3,"ｲｸｷｭｳ",
IF(VLOOKUP(A1609,入力データ,33,FALSE)=4,VLOOKUP(A1609,入力データ,32,FALSE),
IF(VLOOKUP(A1609,入力データ,33,FALSE)=5,VLOOKUP(A1609,入力データ,32,FALSE),
IF(AND(VLOOKUP(A1609,入力データ,38,FALSE)&gt;0,VLOOKUP(A1609,入力データ,38,FALSE)&lt;9),0,
IF(AND(L1613="",P1613=""),"",VLOOKUP(A1609,入力データ,32,FALSE))))))),"")</f>
        <v/>
      </c>
      <c r="T1613" s="424"/>
      <c r="U1613" s="425"/>
      <c r="V1613" s="36"/>
      <c r="W1613" s="36"/>
      <c r="X1613" s="36"/>
      <c r="Y1613" s="63" t="str">
        <f>IFERROR(IF(VLOOKUP(A1609,入力データ,25,FALSE)="","",VLOOKUP(A1609,入力データ,25,FALSE)),"")</f>
        <v/>
      </c>
      <c r="Z1613" s="63"/>
      <c r="AA1613" s="37"/>
      <c r="AB1613" s="369"/>
      <c r="AC1613" s="377">
        <v>3</v>
      </c>
      <c r="AD1613" s="379" t="str">
        <f>IFERROR(IF(VLOOKUP(A1609,入力データ,33,FALSE)="","",VLOOKUP(A1609,入力データ,33,FALSE)),"")</f>
        <v/>
      </c>
      <c r="AE1613" s="379" t="str">
        <f>IF(AD1613="","",IF(V1616&gt;43585,5,4))</f>
        <v/>
      </c>
      <c r="AF1613" s="381" t="str">
        <f>IF(AD1613="","",V1616)</f>
        <v/>
      </c>
      <c r="AG1613" s="383" t="str">
        <f>IF(AE1613="","",V1616)</f>
        <v/>
      </c>
      <c r="AH1613" s="385" t="str">
        <f>IF(AF1613="","",V1616)</f>
        <v/>
      </c>
      <c r="AI1613" s="379">
        <v>7</v>
      </c>
      <c r="AJ1613" s="430"/>
      <c r="AK1613" s="372"/>
      <c r="AL1613" s="374"/>
    </row>
    <row r="1614" spans="1:38" ht="15" customHeight="1" x14ac:dyDescent="0.15">
      <c r="A1614" s="454"/>
      <c r="B1614" s="491"/>
      <c r="C1614" s="393"/>
      <c r="D1614" s="394"/>
      <c r="E1614" s="396"/>
      <c r="F1614" s="399"/>
      <c r="G1614" s="402"/>
      <c r="H1614" s="396"/>
      <c r="I1614" s="396"/>
      <c r="J1614" s="406"/>
      <c r="K1614" s="409"/>
      <c r="L1614" s="396"/>
      <c r="M1614" s="494"/>
      <c r="N1614" s="496"/>
      <c r="O1614" s="498"/>
      <c r="P1614" s="494"/>
      <c r="Q1614" s="501"/>
      <c r="R1614" s="504"/>
      <c r="S1614" s="426"/>
      <c r="T1614" s="426"/>
      <c r="U1614" s="427"/>
      <c r="V1614" s="1"/>
      <c r="W1614" s="1"/>
      <c r="X1614" s="1"/>
      <c r="Y1614" s="63" t="str">
        <f>IFERROR(IF(VLOOKUP(A1609,入力データ,26,FALSE)="","",VLOOKUP(A1609,入力データ,26,FALSE)),"")</f>
        <v/>
      </c>
      <c r="Z1614" s="1"/>
      <c r="AA1614" s="1"/>
      <c r="AB1614" s="369"/>
      <c r="AC1614" s="378"/>
      <c r="AD1614" s="380"/>
      <c r="AE1614" s="380"/>
      <c r="AF1614" s="382"/>
      <c r="AG1614" s="384"/>
      <c r="AH1614" s="386"/>
      <c r="AI1614" s="380"/>
      <c r="AJ1614" s="431"/>
      <c r="AK1614" s="372"/>
      <c r="AL1614" s="374"/>
    </row>
    <row r="1615" spans="1:38" ht="15" customHeight="1" x14ac:dyDescent="0.15">
      <c r="A1615" s="454"/>
      <c r="B1615" s="491"/>
      <c r="C1615" s="432" t="str">
        <f>IFERROR(IF(VLOOKUP(A1609,入力データ,14,FALSE)="","",VLOOKUP(A1609,入力データ,14,FALSE)),"")</f>
        <v/>
      </c>
      <c r="D1615" s="409"/>
      <c r="E1615" s="396"/>
      <c r="F1615" s="399"/>
      <c r="G1615" s="402"/>
      <c r="H1615" s="396"/>
      <c r="I1615" s="396"/>
      <c r="J1615" s="406"/>
      <c r="K1615" s="409"/>
      <c r="L1615" s="396"/>
      <c r="M1615" s="494"/>
      <c r="N1615" s="496"/>
      <c r="O1615" s="498"/>
      <c r="P1615" s="494"/>
      <c r="Q1615" s="501"/>
      <c r="R1615" s="504"/>
      <c r="S1615" s="426"/>
      <c r="T1615" s="426"/>
      <c r="U1615" s="427"/>
      <c r="V1615" s="150"/>
      <c r="W1615" s="150"/>
      <c r="X1615" s="150"/>
      <c r="Y1615" s="1"/>
      <c r="Z1615" s="62"/>
      <c r="AA1615" s="151"/>
      <c r="AB1615" s="369"/>
      <c r="AC1615" s="377">
        <v>4</v>
      </c>
      <c r="AD1615" s="413" t="str">
        <f>IFERROR(IF(VLOOKUP(A1609,入力データ,38,FALSE)="","",VLOOKUP(A1609,入力データ,38,FALSE)),"")</f>
        <v/>
      </c>
      <c r="AE1615" s="379" t="str">
        <f>IF(AD1615="","",IF(V1616&gt;43585,5,4))</f>
        <v/>
      </c>
      <c r="AF1615" s="381" t="str">
        <f>IF(AE1615="","",V1616)</f>
        <v/>
      </c>
      <c r="AG1615" s="383" t="str">
        <f>IF(AE1615="","",V1616)</f>
        <v/>
      </c>
      <c r="AH1615" s="385" t="str">
        <f>IF(AE1615="","",V1616)</f>
        <v/>
      </c>
      <c r="AI1615" s="379"/>
      <c r="AJ1615" s="418"/>
      <c r="AK1615" s="58"/>
      <c r="AL1615" s="86"/>
    </row>
    <row r="1616" spans="1:38" ht="15" customHeight="1" x14ac:dyDescent="0.15">
      <c r="A1616" s="455"/>
      <c r="B1616" s="492"/>
      <c r="C1616" s="433"/>
      <c r="D1616" s="410"/>
      <c r="E1616" s="397"/>
      <c r="F1616" s="400"/>
      <c r="G1616" s="403"/>
      <c r="H1616" s="397"/>
      <c r="I1616" s="397"/>
      <c r="J1616" s="407"/>
      <c r="K1616" s="410"/>
      <c r="L1616" s="397"/>
      <c r="M1616" s="495"/>
      <c r="N1616" s="497"/>
      <c r="O1616" s="499"/>
      <c r="P1616" s="495"/>
      <c r="Q1616" s="502"/>
      <c r="R1616" s="505"/>
      <c r="S1616" s="428"/>
      <c r="T1616" s="428"/>
      <c r="U1616" s="429"/>
      <c r="V1616" s="420" t="str">
        <f>IFERROR(IF(VLOOKUP(A1609,入力データ,27,FALSE)="","",VLOOKUP(A1609,入力データ,27,FALSE)),"")</f>
        <v/>
      </c>
      <c r="W1616" s="421"/>
      <c r="X1616" s="421"/>
      <c r="Y1616" s="421"/>
      <c r="Z1616" s="421"/>
      <c r="AA1616" s="422"/>
      <c r="AB1616" s="370"/>
      <c r="AC1616" s="412"/>
      <c r="AD1616" s="414"/>
      <c r="AE1616" s="414"/>
      <c r="AF1616" s="415"/>
      <c r="AG1616" s="416"/>
      <c r="AH1616" s="417"/>
      <c r="AI1616" s="414"/>
      <c r="AJ1616" s="419"/>
      <c r="AK1616" s="60"/>
      <c r="AL1616" s="61"/>
    </row>
  </sheetData>
  <mergeCells count="14851">
    <mergeCell ref="AC201:AC202"/>
    <mergeCell ref="AD201:AD202"/>
    <mergeCell ref="AE201:AE202"/>
    <mergeCell ref="AF201:AF202"/>
    <mergeCell ref="V208:AA208"/>
    <mergeCell ref="O205:O208"/>
    <mergeCell ref="AG3:AL3"/>
    <mergeCell ref="AG4:AL4"/>
    <mergeCell ref="AG5:AL6"/>
    <mergeCell ref="AG205:AG206"/>
    <mergeCell ref="AH205:AH206"/>
    <mergeCell ref="AI205:AI206"/>
    <mergeCell ref="AJ205:AJ206"/>
    <mergeCell ref="AK193:AK195"/>
    <mergeCell ref="AL193:AL195"/>
    <mergeCell ref="AK204:AK206"/>
    <mergeCell ref="AL204:AL206"/>
    <mergeCell ref="AJ197:AJ198"/>
    <mergeCell ref="AJ199:AJ200"/>
    <mergeCell ref="AC197:AC198"/>
    <mergeCell ref="AH197:AH198"/>
    <mergeCell ref="R197:R200"/>
    <mergeCell ref="S197:U200"/>
    <mergeCell ref="AD197:AD198"/>
    <mergeCell ref="AE197:AE198"/>
    <mergeCell ref="AC195:AC196"/>
    <mergeCell ref="AF195:AF196"/>
    <mergeCell ref="AG195:AG196"/>
    <mergeCell ref="AK185:AK187"/>
    <mergeCell ref="S189:U192"/>
    <mergeCell ref="AI189:AI190"/>
    <mergeCell ref="AE189:AE190"/>
    <mergeCell ref="AF189:AF190"/>
    <mergeCell ref="AK161:AK163"/>
    <mergeCell ref="AL161:AL163"/>
    <mergeCell ref="AH163:AH164"/>
    <mergeCell ref="AI163:AI164"/>
    <mergeCell ref="AJ163:AJ164"/>
    <mergeCell ref="AK164:AK166"/>
    <mergeCell ref="AH175:AH176"/>
    <mergeCell ref="AJ175:AJ176"/>
    <mergeCell ref="V176:AA176"/>
    <mergeCell ref="AG149:AG150"/>
    <mergeCell ref="AH149:AH150"/>
    <mergeCell ref="V152:AA152"/>
    <mergeCell ref="O149:O152"/>
    <mergeCell ref="P149:Q152"/>
    <mergeCell ref="R149:R152"/>
    <mergeCell ref="AI135:AI136"/>
    <mergeCell ref="AJ135:AJ136"/>
    <mergeCell ref="V136:AA136"/>
    <mergeCell ref="O133:O136"/>
    <mergeCell ref="P133:Q136"/>
    <mergeCell ref="R133:R136"/>
    <mergeCell ref="S133:U136"/>
    <mergeCell ref="AC133:AC134"/>
    <mergeCell ref="AE131:AE132"/>
    <mergeCell ref="AF199:AF200"/>
    <mergeCell ref="AG199:AG200"/>
    <mergeCell ref="AH199:AH200"/>
    <mergeCell ref="AD199:AD200"/>
    <mergeCell ref="AE199:AE200"/>
    <mergeCell ref="AE183:AE184"/>
    <mergeCell ref="AF183:AF184"/>
    <mergeCell ref="K201:K204"/>
    <mergeCell ref="AF203:AF204"/>
    <mergeCell ref="AG203:AG204"/>
    <mergeCell ref="AH203:AH204"/>
    <mergeCell ref="AI203:AI204"/>
    <mergeCell ref="AJ203:AJ204"/>
    <mergeCell ref="AI199:AI200"/>
    <mergeCell ref="V200:AA200"/>
    <mergeCell ref="O197:O200"/>
    <mergeCell ref="P197:Q200"/>
    <mergeCell ref="B205:B208"/>
    <mergeCell ref="AK201:AK203"/>
    <mergeCell ref="AL201:AL203"/>
    <mergeCell ref="C203:C204"/>
    <mergeCell ref="AC203:AC204"/>
    <mergeCell ref="AD203:AD204"/>
    <mergeCell ref="AE203:AE204"/>
    <mergeCell ref="A201:A208"/>
    <mergeCell ref="B201:B204"/>
    <mergeCell ref="C201:C202"/>
    <mergeCell ref="D201:D204"/>
    <mergeCell ref="E201:E204"/>
    <mergeCell ref="F201:F204"/>
    <mergeCell ref="C207:D208"/>
    <mergeCell ref="AH207:AH208"/>
    <mergeCell ref="AI207:AI208"/>
    <mergeCell ref="AJ207:AJ208"/>
    <mergeCell ref="L201:L204"/>
    <mergeCell ref="M201:M204"/>
    <mergeCell ref="N201:N204"/>
    <mergeCell ref="O201:O204"/>
    <mergeCell ref="P201:Q204"/>
    <mergeCell ref="AC207:AC208"/>
    <mergeCell ref="AD207:AD208"/>
    <mergeCell ref="AE207:AE208"/>
    <mergeCell ref="AF207:AF208"/>
    <mergeCell ref="AG207:AG208"/>
    <mergeCell ref="AF205:AF206"/>
    <mergeCell ref="P205:Q208"/>
    <mergeCell ref="R205:R208"/>
    <mergeCell ref="AJ201:AJ202"/>
    <mergeCell ref="J201:J204"/>
    <mergeCell ref="C205:D206"/>
    <mergeCell ref="E205:E208"/>
    <mergeCell ref="F205:F208"/>
    <mergeCell ref="G205:G208"/>
    <mergeCell ref="H205:H208"/>
    <mergeCell ref="I205:I208"/>
    <mergeCell ref="J205:J208"/>
    <mergeCell ref="K205:K208"/>
    <mergeCell ref="AG201:AG202"/>
    <mergeCell ref="AH201:AH202"/>
    <mergeCell ref="AI201:AI202"/>
    <mergeCell ref="AD205:AD206"/>
    <mergeCell ref="L205:L208"/>
    <mergeCell ref="AE205:AE206"/>
    <mergeCell ref="M205:M208"/>
    <mergeCell ref="R201:R204"/>
    <mergeCell ref="S201:U204"/>
    <mergeCell ref="AC205:AC206"/>
    <mergeCell ref="N205:N208"/>
    <mergeCell ref="AG197:AG198"/>
    <mergeCell ref="C199:D200"/>
    <mergeCell ref="AC199:AC200"/>
    <mergeCell ref="L197:L200"/>
    <mergeCell ref="M197:M200"/>
    <mergeCell ref="N197:N200"/>
    <mergeCell ref="AC193:AC194"/>
    <mergeCell ref="AI193:AI194"/>
    <mergeCell ref="AL185:AL187"/>
    <mergeCell ref="C187:C188"/>
    <mergeCell ref="AC187:AC188"/>
    <mergeCell ref="AD187:AD188"/>
    <mergeCell ref="AE187:AE188"/>
    <mergeCell ref="AF187:AF188"/>
    <mergeCell ref="AG187:AG188"/>
    <mergeCell ref="AL188:AL190"/>
    <mergeCell ref="C189:D190"/>
    <mergeCell ref="AJ195:AJ196"/>
    <mergeCell ref="AD193:AD194"/>
    <mergeCell ref="AE193:AE194"/>
    <mergeCell ref="AF193:AF194"/>
    <mergeCell ref="AG193:AG194"/>
    <mergeCell ref="AH193:AH194"/>
    <mergeCell ref="AJ193:AJ194"/>
    <mergeCell ref="AI195:AI196"/>
    <mergeCell ref="A193:A200"/>
    <mergeCell ref="B193:B196"/>
    <mergeCell ref="C193:C194"/>
    <mergeCell ref="D193:D196"/>
    <mergeCell ref="E193:E196"/>
    <mergeCell ref="AK196:AK198"/>
    <mergeCell ref="AL196:AL198"/>
    <mergeCell ref="C197:D198"/>
    <mergeCell ref="E197:E200"/>
    <mergeCell ref="F197:F200"/>
    <mergeCell ref="G197:G200"/>
    <mergeCell ref="H197:H200"/>
    <mergeCell ref="I197:I200"/>
    <mergeCell ref="J197:J200"/>
    <mergeCell ref="K197:K200"/>
    <mergeCell ref="J193:J196"/>
    <mergeCell ref="K193:K196"/>
    <mergeCell ref="L193:L196"/>
    <mergeCell ref="M193:M196"/>
    <mergeCell ref="N193:N196"/>
    <mergeCell ref="AH195:AH196"/>
    <mergeCell ref="AD195:AD196"/>
    <mergeCell ref="AE195:AE196"/>
    <mergeCell ref="C195:C196"/>
    <mergeCell ref="V192:AA192"/>
    <mergeCell ref="O189:O192"/>
    <mergeCell ref="P189:Q192"/>
    <mergeCell ref="R189:R192"/>
    <mergeCell ref="AK188:AK190"/>
    <mergeCell ref="O185:O188"/>
    <mergeCell ref="P185:Q188"/>
    <mergeCell ref="I189:I192"/>
    <mergeCell ref="J189:J192"/>
    <mergeCell ref="AH185:AH186"/>
    <mergeCell ref="AI185:AI186"/>
    <mergeCell ref="AI191:AI192"/>
    <mergeCell ref="AI197:AI198"/>
    <mergeCell ref="AF197:AF198"/>
    <mergeCell ref="A185:A192"/>
    <mergeCell ref="B185:B188"/>
    <mergeCell ref="C185:C186"/>
    <mergeCell ref="D185:D188"/>
    <mergeCell ref="AJ189:AJ190"/>
    <mergeCell ref="C191:D192"/>
    <mergeCell ref="AC191:AC192"/>
    <mergeCell ref="AD191:AD192"/>
    <mergeCell ref="AE191:AE192"/>
    <mergeCell ref="AF191:AF192"/>
    <mergeCell ref="AG191:AG192"/>
    <mergeCell ref="AH191:AH192"/>
    <mergeCell ref="AJ191:AJ192"/>
    <mergeCell ref="B189:B192"/>
    <mergeCell ref="AG189:AG190"/>
    <mergeCell ref="AH189:AH190"/>
    <mergeCell ref="AE185:AE186"/>
    <mergeCell ref="AF185:AF186"/>
    <mergeCell ref="AJ183:AJ184"/>
    <mergeCell ref="AJ179:AJ180"/>
    <mergeCell ref="AJ177:AJ178"/>
    <mergeCell ref="J177:J180"/>
    <mergeCell ref="AE171:AE172"/>
    <mergeCell ref="AF171:AF172"/>
    <mergeCell ref="AG171:AG172"/>
    <mergeCell ref="AH171:AH172"/>
    <mergeCell ref="I173:I176"/>
    <mergeCell ref="AC189:AC190"/>
    <mergeCell ref="AD189:AD190"/>
    <mergeCell ref="AK177:AK179"/>
    <mergeCell ref="AL177:AL179"/>
    <mergeCell ref="C179:C180"/>
    <mergeCell ref="AC179:AC180"/>
    <mergeCell ref="AD179:AD180"/>
    <mergeCell ref="AE179:AE180"/>
    <mergeCell ref="AF179:AF180"/>
    <mergeCell ref="AG179:AG180"/>
    <mergeCell ref="AH179:AH180"/>
    <mergeCell ref="AI179:AI180"/>
    <mergeCell ref="C177:C178"/>
    <mergeCell ref="D177:D180"/>
    <mergeCell ref="E177:E180"/>
    <mergeCell ref="F177:F180"/>
    <mergeCell ref="AG177:AG178"/>
    <mergeCell ref="AH177:AH178"/>
    <mergeCell ref="AI177:AI178"/>
    <mergeCell ref="AF181:AF182"/>
    <mergeCell ref="AI181:AI182"/>
    <mergeCell ref="AE181:AE182"/>
    <mergeCell ref="M181:M184"/>
    <mergeCell ref="N181:N184"/>
    <mergeCell ref="AC177:AC178"/>
    <mergeCell ref="AD177:AD178"/>
    <mergeCell ref="AL180:AL182"/>
    <mergeCell ref="C181:D182"/>
    <mergeCell ref="E181:E184"/>
    <mergeCell ref="M189:M192"/>
    <mergeCell ref="N189:N192"/>
    <mergeCell ref="AH187:AH188"/>
    <mergeCell ref="AI187:AI188"/>
    <mergeCell ref="E189:E192"/>
    <mergeCell ref="F189:F192"/>
    <mergeCell ref="G189:G192"/>
    <mergeCell ref="AJ181:AJ182"/>
    <mergeCell ref="C183:D184"/>
    <mergeCell ref="AK169:AK171"/>
    <mergeCell ref="AL169:AL171"/>
    <mergeCell ref="E185:E188"/>
    <mergeCell ref="A169:A176"/>
    <mergeCell ref="B169:B172"/>
    <mergeCell ref="C169:C170"/>
    <mergeCell ref="D169:D172"/>
    <mergeCell ref="E169:E172"/>
    <mergeCell ref="F169:F172"/>
    <mergeCell ref="AE169:AE170"/>
    <mergeCell ref="AF169:AF170"/>
    <mergeCell ref="AG169:AG170"/>
    <mergeCell ref="AH169:AH170"/>
    <mergeCell ref="J173:J176"/>
    <mergeCell ref="K173:K176"/>
    <mergeCell ref="L173:L176"/>
    <mergeCell ref="M173:M176"/>
    <mergeCell ref="N173:N176"/>
    <mergeCell ref="AC169:AC170"/>
    <mergeCell ref="P169:Q172"/>
    <mergeCell ref="R169:R172"/>
    <mergeCell ref="S169:U172"/>
    <mergeCell ref="C173:D174"/>
    <mergeCell ref="E173:E176"/>
    <mergeCell ref="AG183:AG184"/>
    <mergeCell ref="K181:K184"/>
    <mergeCell ref="L181:L184"/>
    <mergeCell ref="AI183:AI184"/>
    <mergeCell ref="A177:A184"/>
    <mergeCell ref="B177:B180"/>
    <mergeCell ref="B181:B184"/>
    <mergeCell ref="F181:F184"/>
    <mergeCell ref="G181:G184"/>
    <mergeCell ref="H181:H184"/>
    <mergeCell ref="I181:I184"/>
    <mergeCell ref="J181:J184"/>
    <mergeCell ref="R181:R184"/>
    <mergeCell ref="AH183:AH184"/>
    <mergeCell ref="K177:K180"/>
    <mergeCell ref="L177:L180"/>
    <mergeCell ref="M177:M180"/>
    <mergeCell ref="N177:N180"/>
    <mergeCell ref="O177:O180"/>
    <mergeCell ref="P177:Q180"/>
    <mergeCell ref="O181:O184"/>
    <mergeCell ref="R177:R180"/>
    <mergeCell ref="S177:U180"/>
    <mergeCell ref="P181:Q184"/>
    <mergeCell ref="AC185:AC186"/>
    <mergeCell ref="G177:G180"/>
    <mergeCell ref="H177:H180"/>
    <mergeCell ref="I177:I180"/>
    <mergeCell ref="AG181:AG182"/>
    <mergeCell ref="AH181:AH182"/>
    <mergeCell ref="V184:AA184"/>
    <mergeCell ref="AE177:AE178"/>
    <mergeCell ref="AF177:AF178"/>
    <mergeCell ref="AC183:AC184"/>
    <mergeCell ref="AD183:AD184"/>
    <mergeCell ref="AD173:AD174"/>
    <mergeCell ref="AE173:AE174"/>
    <mergeCell ref="AF173:AF174"/>
    <mergeCell ref="B165:B168"/>
    <mergeCell ref="AG165:AG166"/>
    <mergeCell ref="AH165:AH166"/>
    <mergeCell ref="AI165:AI166"/>
    <mergeCell ref="AJ165:AJ166"/>
    <mergeCell ref="C167:D168"/>
    <mergeCell ref="AC167:AC168"/>
    <mergeCell ref="AD167:AD168"/>
    <mergeCell ref="AE167:AE168"/>
    <mergeCell ref="AF167:AF168"/>
    <mergeCell ref="AI161:AI162"/>
    <mergeCell ref="AF165:AF166"/>
    <mergeCell ref="AI167:AI168"/>
    <mergeCell ref="S181:U184"/>
    <mergeCell ref="AC181:AC182"/>
    <mergeCell ref="AD181:AD182"/>
    <mergeCell ref="AG185:AG186"/>
    <mergeCell ref="R185:R188"/>
    <mergeCell ref="S185:U188"/>
    <mergeCell ref="AK180:AK182"/>
    <mergeCell ref="AD185:AD186"/>
    <mergeCell ref="AJ185:AJ186"/>
    <mergeCell ref="J185:J188"/>
    <mergeCell ref="K185:K188"/>
    <mergeCell ref="L185:L188"/>
    <mergeCell ref="M185:M188"/>
    <mergeCell ref="N185:N188"/>
    <mergeCell ref="AJ187:AJ188"/>
    <mergeCell ref="C171:C172"/>
    <mergeCell ref="AC171:AC172"/>
    <mergeCell ref="AD171:AD172"/>
    <mergeCell ref="O157:O160"/>
    <mergeCell ref="P157:Q160"/>
    <mergeCell ref="R157:R160"/>
    <mergeCell ref="S157:U160"/>
    <mergeCell ref="AC157:AC158"/>
    <mergeCell ref="AD157:AD158"/>
    <mergeCell ref="AL164:AL166"/>
    <mergeCell ref="AG157:AG158"/>
    <mergeCell ref="AH157:AH158"/>
    <mergeCell ref="V160:AA160"/>
    <mergeCell ref="AE157:AE158"/>
    <mergeCell ref="AK156:AK158"/>
    <mergeCell ref="AL156:AL158"/>
    <mergeCell ref="C157:D158"/>
    <mergeCell ref="E157:E160"/>
    <mergeCell ref="F157:F160"/>
    <mergeCell ref="B173:B176"/>
    <mergeCell ref="AG173:AG174"/>
    <mergeCell ref="AH173:AH174"/>
    <mergeCell ref="O173:O176"/>
    <mergeCell ref="P173:Q176"/>
    <mergeCell ref="R173:R176"/>
    <mergeCell ref="S173:U176"/>
    <mergeCell ref="AJ169:AJ170"/>
    <mergeCell ref="J169:J172"/>
    <mergeCell ref="K169:K172"/>
    <mergeCell ref="L169:L172"/>
    <mergeCell ref="M169:M172"/>
    <mergeCell ref="N169:N172"/>
    <mergeCell ref="O169:O172"/>
    <mergeCell ref="AI171:AI172"/>
    <mergeCell ref="AJ171:AJ172"/>
    <mergeCell ref="AD169:AD170"/>
    <mergeCell ref="AC173:AC174"/>
    <mergeCell ref="AJ173:AJ174"/>
    <mergeCell ref="AI169:AI170"/>
    <mergeCell ref="AI175:AI176"/>
    <mergeCell ref="AI173:AI174"/>
    <mergeCell ref="AK172:AK174"/>
    <mergeCell ref="AL172:AL174"/>
    <mergeCell ref="F173:F176"/>
    <mergeCell ref="G173:G176"/>
    <mergeCell ref="H173:H176"/>
    <mergeCell ref="C175:D176"/>
    <mergeCell ref="AC175:AC176"/>
    <mergeCell ref="AD175:AD176"/>
    <mergeCell ref="AE175:AE176"/>
    <mergeCell ref="AF175:AF176"/>
    <mergeCell ref="AG175:AG176"/>
    <mergeCell ref="F185:F188"/>
    <mergeCell ref="G185:G188"/>
    <mergeCell ref="H185:H188"/>
    <mergeCell ref="A161:A168"/>
    <mergeCell ref="B161:B164"/>
    <mergeCell ref="C161:C162"/>
    <mergeCell ref="D161:D164"/>
    <mergeCell ref="E161:E164"/>
    <mergeCell ref="F161:F164"/>
    <mergeCell ref="G161:G164"/>
    <mergeCell ref="H161:H164"/>
    <mergeCell ref="AF161:AF162"/>
    <mergeCell ref="AG161:AG162"/>
    <mergeCell ref="AH161:AH162"/>
    <mergeCell ref="I165:I168"/>
    <mergeCell ref="J165:J168"/>
    <mergeCell ref="K165:K168"/>
    <mergeCell ref="L165:L168"/>
    <mergeCell ref="M165:M168"/>
    <mergeCell ref="N165:N168"/>
    <mergeCell ref="AC161:AC162"/>
    <mergeCell ref="C165:D166"/>
    <mergeCell ref="E165:E168"/>
    <mergeCell ref="F165:F168"/>
    <mergeCell ref="G165:G168"/>
    <mergeCell ref="H165:H168"/>
    <mergeCell ref="I161:I164"/>
    <mergeCell ref="AG167:AG168"/>
    <mergeCell ref="AH167:AH168"/>
    <mergeCell ref="C163:C164"/>
    <mergeCell ref="AC163:AC164"/>
    <mergeCell ref="AD163:AD164"/>
    <mergeCell ref="AJ161:AJ162"/>
    <mergeCell ref="J161:J164"/>
    <mergeCell ref="K161:K164"/>
    <mergeCell ref="L161:L164"/>
    <mergeCell ref="M161:M164"/>
    <mergeCell ref="N161:N164"/>
    <mergeCell ref="O161:O164"/>
    <mergeCell ref="P161:Q164"/>
    <mergeCell ref="AD161:AD162"/>
    <mergeCell ref="R161:R164"/>
    <mergeCell ref="AE163:AE164"/>
    <mergeCell ref="AF163:AF164"/>
    <mergeCell ref="AG163:AG164"/>
    <mergeCell ref="AE161:AE162"/>
    <mergeCell ref="AJ167:AJ168"/>
    <mergeCell ref="V168:AA168"/>
    <mergeCell ref="O165:O168"/>
    <mergeCell ref="P165:Q168"/>
    <mergeCell ref="R165:R168"/>
    <mergeCell ref="S165:U168"/>
    <mergeCell ref="AC165:AC166"/>
    <mergeCell ref="AD165:AD166"/>
    <mergeCell ref="AE165:AE166"/>
    <mergeCell ref="A153:A160"/>
    <mergeCell ref="B153:B156"/>
    <mergeCell ref="C153:C154"/>
    <mergeCell ref="D153:D156"/>
    <mergeCell ref="E153:E156"/>
    <mergeCell ref="F153:F156"/>
    <mergeCell ref="AI159:AI160"/>
    <mergeCell ref="AJ153:AJ154"/>
    <mergeCell ref="J153:J156"/>
    <mergeCell ref="K153:K156"/>
    <mergeCell ref="L153:L156"/>
    <mergeCell ref="M153:M156"/>
    <mergeCell ref="N153:N156"/>
    <mergeCell ref="O153:O156"/>
    <mergeCell ref="P153:Q156"/>
    <mergeCell ref="R153:R156"/>
    <mergeCell ref="AF153:AF154"/>
    <mergeCell ref="AG153:AG154"/>
    <mergeCell ref="AH153:AH154"/>
    <mergeCell ref="AI153:AI154"/>
    <mergeCell ref="J157:J160"/>
    <mergeCell ref="K157:K160"/>
    <mergeCell ref="L157:L160"/>
    <mergeCell ref="M157:M160"/>
    <mergeCell ref="N157:N160"/>
    <mergeCell ref="AK153:AK155"/>
    <mergeCell ref="AL153:AL155"/>
    <mergeCell ref="C155:C156"/>
    <mergeCell ref="AC155:AC156"/>
    <mergeCell ref="AD155:AD156"/>
    <mergeCell ref="AE155:AE156"/>
    <mergeCell ref="AF155:AF156"/>
    <mergeCell ref="AG155:AG156"/>
    <mergeCell ref="AH155:AH156"/>
    <mergeCell ref="AF157:AF158"/>
    <mergeCell ref="AD159:AD160"/>
    <mergeCell ref="AE159:AE160"/>
    <mergeCell ref="AF159:AF160"/>
    <mergeCell ref="AG159:AG160"/>
    <mergeCell ref="AH159:AH160"/>
    <mergeCell ref="AJ159:AJ160"/>
    <mergeCell ref="G153:G156"/>
    <mergeCell ref="H153:H156"/>
    <mergeCell ref="I153:I156"/>
    <mergeCell ref="AC153:AC154"/>
    <mergeCell ref="S153:U156"/>
    <mergeCell ref="AI155:AI156"/>
    <mergeCell ref="AJ155:AJ156"/>
    <mergeCell ref="AD153:AD154"/>
    <mergeCell ref="AE153:AE154"/>
    <mergeCell ref="B157:B160"/>
    <mergeCell ref="AI157:AI158"/>
    <mergeCell ref="AJ157:AJ158"/>
    <mergeCell ref="C159:D160"/>
    <mergeCell ref="AC159:AC160"/>
    <mergeCell ref="A145:A152"/>
    <mergeCell ref="B145:B148"/>
    <mergeCell ref="C145:C146"/>
    <mergeCell ref="D145:D148"/>
    <mergeCell ref="E145:E148"/>
    <mergeCell ref="F145:F148"/>
    <mergeCell ref="AE145:AE146"/>
    <mergeCell ref="AF145:AF146"/>
    <mergeCell ref="AG145:AG146"/>
    <mergeCell ref="AH145:AH146"/>
    <mergeCell ref="AI145:AI146"/>
    <mergeCell ref="AF149:AF150"/>
    <mergeCell ref="AI149:AI150"/>
    <mergeCell ref="AE149:AE150"/>
    <mergeCell ref="K149:K152"/>
    <mergeCell ref="L149:L152"/>
    <mergeCell ref="M149:M152"/>
    <mergeCell ref="N149:N152"/>
    <mergeCell ref="AC145:AC146"/>
    <mergeCell ref="B149:B152"/>
    <mergeCell ref="AJ147:AJ148"/>
    <mergeCell ref="AK145:AK147"/>
    <mergeCell ref="AL145:AL147"/>
    <mergeCell ref="AC147:AC148"/>
    <mergeCell ref="AD147:AD148"/>
    <mergeCell ref="AE147:AE148"/>
    <mergeCell ref="AF147:AF148"/>
    <mergeCell ref="AG147:AG148"/>
    <mergeCell ref="AH147:AH148"/>
    <mergeCell ref="AI147:AI148"/>
    <mergeCell ref="AD145:AD146"/>
    <mergeCell ref="S149:U152"/>
    <mergeCell ref="AC149:AC150"/>
    <mergeCell ref="AD149:AD150"/>
    <mergeCell ref="P145:Q148"/>
    <mergeCell ref="C149:D150"/>
    <mergeCell ref="E149:E152"/>
    <mergeCell ref="F149:F152"/>
    <mergeCell ref="G149:G152"/>
    <mergeCell ref="H149:H152"/>
    <mergeCell ref="I149:I152"/>
    <mergeCell ref="J149:J152"/>
    <mergeCell ref="C147:C148"/>
    <mergeCell ref="AK148:AK150"/>
    <mergeCell ref="AL148:AL150"/>
    <mergeCell ref="AJ145:AJ146"/>
    <mergeCell ref="J145:J148"/>
    <mergeCell ref="K145:K148"/>
    <mergeCell ref="L145:L148"/>
    <mergeCell ref="M145:M148"/>
    <mergeCell ref="N145:N148"/>
    <mergeCell ref="O145:O148"/>
    <mergeCell ref="AJ149:AJ150"/>
    <mergeCell ref="C151:D152"/>
    <mergeCell ref="AC151:AC152"/>
    <mergeCell ref="AD151:AD152"/>
    <mergeCell ref="AE151:AE152"/>
    <mergeCell ref="AF151:AF152"/>
    <mergeCell ref="AG151:AG152"/>
    <mergeCell ref="AH151:AH152"/>
    <mergeCell ref="AI151:AI152"/>
    <mergeCell ref="AJ151:AJ152"/>
    <mergeCell ref="G145:G148"/>
    <mergeCell ref="H145:H148"/>
    <mergeCell ref="AH137:AH138"/>
    <mergeCell ref="AI137:AI138"/>
    <mergeCell ref="I141:I144"/>
    <mergeCell ref="J141:J144"/>
    <mergeCell ref="K141:K144"/>
    <mergeCell ref="L141:L144"/>
    <mergeCell ref="M141:M144"/>
    <mergeCell ref="N141:N144"/>
    <mergeCell ref="AH139:AH140"/>
    <mergeCell ref="C143:D144"/>
    <mergeCell ref="AC143:AC144"/>
    <mergeCell ref="AD143:AD144"/>
    <mergeCell ref="AE143:AE144"/>
    <mergeCell ref="AF143:AF144"/>
    <mergeCell ref="AG143:AG144"/>
    <mergeCell ref="AH143:AH144"/>
    <mergeCell ref="V144:AA144"/>
    <mergeCell ref="O141:O144"/>
    <mergeCell ref="P141:Q144"/>
    <mergeCell ref="R141:R144"/>
    <mergeCell ref="S141:U144"/>
    <mergeCell ref="AC141:AC142"/>
    <mergeCell ref="AC137:AC138"/>
    <mergeCell ref="S137:U140"/>
    <mergeCell ref="AI141:AI142"/>
    <mergeCell ref="AJ141:AJ142"/>
    <mergeCell ref="B141:B144"/>
    <mergeCell ref="AG141:AG142"/>
    <mergeCell ref="AH141:AH142"/>
    <mergeCell ref="AD137:AD138"/>
    <mergeCell ref="AE137:AE138"/>
    <mergeCell ref="AF137:AF138"/>
    <mergeCell ref="AG137:AG138"/>
    <mergeCell ref="AJ143:AJ144"/>
    <mergeCell ref="G137:G140"/>
    <mergeCell ref="H137:H140"/>
    <mergeCell ref="I137:I140"/>
    <mergeCell ref="AI139:AI140"/>
    <mergeCell ref="AJ139:AJ140"/>
    <mergeCell ref="A129:A136"/>
    <mergeCell ref="B129:B132"/>
    <mergeCell ref="C129:C130"/>
    <mergeCell ref="D129:D132"/>
    <mergeCell ref="E129:E132"/>
    <mergeCell ref="F129:F132"/>
    <mergeCell ref="C133:D134"/>
    <mergeCell ref="E133:E136"/>
    <mergeCell ref="F133:F136"/>
    <mergeCell ref="J133:J136"/>
    <mergeCell ref="K133:K136"/>
    <mergeCell ref="L133:L136"/>
    <mergeCell ref="AE129:AE130"/>
    <mergeCell ref="AF129:AF130"/>
    <mergeCell ref="AD133:AD134"/>
    <mergeCell ref="AE133:AE134"/>
    <mergeCell ref="P129:Q132"/>
    <mergeCell ref="R129:R132"/>
    <mergeCell ref="AF133:AF134"/>
    <mergeCell ref="G133:G136"/>
    <mergeCell ref="H133:H136"/>
    <mergeCell ref="I133:I136"/>
    <mergeCell ref="C131:C132"/>
    <mergeCell ref="AC131:AC132"/>
    <mergeCell ref="AD131:AD132"/>
    <mergeCell ref="G129:G132"/>
    <mergeCell ref="H129:H132"/>
    <mergeCell ref="I129:I132"/>
    <mergeCell ref="S129:U132"/>
    <mergeCell ref="B133:B136"/>
    <mergeCell ref="AK140:AK142"/>
    <mergeCell ref="AL140:AL142"/>
    <mergeCell ref="C141:D142"/>
    <mergeCell ref="E141:E144"/>
    <mergeCell ref="F141:F144"/>
    <mergeCell ref="G141:G144"/>
    <mergeCell ref="H141:H144"/>
    <mergeCell ref="AD141:AD142"/>
    <mergeCell ref="AE141:AE142"/>
    <mergeCell ref="AK137:AK139"/>
    <mergeCell ref="AL137:AL139"/>
    <mergeCell ref="C139:C140"/>
    <mergeCell ref="AC139:AC140"/>
    <mergeCell ref="AD139:AD140"/>
    <mergeCell ref="AE139:AE140"/>
    <mergeCell ref="AF139:AF140"/>
    <mergeCell ref="AG139:AG140"/>
    <mergeCell ref="AF141:AF142"/>
    <mergeCell ref="A137:A144"/>
    <mergeCell ref="B137:B140"/>
    <mergeCell ref="C137:C138"/>
    <mergeCell ref="D137:D140"/>
    <mergeCell ref="E137:E140"/>
    <mergeCell ref="F137:F140"/>
    <mergeCell ref="AI143:AI144"/>
    <mergeCell ref="AJ137:AJ138"/>
    <mergeCell ref="J137:J140"/>
    <mergeCell ref="K137:K140"/>
    <mergeCell ref="L137:L140"/>
    <mergeCell ref="M137:M140"/>
    <mergeCell ref="N137:N140"/>
    <mergeCell ref="O137:O140"/>
    <mergeCell ref="P137:Q140"/>
    <mergeCell ref="R137:R140"/>
    <mergeCell ref="M133:M136"/>
    <mergeCell ref="N133:N136"/>
    <mergeCell ref="AK129:AK131"/>
    <mergeCell ref="P125:Q128"/>
    <mergeCell ref="R125:R128"/>
    <mergeCell ref="S125:U128"/>
    <mergeCell ref="AC125:AC126"/>
    <mergeCell ref="AG135:AG136"/>
    <mergeCell ref="V128:AA128"/>
    <mergeCell ref="AF135:AF136"/>
    <mergeCell ref="AF131:AF132"/>
    <mergeCell ref="AG131:AG132"/>
    <mergeCell ref="AL129:AL131"/>
    <mergeCell ref="AJ131:AJ132"/>
    <mergeCell ref="AK132:AK134"/>
    <mergeCell ref="AL132:AL134"/>
    <mergeCell ref="AJ133:AJ134"/>
    <mergeCell ref="AJ129:AJ130"/>
    <mergeCell ref="AJ123:AJ124"/>
    <mergeCell ref="AJ125:AJ126"/>
    <mergeCell ref="C127:D128"/>
    <mergeCell ref="AG133:AG134"/>
    <mergeCell ref="AH133:AH134"/>
    <mergeCell ref="AI133:AI134"/>
    <mergeCell ref="C135:D136"/>
    <mergeCell ref="AC135:AC136"/>
    <mergeCell ref="AD135:AD136"/>
    <mergeCell ref="AE135:AE136"/>
    <mergeCell ref="J129:J132"/>
    <mergeCell ref="K129:K132"/>
    <mergeCell ref="L129:L132"/>
    <mergeCell ref="M129:M132"/>
    <mergeCell ref="N129:N132"/>
    <mergeCell ref="O129:O132"/>
    <mergeCell ref="AH135:AH136"/>
    <mergeCell ref="AG129:AG130"/>
    <mergeCell ref="AH129:AH130"/>
    <mergeCell ref="AC129:AC130"/>
    <mergeCell ref="AD129:AD130"/>
    <mergeCell ref="AH131:AH132"/>
    <mergeCell ref="AI131:AI132"/>
    <mergeCell ref="AI129:AI130"/>
    <mergeCell ref="H125:H128"/>
    <mergeCell ref="I125:I128"/>
    <mergeCell ref="AK124:AK126"/>
    <mergeCell ref="AL124:AL126"/>
    <mergeCell ref="AK121:AK123"/>
    <mergeCell ref="AL121:AL123"/>
    <mergeCell ref="AI123:AI124"/>
    <mergeCell ref="AC127:AC128"/>
    <mergeCell ref="AD127:AD128"/>
    <mergeCell ref="AE127:AE128"/>
    <mergeCell ref="AF127:AF128"/>
    <mergeCell ref="AG127:AG128"/>
    <mergeCell ref="AH127:AH128"/>
    <mergeCell ref="AJ127:AJ128"/>
    <mergeCell ref="AE125:AE126"/>
    <mergeCell ref="G121:G124"/>
    <mergeCell ref="H121:H124"/>
    <mergeCell ref="I121:I124"/>
    <mergeCell ref="C123:C124"/>
    <mergeCell ref="AC123:AC124"/>
    <mergeCell ref="AD123:AD124"/>
    <mergeCell ref="AE123:AE124"/>
    <mergeCell ref="AJ121:AJ122"/>
    <mergeCell ref="J121:J124"/>
    <mergeCell ref="K121:K124"/>
    <mergeCell ref="L121:L124"/>
    <mergeCell ref="AI121:AI122"/>
    <mergeCell ref="AI127:AI128"/>
    <mergeCell ref="AI125:AI126"/>
    <mergeCell ref="O125:O128"/>
    <mergeCell ref="N125:N128"/>
    <mergeCell ref="B117:B120"/>
    <mergeCell ref="AG117:AG118"/>
    <mergeCell ref="AH117:AH118"/>
    <mergeCell ref="V120:AA120"/>
    <mergeCell ref="O117:O120"/>
    <mergeCell ref="P117:Q120"/>
    <mergeCell ref="R117:R120"/>
    <mergeCell ref="R121:R124"/>
    <mergeCell ref="S121:U124"/>
    <mergeCell ref="J125:J128"/>
    <mergeCell ref="C125:D126"/>
    <mergeCell ref="E125:E128"/>
    <mergeCell ref="F125:F128"/>
    <mergeCell ref="G125:G128"/>
    <mergeCell ref="K125:K128"/>
    <mergeCell ref="L125:L128"/>
    <mergeCell ref="M125:M128"/>
    <mergeCell ref="AF125:AF126"/>
    <mergeCell ref="AD125:AD126"/>
    <mergeCell ref="B125:B128"/>
    <mergeCell ref="AG125:AG126"/>
    <mergeCell ref="AH125:AH126"/>
    <mergeCell ref="AE121:AE122"/>
    <mergeCell ref="AF121:AF122"/>
    <mergeCell ref="AG121:AG122"/>
    <mergeCell ref="AH121:AH122"/>
    <mergeCell ref="AI119:AI120"/>
    <mergeCell ref="AJ119:AJ120"/>
    <mergeCell ref="B109:B112"/>
    <mergeCell ref="R105:R108"/>
    <mergeCell ref="S105:U108"/>
    <mergeCell ref="A113:A120"/>
    <mergeCell ref="B113:B116"/>
    <mergeCell ref="C113:C114"/>
    <mergeCell ref="D113:D116"/>
    <mergeCell ref="E113:E116"/>
    <mergeCell ref="F113:F116"/>
    <mergeCell ref="AE113:AE114"/>
    <mergeCell ref="AF113:AF114"/>
    <mergeCell ref="AG113:AG114"/>
    <mergeCell ref="AH113:AH114"/>
    <mergeCell ref="AC121:AC122"/>
    <mergeCell ref="AD121:AD122"/>
    <mergeCell ref="A121:A128"/>
    <mergeCell ref="B121:B124"/>
    <mergeCell ref="M121:M124"/>
    <mergeCell ref="N121:N124"/>
    <mergeCell ref="O121:O124"/>
    <mergeCell ref="P121:Q124"/>
    <mergeCell ref="C119:D120"/>
    <mergeCell ref="AC119:AC120"/>
    <mergeCell ref="AD119:AD120"/>
    <mergeCell ref="AE119:AE120"/>
    <mergeCell ref="AF119:AF120"/>
    <mergeCell ref="AG119:AG120"/>
    <mergeCell ref="AH119:AH120"/>
    <mergeCell ref="G113:G116"/>
    <mergeCell ref="H113:H116"/>
    <mergeCell ref="I113:I116"/>
    <mergeCell ref="AF123:AF124"/>
    <mergeCell ref="AG123:AG124"/>
    <mergeCell ref="AH123:AH124"/>
    <mergeCell ref="C121:C122"/>
    <mergeCell ref="D121:D124"/>
    <mergeCell ref="E121:E124"/>
    <mergeCell ref="F121:F124"/>
    <mergeCell ref="AJ115:AJ116"/>
    <mergeCell ref="AC115:AC116"/>
    <mergeCell ref="AD115:AD116"/>
    <mergeCell ref="AE115:AE116"/>
    <mergeCell ref="AF115:AF116"/>
    <mergeCell ref="AG115:AG116"/>
    <mergeCell ref="AH115:AH116"/>
    <mergeCell ref="AI115:AI116"/>
    <mergeCell ref="R113:R116"/>
    <mergeCell ref="S113:U116"/>
    <mergeCell ref="AI113:AI114"/>
    <mergeCell ref="AF117:AF118"/>
    <mergeCell ref="AG109:AG110"/>
    <mergeCell ref="AH109:AH110"/>
    <mergeCell ref="AI109:AI110"/>
    <mergeCell ref="AJ109:AJ110"/>
    <mergeCell ref="C111:D112"/>
    <mergeCell ref="AC111:AC112"/>
    <mergeCell ref="AD111:AD112"/>
    <mergeCell ref="AE111:AE112"/>
    <mergeCell ref="AI117:AI118"/>
    <mergeCell ref="AE117:AE118"/>
    <mergeCell ref="K117:K120"/>
    <mergeCell ref="L117:L120"/>
    <mergeCell ref="M117:M120"/>
    <mergeCell ref="N117:N120"/>
    <mergeCell ref="AC113:AC114"/>
    <mergeCell ref="AD113:AD114"/>
    <mergeCell ref="S117:U120"/>
    <mergeCell ref="AC117:AC118"/>
    <mergeCell ref="AD117:AD118"/>
    <mergeCell ref="P113:Q116"/>
    <mergeCell ref="C117:D118"/>
    <mergeCell ref="E117:E120"/>
    <mergeCell ref="F117:F120"/>
    <mergeCell ref="G117:G120"/>
    <mergeCell ref="H117:H120"/>
    <mergeCell ref="I117:I120"/>
    <mergeCell ref="J117:J120"/>
    <mergeCell ref="C115:C116"/>
    <mergeCell ref="AD109:AD110"/>
    <mergeCell ref="AE109:AE110"/>
    <mergeCell ref="AF109:AF110"/>
    <mergeCell ref="A97:A104"/>
    <mergeCell ref="B97:B100"/>
    <mergeCell ref="C97:C98"/>
    <mergeCell ref="D97:D100"/>
    <mergeCell ref="E97:E100"/>
    <mergeCell ref="F97:F100"/>
    <mergeCell ref="R101:R104"/>
    <mergeCell ref="AD97:AD98"/>
    <mergeCell ref="AE97:AE98"/>
    <mergeCell ref="AF97:AF98"/>
    <mergeCell ref="AD101:AD102"/>
    <mergeCell ref="AJ113:AJ114"/>
    <mergeCell ref="J113:J116"/>
    <mergeCell ref="K113:K116"/>
    <mergeCell ref="L113:L116"/>
    <mergeCell ref="M113:M116"/>
    <mergeCell ref="N113:N116"/>
    <mergeCell ref="O113:O116"/>
    <mergeCell ref="V112:AA112"/>
    <mergeCell ref="O109:O112"/>
    <mergeCell ref="P109:Q112"/>
    <mergeCell ref="R109:R112"/>
    <mergeCell ref="S109:U112"/>
    <mergeCell ref="AC109:AC110"/>
    <mergeCell ref="AK116:AK118"/>
    <mergeCell ref="AL116:AL118"/>
    <mergeCell ref="AK113:AK115"/>
    <mergeCell ref="AL113:AL115"/>
    <mergeCell ref="AF111:AF112"/>
    <mergeCell ref="AG111:AG112"/>
    <mergeCell ref="AH111:AH112"/>
    <mergeCell ref="AJ111:AJ112"/>
    <mergeCell ref="AJ117:AJ118"/>
    <mergeCell ref="A105:A112"/>
    <mergeCell ref="B105:B108"/>
    <mergeCell ref="C105:C106"/>
    <mergeCell ref="D105:D108"/>
    <mergeCell ref="E105:E108"/>
    <mergeCell ref="F105:F108"/>
    <mergeCell ref="G105:G108"/>
    <mergeCell ref="H105:H108"/>
    <mergeCell ref="AI105:AI106"/>
    <mergeCell ref="AI111:AI112"/>
    <mergeCell ref="AJ105:AJ106"/>
    <mergeCell ref="J105:J108"/>
    <mergeCell ref="K105:K108"/>
    <mergeCell ref="L105:L108"/>
    <mergeCell ref="M105:M108"/>
    <mergeCell ref="N105:N108"/>
    <mergeCell ref="O105:O108"/>
    <mergeCell ref="P105:Q108"/>
    <mergeCell ref="AC105:AC106"/>
    <mergeCell ref="AD105:AD106"/>
    <mergeCell ref="AE105:AE106"/>
    <mergeCell ref="AF105:AF106"/>
    <mergeCell ref="AG105:AG106"/>
    <mergeCell ref="AH105:AH106"/>
    <mergeCell ref="I109:I112"/>
    <mergeCell ref="J109:J112"/>
    <mergeCell ref="K109:K112"/>
    <mergeCell ref="L109:L112"/>
    <mergeCell ref="M109:M112"/>
    <mergeCell ref="N109:N112"/>
    <mergeCell ref="AH107:AH108"/>
    <mergeCell ref="AI107:AI108"/>
    <mergeCell ref="AK105:AK107"/>
    <mergeCell ref="C107:C108"/>
    <mergeCell ref="AC107:AC108"/>
    <mergeCell ref="AD107:AD108"/>
    <mergeCell ref="AE107:AE108"/>
    <mergeCell ref="L101:L104"/>
    <mergeCell ref="C99:C100"/>
    <mergeCell ref="AC99:AC100"/>
    <mergeCell ref="AD99:AD100"/>
    <mergeCell ref="AE99:AE100"/>
    <mergeCell ref="AF99:AF100"/>
    <mergeCell ref="AG99:AG100"/>
    <mergeCell ref="G97:G100"/>
    <mergeCell ref="H97:H100"/>
    <mergeCell ref="I97:I100"/>
    <mergeCell ref="AH99:AH100"/>
    <mergeCell ref="AI99:AI100"/>
    <mergeCell ref="J97:J100"/>
    <mergeCell ref="C91:C92"/>
    <mergeCell ref="AC91:AC92"/>
    <mergeCell ref="AD91:AD92"/>
    <mergeCell ref="AE91:AE92"/>
    <mergeCell ref="AF91:AF92"/>
    <mergeCell ref="AE95:AE96"/>
    <mergeCell ref="AF95:AF96"/>
    <mergeCell ref="P97:Q100"/>
    <mergeCell ref="AG91:AG92"/>
    <mergeCell ref="AH91:AH92"/>
    <mergeCell ref="N93:N96"/>
    <mergeCell ref="AC89:AC90"/>
    <mergeCell ref="S93:U96"/>
    <mergeCell ref="AD95:AD96"/>
    <mergeCell ref="AJ107:AJ108"/>
    <mergeCell ref="AK108:AK110"/>
    <mergeCell ref="K93:K96"/>
    <mergeCell ref="L93:L96"/>
    <mergeCell ref="M93:M96"/>
    <mergeCell ref="AH89:AH90"/>
    <mergeCell ref="G93:G96"/>
    <mergeCell ref="H93:H96"/>
    <mergeCell ref="I93:I96"/>
    <mergeCell ref="AG97:AG98"/>
    <mergeCell ref="C101:D102"/>
    <mergeCell ref="E101:E104"/>
    <mergeCell ref="F101:F104"/>
    <mergeCell ref="G101:G104"/>
    <mergeCell ref="H101:H104"/>
    <mergeCell ref="I101:I104"/>
    <mergeCell ref="AF107:AF108"/>
    <mergeCell ref="AG107:AG108"/>
    <mergeCell ref="I105:I108"/>
    <mergeCell ref="AL108:AL110"/>
    <mergeCell ref="C109:D110"/>
    <mergeCell ref="E109:E112"/>
    <mergeCell ref="F109:F112"/>
    <mergeCell ref="G109:G112"/>
    <mergeCell ref="H109:H112"/>
    <mergeCell ref="AH103:AH104"/>
    <mergeCell ref="AI103:AI104"/>
    <mergeCell ref="AJ103:AJ104"/>
    <mergeCell ref="V104:AA104"/>
    <mergeCell ref="AG101:AG102"/>
    <mergeCell ref="AH101:AH102"/>
    <mergeCell ref="AL105:AL107"/>
    <mergeCell ref="AC103:AC104"/>
    <mergeCell ref="AJ97:AJ98"/>
    <mergeCell ref="AI91:AI92"/>
    <mergeCell ref="G89:G92"/>
    <mergeCell ref="AI101:AI102"/>
    <mergeCell ref="AJ101:AJ102"/>
    <mergeCell ref="AC101:AC102"/>
    <mergeCell ref="AL100:AL102"/>
    <mergeCell ref="AK97:AK99"/>
    <mergeCell ref="AL97:AL99"/>
    <mergeCell ref="AJ99:AJ100"/>
    <mergeCell ref="AK100:AK102"/>
    <mergeCell ref="B101:B104"/>
    <mergeCell ref="R97:R100"/>
    <mergeCell ref="S97:U100"/>
    <mergeCell ref="AG103:AG104"/>
    <mergeCell ref="K97:K100"/>
    <mergeCell ref="L97:L100"/>
    <mergeCell ref="M97:M100"/>
    <mergeCell ref="N97:N100"/>
    <mergeCell ref="O97:O100"/>
    <mergeCell ref="C103:D104"/>
    <mergeCell ref="AD103:AD104"/>
    <mergeCell ref="AE103:AE104"/>
    <mergeCell ref="AF103:AF104"/>
    <mergeCell ref="M101:M104"/>
    <mergeCell ref="N101:N104"/>
    <mergeCell ref="O101:O104"/>
    <mergeCell ref="P101:Q104"/>
    <mergeCell ref="S101:U104"/>
    <mergeCell ref="AH97:AH98"/>
    <mergeCell ref="AI97:AI98"/>
    <mergeCell ref="AF101:AF102"/>
    <mergeCell ref="AC97:AC98"/>
    <mergeCell ref="B93:B96"/>
    <mergeCell ref="C95:D96"/>
    <mergeCell ref="AI95:AI96"/>
    <mergeCell ref="AG93:AG94"/>
    <mergeCell ref="AH93:AH94"/>
    <mergeCell ref="AH95:AH96"/>
    <mergeCell ref="AJ95:AJ96"/>
    <mergeCell ref="V96:AA96"/>
    <mergeCell ref="AC93:AC94"/>
    <mergeCell ref="AD93:AD94"/>
    <mergeCell ref="AJ93:AJ94"/>
    <mergeCell ref="AC95:AC96"/>
    <mergeCell ref="H89:H92"/>
    <mergeCell ref="I89:I92"/>
    <mergeCell ref="AI93:AI94"/>
    <mergeCell ref="AI89:AI90"/>
    <mergeCell ref="J93:J96"/>
    <mergeCell ref="AL92:AL94"/>
    <mergeCell ref="P89:Q92"/>
    <mergeCell ref="R89:R92"/>
    <mergeCell ref="S89:U92"/>
    <mergeCell ref="AK89:AK91"/>
    <mergeCell ref="AL89:AL91"/>
    <mergeCell ref="AF89:AF90"/>
    <mergeCell ref="AG89:AG90"/>
    <mergeCell ref="AF87:AF88"/>
    <mergeCell ref="AG87:AG88"/>
    <mergeCell ref="O85:O88"/>
    <mergeCell ref="P85:Q88"/>
    <mergeCell ref="E85:E88"/>
    <mergeCell ref="F85:F88"/>
    <mergeCell ref="G81:G84"/>
    <mergeCell ref="H81:H84"/>
    <mergeCell ref="I85:I88"/>
    <mergeCell ref="I81:I84"/>
    <mergeCell ref="F81:F84"/>
    <mergeCell ref="J85:J88"/>
    <mergeCell ref="K85:K88"/>
    <mergeCell ref="L85:L88"/>
    <mergeCell ref="M85:M88"/>
    <mergeCell ref="A81:A88"/>
    <mergeCell ref="B81:B84"/>
    <mergeCell ref="C81:C82"/>
    <mergeCell ref="D81:D84"/>
    <mergeCell ref="E81:E84"/>
    <mergeCell ref="C85:D86"/>
    <mergeCell ref="AL84:AL86"/>
    <mergeCell ref="AF85:AF86"/>
    <mergeCell ref="AH85:AH86"/>
    <mergeCell ref="AI85:AI86"/>
    <mergeCell ref="AJ85:AJ86"/>
    <mergeCell ref="AD81:AD82"/>
    <mergeCell ref="AE81:AE82"/>
    <mergeCell ref="AF81:AF82"/>
    <mergeCell ref="AG81:AG82"/>
    <mergeCell ref="AH81:AH82"/>
    <mergeCell ref="R93:R96"/>
    <mergeCell ref="N85:N88"/>
    <mergeCell ref="AH83:AH84"/>
    <mergeCell ref="AI83:AI84"/>
    <mergeCell ref="AJ83:AJ84"/>
    <mergeCell ref="AK84:AK86"/>
    <mergeCell ref="AH87:AH88"/>
    <mergeCell ref="AI87:AI88"/>
    <mergeCell ref="AJ87:AJ88"/>
    <mergeCell ref="V88:AA88"/>
    <mergeCell ref="AD89:AD90"/>
    <mergeCell ref="G85:G88"/>
    <mergeCell ref="H85:H88"/>
    <mergeCell ref="AE93:AE94"/>
    <mergeCell ref="AE89:AE90"/>
    <mergeCell ref="C93:D94"/>
    <mergeCell ref="E93:E96"/>
    <mergeCell ref="F93:F96"/>
    <mergeCell ref="O93:O96"/>
    <mergeCell ref="P93:Q96"/>
    <mergeCell ref="AG95:AG96"/>
    <mergeCell ref="AF93:AF94"/>
    <mergeCell ref="AK81:AK83"/>
    <mergeCell ref="AJ89:AJ90"/>
    <mergeCell ref="J89:J92"/>
    <mergeCell ref="AL81:AL83"/>
    <mergeCell ref="C83:C84"/>
    <mergeCell ref="AC83:AC84"/>
    <mergeCell ref="AD83:AD84"/>
    <mergeCell ref="AE83:AE84"/>
    <mergeCell ref="AF83:AF84"/>
    <mergeCell ref="AG83:AG84"/>
    <mergeCell ref="A89:A96"/>
    <mergeCell ref="B89:B92"/>
    <mergeCell ref="C89:C90"/>
    <mergeCell ref="AI73:AI74"/>
    <mergeCell ref="AI79:AI80"/>
    <mergeCell ref="AI77:AI78"/>
    <mergeCell ref="K77:K80"/>
    <mergeCell ref="L77:L80"/>
    <mergeCell ref="M77:M80"/>
    <mergeCell ref="N77:N80"/>
    <mergeCell ref="AC73:AC74"/>
    <mergeCell ref="AD73:AD74"/>
    <mergeCell ref="AF77:AF78"/>
    <mergeCell ref="AJ75:AJ76"/>
    <mergeCell ref="AJ77:AJ78"/>
    <mergeCell ref="AC79:AC80"/>
    <mergeCell ref="AD79:AD80"/>
    <mergeCell ref="AE79:AE80"/>
    <mergeCell ref="AK76:AK78"/>
    <mergeCell ref="AL76:AL78"/>
    <mergeCell ref="AK73:AK75"/>
    <mergeCell ref="AL73:AL75"/>
    <mergeCell ref="AC75:AC76"/>
    <mergeCell ref="AD75:AD76"/>
    <mergeCell ref="AE75:AE76"/>
    <mergeCell ref="AF75:AF76"/>
    <mergeCell ref="AG75:AG76"/>
    <mergeCell ref="AH75:AH76"/>
    <mergeCell ref="AI75:AI76"/>
    <mergeCell ref="AF79:AF80"/>
    <mergeCell ref="AG79:AG80"/>
    <mergeCell ref="AH79:AH80"/>
    <mergeCell ref="AJ79:AJ80"/>
    <mergeCell ref="AJ73:AJ74"/>
    <mergeCell ref="AJ81:AJ82"/>
    <mergeCell ref="K81:K84"/>
    <mergeCell ref="L81:L84"/>
    <mergeCell ref="M81:M84"/>
    <mergeCell ref="N81:N84"/>
    <mergeCell ref="O81:O84"/>
    <mergeCell ref="P81:Q84"/>
    <mergeCell ref="R81:R84"/>
    <mergeCell ref="AI81:AI82"/>
    <mergeCell ref="V80:AA80"/>
    <mergeCell ref="O77:O80"/>
    <mergeCell ref="P77:Q80"/>
    <mergeCell ref="R77:R80"/>
    <mergeCell ref="S77:U80"/>
    <mergeCell ref="AC77:AC78"/>
    <mergeCell ref="AD77:AD78"/>
    <mergeCell ref="AE77:AE78"/>
    <mergeCell ref="S81:U84"/>
    <mergeCell ref="AC81:AC82"/>
    <mergeCell ref="AG85:AG86"/>
    <mergeCell ref="J81:J84"/>
    <mergeCell ref="AJ91:AJ92"/>
    <mergeCell ref="AK92:AK94"/>
    <mergeCell ref="B77:B80"/>
    <mergeCell ref="AG77:AG78"/>
    <mergeCell ref="AH77:AH78"/>
    <mergeCell ref="AE73:AE74"/>
    <mergeCell ref="AF73:AF74"/>
    <mergeCell ref="AG73:AG74"/>
    <mergeCell ref="AH73:AH74"/>
    <mergeCell ref="F77:F80"/>
    <mergeCell ref="G77:G80"/>
    <mergeCell ref="H77:H80"/>
    <mergeCell ref="I77:I80"/>
    <mergeCell ref="J77:J80"/>
    <mergeCell ref="C75:C76"/>
    <mergeCell ref="G73:G76"/>
    <mergeCell ref="H73:H76"/>
    <mergeCell ref="I73:I76"/>
    <mergeCell ref="J73:J76"/>
    <mergeCell ref="K73:K76"/>
    <mergeCell ref="L73:L76"/>
    <mergeCell ref="M73:M76"/>
    <mergeCell ref="A65:A72"/>
    <mergeCell ref="B65:B68"/>
    <mergeCell ref="C65:C66"/>
    <mergeCell ref="D65:D68"/>
    <mergeCell ref="E65:E68"/>
    <mergeCell ref="F65:F68"/>
    <mergeCell ref="AE65:AE66"/>
    <mergeCell ref="AF65:AF66"/>
    <mergeCell ref="AG65:AG66"/>
    <mergeCell ref="AH65:AH66"/>
    <mergeCell ref="A73:A80"/>
    <mergeCell ref="B73:B76"/>
    <mergeCell ref="C73:C74"/>
    <mergeCell ref="D73:D76"/>
    <mergeCell ref="E73:E76"/>
    <mergeCell ref="F73:F76"/>
    <mergeCell ref="C79:D80"/>
    <mergeCell ref="K69:K72"/>
    <mergeCell ref="L69:L72"/>
    <mergeCell ref="M69:M72"/>
    <mergeCell ref="N69:N72"/>
    <mergeCell ref="AC65:AC66"/>
    <mergeCell ref="AD65:AD66"/>
    <mergeCell ref="S69:U72"/>
    <mergeCell ref="AC69:AC70"/>
    <mergeCell ref="N73:N76"/>
    <mergeCell ref="O73:O76"/>
    <mergeCell ref="P73:Q76"/>
    <mergeCell ref="R73:R76"/>
    <mergeCell ref="S73:U76"/>
    <mergeCell ref="C77:D78"/>
    <mergeCell ref="E77:E80"/>
    <mergeCell ref="AF61:AF62"/>
    <mergeCell ref="AJ65:AJ66"/>
    <mergeCell ref="J65:J68"/>
    <mergeCell ref="K65:K68"/>
    <mergeCell ref="L65:L68"/>
    <mergeCell ref="M65:M68"/>
    <mergeCell ref="N65:N68"/>
    <mergeCell ref="O65:O68"/>
    <mergeCell ref="V64:AA64"/>
    <mergeCell ref="O61:O64"/>
    <mergeCell ref="P61:Q64"/>
    <mergeCell ref="R61:R64"/>
    <mergeCell ref="S61:U64"/>
    <mergeCell ref="AC61:AC62"/>
    <mergeCell ref="AC57:AC58"/>
    <mergeCell ref="S57:U60"/>
    <mergeCell ref="AK68:AK70"/>
    <mergeCell ref="AL68:AL70"/>
    <mergeCell ref="AK65:AK67"/>
    <mergeCell ref="AL65:AL67"/>
    <mergeCell ref="AJ69:AJ70"/>
    <mergeCell ref="AE69:AE70"/>
    <mergeCell ref="AI71:AI72"/>
    <mergeCell ref="AJ71:AJ72"/>
    <mergeCell ref="G65:G68"/>
    <mergeCell ref="H65:H68"/>
    <mergeCell ref="I65:I68"/>
    <mergeCell ref="B69:B72"/>
    <mergeCell ref="AG69:AG70"/>
    <mergeCell ref="AH69:AH70"/>
    <mergeCell ref="V72:AA72"/>
    <mergeCell ref="O69:O72"/>
    <mergeCell ref="P69:Q72"/>
    <mergeCell ref="R69:R72"/>
    <mergeCell ref="AJ67:AJ68"/>
    <mergeCell ref="AC67:AC68"/>
    <mergeCell ref="AD67:AD68"/>
    <mergeCell ref="AE67:AE68"/>
    <mergeCell ref="AF67:AF68"/>
    <mergeCell ref="AG67:AG68"/>
    <mergeCell ref="AH67:AH68"/>
    <mergeCell ref="AI67:AI68"/>
    <mergeCell ref="R65:R68"/>
    <mergeCell ref="S65:U68"/>
    <mergeCell ref="AI65:AI66"/>
    <mergeCell ref="AF69:AF70"/>
    <mergeCell ref="AI69:AI70"/>
    <mergeCell ref="AD69:AD70"/>
    <mergeCell ref="P65:Q68"/>
    <mergeCell ref="C69:D70"/>
    <mergeCell ref="E69:E72"/>
    <mergeCell ref="F69:F72"/>
    <mergeCell ref="G69:G72"/>
    <mergeCell ref="H69:H72"/>
    <mergeCell ref="I69:I72"/>
    <mergeCell ref="J69:J72"/>
    <mergeCell ref="C67:C68"/>
    <mergeCell ref="C71:D72"/>
    <mergeCell ref="AC71:AC72"/>
    <mergeCell ref="AD71:AD72"/>
    <mergeCell ref="AE71:AE72"/>
    <mergeCell ref="AF71:AF72"/>
    <mergeCell ref="AG71:AG72"/>
    <mergeCell ref="AH71:AH72"/>
    <mergeCell ref="AI61:AI62"/>
    <mergeCell ref="AJ61:AJ62"/>
    <mergeCell ref="C63:D64"/>
    <mergeCell ref="AC63:AC64"/>
    <mergeCell ref="AD63:AD64"/>
    <mergeCell ref="AE63:AE64"/>
    <mergeCell ref="AF63:AF64"/>
    <mergeCell ref="AG63:AG64"/>
    <mergeCell ref="AH63:AH64"/>
    <mergeCell ref="AJ63:AJ64"/>
    <mergeCell ref="G57:G60"/>
    <mergeCell ref="H57:H60"/>
    <mergeCell ref="I57:I60"/>
    <mergeCell ref="AI59:AI60"/>
    <mergeCell ref="AJ59:AJ60"/>
    <mergeCell ref="AK60:AK62"/>
    <mergeCell ref="AL60:AL62"/>
    <mergeCell ref="C61:D62"/>
    <mergeCell ref="E61:E64"/>
    <mergeCell ref="F61:F64"/>
    <mergeCell ref="G61:G64"/>
    <mergeCell ref="H61:H64"/>
    <mergeCell ref="AD61:AD62"/>
    <mergeCell ref="AE61:AE62"/>
    <mergeCell ref="B61:B64"/>
    <mergeCell ref="AG61:AG62"/>
    <mergeCell ref="AH61:AH62"/>
    <mergeCell ref="AD57:AD58"/>
    <mergeCell ref="AE57:AE58"/>
    <mergeCell ref="AF57:AF58"/>
    <mergeCell ref="AG57:AG58"/>
    <mergeCell ref="A57:A64"/>
    <mergeCell ref="B57:B60"/>
    <mergeCell ref="C57:C58"/>
    <mergeCell ref="D57:D60"/>
    <mergeCell ref="E57:E60"/>
    <mergeCell ref="F57:F60"/>
    <mergeCell ref="AI63:AI64"/>
    <mergeCell ref="AJ57:AJ58"/>
    <mergeCell ref="J57:J60"/>
    <mergeCell ref="K57:K60"/>
    <mergeCell ref="L57:L60"/>
    <mergeCell ref="M57:M60"/>
    <mergeCell ref="N57:N60"/>
    <mergeCell ref="O57:O60"/>
    <mergeCell ref="P57:Q60"/>
    <mergeCell ref="R57:R60"/>
    <mergeCell ref="AH57:AH58"/>
    <mergeCell ref="AI57:AI58"/>
    <mergeCell ref="I61:I64"/>
    <mergeCell ref="J61:J64"/>
    <mergeCell ref="K61:K64"/>
    <mergeCell ref="L61:L64"/>
    <mergeCell ref="M61:M64"/>
    <mergeCell ref="N61:N64"/>
    <mergeCell ref="AH59:AH60"/>
    <mergeCell ref="AK57:AK59"/>
    <mergeCell ref="AL57:AL59"/>
    <mergeCell ref="C59:C60"/>
    <mergeCell ref="AC59:AC60"/>
    <mergeCell ref="AD59:AD60"/>
    <mergeCell ref="AE59:AE60"/>
    <mergeCell ref="AF59:AF60"/>
    <mergeCell ref="AG59:AG60"/>
    <mergeCell ref="A49:A56"/>
    <mergeCell ref="B49:B52"/>
    <mergeCell ref="C49:C50"/>
    <mergeCell ref="D49:D52"/>
    <mergeCell ref="E49:E52"/>
    <mergeCell ref="F49:F52"/>
    <mergeCell ref="AE49:AE50"/>
    <mergeCell ref="AF49:AF50"/>
    <mergeCell ref="AD53:AD54"/>
    <mergeCell ref="AE53:AE54"/>
    <mergeCell ref="J53:J56"/>
    <mergeCell ref="K53:K56"/>
    <mergeCell ref="L53:L56"/>
    <mergeCell ref="M53:M56"/>
    <mergeCell ref="N53:N56"/>
    <mergeCell ref="AC49:AC50"/>
    <mergeCell ref="E53:E56"/>
    <mergeCell ref="F53:F56"/>
    <mergeCell ref="G53:G56"/>
    <mergeCell ref="H53:H56"/>
    <mergeCell ref="I53:I56"/>
    <mergeCell ref="C51:C52"/>
    <mergeCell ref="AC51:AC52"/>
    <mergeCell ref="AD51:AD52"/>
    <mergeCell ref="AE51:AE52"/>
    <mergeCell ref="AF51:AF52"/>
    <mergeCell ref="AG51:AG52"/>
    <mergeCell ref="G49:G52"/>
    <mergeCell ref="H49:H52"/>
    <mergeCell ref="I49:I52"/>
    <mergeCell ref="AD49:AD50"/>
    <mergeCell ref="O49:O52"/>
    <mergeCell ref="P49:Q52"/>
    <mergeCell ref="R49:R52"/>
    <mergeCell ref="S49:U52"/>
    <mergeCell ref="AG55:AG56"/>
    <mergeCell ref="AH55:AH56"/>
    <mergeCell ref="AI55:AI56"/>
    <mergeCell ref="AJ55:AJ56"/>
    <mergeCell ref="V56:AA56"/>
    <mergeCell ref="O53:O56"/>
    <mergeCell ref="P53:Q56"/>
    <mergeCell ref="R53:R56"/>
    <mergeCell ref="S53:U56"/>
    <mergeCell ref="AC53:AC54"/>
    <mergeCell ref="AL41:AL43"/>
    <mergeCell ref="C43:C44"/>
    <mergeCell ref="AC43:AC44"/>
    <mergeCell ref="AD43:AD44"/>
    <mergeCell ref="AE43:AE44"/>
    <mergeCell ref="AF43:AF44"/>
    <mergeCell ref="AG43:AG44"/>
    <mergeCell ref="AL44:AL46"/>
    <mergeCell ref="AE45:AE46"/>
    <mergeCell ref="AF45:AF46"/>
    <mergeCell ref="AG45:AG46"/>
    <mergeCell ref="AF41:AF42"/>
    <mergeCell ref="AG41:AG42"/>
    <mergeCell ref="AH41:AH42"/>
    <mergeCell ref="AH45:AH46"/>
    <mergeCell ref="AK41:AK43"/>
    <mergeCell ref="AK44:AK46"/>
    <mergeCell ref="J49:J52"/>
    <mergeCell ref="K49:K52"/>
    <mergeCell ref="L49:L52"/>
    <mergeCell ref="M49:M52"/>
    <mergeCell ref="C53:D54"/>
    <mergeCell ref="G41:G44"/>
    <mergeCell ref="AG53:AG54"/>
    <mergeCell ref="AH53:AH54"/>
    <mergeCell ref="AI53:AI54"/>
    <mergeCell ref="AJ53:AJ54"/>
    <mergeCell ref="C55:D56"/>
    <mergeCell ref="AC55:AC56"/>
    <mergeCell ref="AD55:AD56"/>
    <mergeCell ref="AE55:AE56"/>
    <mergeCell ref="AF55:AF56"/>
    <mergeCell ref="AG49:AG50"/>
    <mergeCell ref="AH49:AH50"/>
    <mergeCell ref="AI49:AI50"/>
    <mergeCell ref="AF53:AF54"/>
    <mergeCell ref="AK49:AK51"/>
    <mergeCell ref="AL49:AL51"/>
    <mergeCell ref="AH51:AH52"/>
    <mergeCell ref="AI51:AI52"/>
    <mergeCell ref="AJ51:AJ52"/>
    <mergeCell ref="AK52:AK54"/>
    <mergeCell ref="AL52:AL54"/>
    <mergeCell ref="AJ49:AJ50"/>
    <mergeCell ref="AE41:AE42"/>
    <mergeCell ref="E41:E44"/>
    <mergeCell ref="F41:F44"/>
    <mergeCell ref="E45:E48"/>
    <mergeCell ref="F45:F48"/>
    <mergeCell ref="N49:N52"/>
    <mergeCell ref="AG35:AG36"/>
    <mergeCell ref="AI33:AI34"/>
    <mergeCell ref="AK36:AK38"/>
    <mergeCell ref="C39:D40"/>
    <mergeCell ref="E37:E40"/>
    <mergeCell ref="F37:F40"/>
    <mergeCell ref="G37:G40"/>
    <mergeCell ref="AH33:AH34"/>
    <mergeCell ref="AF37:AF38"/>
    <mergeCell ref="AH35:AH36"/>
    <mergeCell ref="AI35:AI36"/>
    <mergeCell ref="AJ35:AJ36"/>
    <mergeCell ref="AI39:AI40"/>
    <mergeCell ref="AJ39:AJ40"/>
    <mergeCell ref="AH39:AH40"/>
    <mergeCell ref="AH37:AH38"/>
    <mergeCell ref="AI37:AI38"/>
    <mergeCell ref="H37:H40"/>
    <mergeCell ref="I37:I40"/>
    <mergeCell ref="J37:J40"/>
    <mergeCell ref="AD45:AD46"/>
    <mergeCell ref="P41:Q44"/>
    <mergeCell ref="G45:G48"/>
    <mergeCell ref="H45:H48"/>
    <mergeCell ref="AJ37:AJ38"/>
    <mergeCell ref="AC39:AC40"/>
    <mergeCell ref="AD39:AD40"/>
    <mergeCell ref="AE39:AE40"/>
    <mergeCell ref="AF39:AF40"/>
    <mergeCell ref="AG39:AG40"/>
    <mergeCell ref="AG37:AG38"/>
    <mergeCell ref="K37:K40"/>
    <mergeCell ref="AC47:AC48"/>
    <mergeCell ref="AI43:AI44"/>
    <mergeCell ref="I45:I48"/>
    <mergeCell ref="J45:J48"/>
    <mergeCell ref="K45:K48"/>
    <mergeCell ref="AI41:AI42"/>
    <mergeCell ref="AJ41:AJ42"/>
    <mergeCell ref="L45:L48"/>
    <mergeCell ref="M45:M48"/>
    <mergeCell ref="N45:N48"/>
    <mergeCell ref="O45:O48"/>
    <mergeCell ref="M41:M44"/>
    <mergeCell ref="H41:H44"/>
    <mergeCell ref="I41:I44"/>
    <mergeCell ref="AJ43:AJ44"/>
    <mergeCell ref="K41:K44"/>
    <mergeCell ref="AH43:AH44"/>
    <mergeCell ref="O41:O44"/>
    <mergeCell ref="J41:J44"/>
    <mergeCell ref="P45:Q48"/>
    <mergeCell ref="N41:N44"/>
    <mergeCell ref="L41:L44"/>
    <mergeCell ref="AE47:AE48"/>
    <mergeCell ref="AF47:AF48"/>
    <mergeCell ref="AG47:AG48"/>
    <mergeCell ref="AH47:AH48"/>
    <mergeCell ref="AI47:AI48"/>
    <mergeCell ref="AJ47:AJ48"/>
    <mergeCell ref="AI45:AI46"/>
    <mergeCell ref="AJ45:AJ46"/>
    <mergeCell ref="AD47:AD48"/>
    <mergeCell ref="AE37:AE38"/>
    <mergeCell ref="AL28:AL30"/>
    <mergeCell ref="C29:D30"/>
    <mergeCell ref="E29:E32"/>
    <mergeCell ref="F29:F32"/>
    <mergeCell ref="G29:G32"/>
    <mergeCell ref="H29:H32"/>
    <mergeCell ref="I29:I32"/>
    <mergeCell ref="K33:K36"/>
    <mergeCell ref="AK25:AK27"/>
    <mergeCell ref="AL25:AL27"/>
    <mergeCell ref="C27:C28"/>
    <mergeCell ref="AC27:AC28"/>
    <mergeCell ref="AD27:AD28"/>
    <mergeCell ref="AE27:AE28"/>
    <mergeCell ref="AF27:AF28"/>
    <mergeCell ref="AG27:AG28"/>
    <mergeCell ref="AH27:AH28"/>
    <mergeCell ref="E33:E36"/>
    <mergeCell ref="F33:F36"/>
    <mergeCell ref="G33:G36"/>
    <mergeCell ref="H33:H36"/>
    <mergeCell ref="I33:I36"/>
    <mergeCell ref="J33:J36"/>
    <mergeCell ref="AJ25:AJ26"/>
    <mergeCell ref="AC33:AC34"/>
    <mergeCell ref="AD33:AD34"/>
    <mergeCell ref="AE33:AE34"/>
    <mergeCell ref="AF33:AF34"/>
    <mergeCell ref="AG33:AG34"/>
    <mergeCell ref="AJ33:AJ34"/>
    <mergeCell ref="AD29:AD30"/>
    <mergeCell ref="S29:U32"/>
    <mergeCell ref="AC29:AC30"/>
    <mergeCell ref="M29:M32"/>
    <mergeCell ref="S25:U28"/>
    <mergeCell ref="S33:U36"/>
    <mergeCell ref="AD25:AD26"/>
    <mergeCell ref="V32:AA32"/>
    <mergeCell ref="R25:R28"/>
    <mergeCell ref="M33:M36"/>
    <mergeCell ref="N33:N36"/>
    <mergeCell ref="O33:O36"/>
    <mergeCell ref="P33:Q36"/>
    <mergeCell ref="N29:N32"/>
    <mergeCell ref="O29:O32"/>
    <mergeCell ref="P29:Q32"/>
    <mergeCell ref="R29:R32"/>
    <mergeCell ref="R33:R36"/>
    <mergeCell ref="AL36:AL38"/>
    <mergeCell ref="L37:L40"/>
    <mergeCell ref="M37:M40"/>
    <mergeCell ref="N37:N40"/>
    <mergeCell ref="O37:O40"/>
    <mergeCell ref="P37:Q40"/>
    <mergeCell ref="R37:R40"/>
    <mergeCell ref="S37:U40"/>
    <mergeCell ref="AC37:AC38"/>
    <mergeCell ref="L33:L36"/>
    <mergeCell ref="AK33:AK35"/>
    <mergeCell ref="AL33:AL35"/>
    <mergeCell ref="C35:C36"/>
    <mergeCell ref="AC35:AC36"/>
    <mergeCell ref="AD35:AD36"/>
    <mergeCell ref="AF35:AF36"/>
    <mergeCell ref="AH25:AH26"/>
    <mergeCell ref="AI19:AI20"/>
    <mergeCell ref="AC23:AC24"/>
    <mergeCell ref="AD23:AD24"/>
    <mergeCell ref="AE23:AE24"/>
    <mergeCell ref="AF23:AF24"/>
    <mergeCell ref="AG19:AG20"/>
    <mergeCell ref="AH19:AH20"/>
    <mergeCell ref="AI29:AI30"/>
    <mergeCell ref="AJ29:AJ30"/>
    <mergeCell ref="AC31:AC32"/>
    <mergeCell ref="AJ31:AJ32"/>
    <mergeCell ref="AI27:AI28"/>
    <mergeCell ref="AJ27:AJ28"/>
    <mergeCell ref="AI31:AI32"/>
    <mergeCell ref="AG31:AG32"/>
    <mergeCell ref="AH31:AH32"/>
    <mergeCell ref="AI25:AI26"/>
    <mergeCell ref="AF25:AF26"/>
    <mergeCell ref="AE29:AE30"/>
    <mergeCell ref="AF29:AF30"/>
    <mergeCell ref="AG29:AG30"/>
    <mergeCell ref="AH29:AH30"/>
    <mergeCell ref="AD31:AD32"/>
    <mergeCell ref="AE31:AE32"/>
    <mergeCell ref="AF31:AF32"/>
    <mergeCell ref="AG23:AG24"/>
    <mergeCell ref="AH23:AH24"/>
    <mergeCell ref="AI23:AI24"/>
    <mergeCell ref="AD17:AD18"/>
    <mergeCell ref="AE17:AE18"/>
    <mergeCell ref="AE25:AE26"/>
    <mergeCell ref="AK28:AK30"/>
    <mergeCell ref="AC25:AC26"/>
    <mergeCell ref="AK13:AL14"/>
    <mergeCell ref="AK15:AK16"/>
    <mergeCell ref="AL15:AL16"/>
    <mergeCell ref="N15:N16"/>
    <mergeCell ref="M14:O14"/>
    <mergeCell ref="I13:K16"/>
    <mergeCell ref="I25:I28"/>
    <mergeCell ref="J25:J28"/>
    <mergeCell ref="AC3:AF3"/>
    <mergeCell ref="X4:AB4"/>
    <mergeCell ref="AC4:AF4"/>
    <mergeCell ref="M3:Q3"/>
    <mergeCell ref="T3:W3"/>
    <mergeCell ref="X3:AB3"/>
    <mergeCell ref="AF21:AF22"/>
    <mergeCell ref="K17:K20"/>
    <mergeCell ref="E25:E28"/>
    <mergeCell ref="F25:F28"/>
    <mergeCell ref="G25:G28"/>
    <mergeCell ref="H25:H28"/>
    <mergeCell ref="P13:Q14"/>
    <mergeCell ref="S21:U24"/>
    <mergeCell ref="K25:K28"/>
    <mergeCell ref="L25:L28"/>
    <mergeCell ref="L17:L20"/>
    <mergeCell ref="M17:M20"/>
    <mergeCell ref="AF19:AF20"/>
    <mergeCell ref="AC5:AF6"/>
    <mergeCell ref="AD8:AL9"/>
    <mergeCell ref="R11:U12"/>
    <mergeCell ref="AC13:AD16"/>
    <mergeCell ref="AE13:AH16"/>
    <mergeCell ref="AC10:AD10"/>
    <mergeCell ref="Y10:AA10"/>
    <mergeCell ref="R13:R16"/>
    <mergeCell ref="T5:W6"/>
    <mergeCell ref="X5:AB6"/>
    <mergeCell ref="AC11:AL12"/>
    <mergeCell ref="AL17:AL19"/>
    <mergeCell ref="AK20:AK22"/>
    <mergeCell ref="AL20:AL22"/>
    <mergeCell ref="AH17:AH18"/>
    <mergeCell ref="AI17:AI18"/>
    <mergeCell ref="AJ17:AJ18"/>
    <mergeCell ref="AF17:AF18"/>
    <mergeCell ref="AG17:AG18"/>
    <mergeCell ref="AH21:AH22"/>
    <mergeCell ref="AI13:AJ16"/>
    <mergeCell ref="S15:U15"/>
    <mergeCell ref="S13:U14"/>
    <mergeCell ref="AK17:AK19"/>
    <mergeCell ref="AJ23:AJ24"/>
    <mergeCell ref="AI21:AI22"/>
    <mergeCell ref="AJ21:AJ22"/>
    <mergeCell ref="AG21:AG22"/>
    <mergeCell ref="D7:L8"/>
    <mergeCell ref="M7:N8"/>
    <mergeCell ref="O7:P8"/>
    <mergeCell ref="V24:AA24"/>
    <mergeCell ref="E13:H14"/>
    <mergeCell ref="K21:K24"/>
    <mergeCell ref="AJ19:AJ20"/>
    <mergeCell ref="AC21:AC22"/>
    <mergeCell ref="AG25:AG26"/>
    <mergeCell ref="C11:C12"/>
    <mergeCell ref="D11:D12"/>
    <mergeCell ref="N17:N20"/>
    <mergeCell ref="O17:O20"/>
    <mergeCell ref="J21:J24"/>
    <mergeCell ref="J29:J32"/>
    <mergeCell ref="M25:M28"/>
    <mergeCell ref="N25:N28"/>
    <mergeCell ref="O25:O28"/>
    <mergeCell ref="P25:Q28"/>
    <mergeCell ref="A33:A40"/>
    <mergeCell ref="B37:B40"/>
    <mergeCell ref="C37:D38"/>
    <mergeCell ref="A17:A24"/>
    <mergeCell ref="C19:C20"/>
    <mergeCell ref="C17:C18"/>
    <mergeCell ref="D17:D20"/>
    <mergeCell ref="C31:D32"/>
    <mergeCell ref="A41:A48"/>
    <mergeCell ref="A11:A16"/>
    <mergeCell ref="B11:B16"/>
    <mergeCell ref="C13:D16"/>
    <mergeCell ref="B21:B24"/>
    <mergeCell ref="C21:D22"/>
    <mergeCell ref="C23:D24"/>
    <mergeCell ref="B17:B20"/>
    <mergeCell ref="A25:A32"/>
    <mergeCell ref="C47:D48"/>
    <mergeCell ref="C25:C26"/>
    <mergeCell ref="D25:D28"/>
    <mergeCell ref="E4:F4"/>
    <mergeCell ref="H4:I4"/>
    <mergeCell ref="T4:W4"/>
    <mergeCell ref="L21:L24"/>
    <mergeCell ref="M21:M24"/>
    <mergeCell ref="N21:N24"/>
    <mergeCell ref="O21:O24"/>
    <mergeCell ref="P21:Q24"/>
    <mergeCell ref="E11:Q12"/>
    <mergeCell ref="M13:O13"/>
    <mergeCell ref="P15:Q16"/>
    <mergeCell ref="O15:O16"/>
    <mergeCell ref="L13:L16"/>
    <mergeCell ref="F15:F16"/>
    <mergeCell ref="G15:G16"/>
    <mergeCell ref="H15:H16"/>
    <mergeCell ref="S17:U20"/>
    <mergeCell ref="R21:R24"/>
    <mergeCell ref="E21:E24"/>
    <mergeCell ref="F21:F24"/>
    <mergeCell ref="G21:G24"/>
    <mergeCell ref="H21:H24"/>
    <mergeCell ref="I21:I24"/>
    <mergeCell ref="E17:E20"/>
    <mergeCell ref="F17:F20"/>
    <mergeCell ref="G17:G20"/>
    <mergeCell ref="V48:AA48"/>
    <mergeCell ref="R45:R48"/>
    <mergeCell ref="S45:U48"/>
    <mergeCell ref="V11:AB12"/>
    <mergeCell ref="P17:Q20"/>
    <mergeCell ref="R17:R20"/>
    <mergeCell ref="K29:K32"/>
    <mergeCell ref="L29:L32"/>
    <mergeCell ref="H17:H20"/>
    <mergeCell ref="I17:I20"/>
    <mergeCell ref="J17:J20"/>
    <mergeCell ref="AC17:AC18"/>
    <mergeCell ref="B45:B48"/>
    <mergeCell ref="C45:D46"/>
    <mergeCell ref="AD41:AD42"/>
    <mergeCell ref="R41:R44"/>
    <mergeCell ref="V40:AA40"/>
    <mergeCell ref="AD37:AD38"/>
    <mergeCell ref="S41:U44"/>
    <mergeCell ref="AC41:AC42"/>
    <mergeCell ref="AE35:AE36"/>
    <mergeCell ref="B53:B56"/>
    <mergeCell ref="B33:B36"/>
    <mergeCell ref="C33:C34"/>
    <mergeCell ref="D33:D36"/>
    <mergeCell ref="B25:B28"/>
    <mergeCell ref="B41:B44"/>
    <mergeCell ref="C41:C42"/>
    <mergeCell ref="D41:D44"/>
    <mergeCell ref="B29:B32"/>
    <mergeCell ref="AB17:AB24"/>
    <mergeCell ref="AB25:AB32"/>
    <mergeCell ref="AB33:AB40"/>
    <mergeCell ref="AB41:AB48"/>
    <mergeCell ref="AB49:AB56"/>
    <mergeCell ref="AD21:AD22"/>
    <mergeCell ref="AE21:AE22"/>
    <mergeCell ref="AC19:AC20"/>
    <mergeCell ref="AD19:AD20"/>
    <mergeCell ref="AE19:AE20"/>
    <mergeCell ref="AC45:AC46"/>
    <mergeCell ref="AE85:AE86"/>
    <mergeCell ref="R85:R88"/>
    <mergeCell ref="S85:U88"/>
    <mergeCell ref="AC85:AC86"/>
    <mergeCell ref="AD85:AD86"/>
    <mergeCell ref="B85:B88"/>
    <mergeCell ref="C87:D88"/>
    <mergeCell ref="AC87:AC88"/>
    <mergeCell ref="AD87:AD88"/>
    <mergeCell ref="AE87:AE88"/>
    <mergeCell ref="D89:D92"/>
    <mergeCell ref="E89:E92"/>
    <mergeCell ref="F89:F92"/>
    <mergeCell ref="O209:O212"/>
    <mergeCell ref="P209:Q212"/>
    <mergeCell ref="R209:R212"/>
    <mergeCell ref="M213:M216"/>
    <mergeCell ref="N213:N216"/>
    <mergeCell ref="O213:O216"/>
    <mergeCell ref="P213:Q216"/>
    <mergeCell ref="G209:G212"/>
    <mergeCell ref="H209:H212"/>
    <mergeCell ref="I209:I212"/>
    <mergeCell ref="J209:J212"/>
    <mergeCell ref="K209:K212"/>
    <mergeCell ref="L213:L216"/>
    <mergeCell ref="L209:L212"/>
    <mergeCell ref="G157:G160"/>
    <mergeCell ref="H157:H160"/>
    <mergeCell ref="I157:I160"/>
    <mergeCell ref="S161:U164"/>
    <mergeCell ref="O193:O196"/>
    <mergeCell ref="P193:Q196"/>
    <mergeCell ref="R193:R196"/>
    <mergeCell ref="S193:U196"/>
    <mergeCell ref="S205:U208"/>
    <mergeCell ref="R145:R148"/>
    <mergeCell ref="S145:U148"/>
    <mergeCell ref="I185:I188"/>
    <mergeCell ref="K189:K192"/>
    <mergeCell ref="L189:L192"/>
    <mergeCell ref="F209:F212"/>
    <mergeCell ref="B213:B216"/>
    <mergeCell ref="I145:I148"/>
    <mergeCell ref="G169:G172"/>
    <mergeCell ref="H169:H172"/>
    <mergeCell ref="I169:I172"/>
    <mergeCell ref="H189:H192"/>
    <mergeCell ref="F193:F196"/>
    <mergeCell ref="G193:G196"/>
    <mergeCell ref="H193:H196"/>
    <mergeCell ref="I193:I196"/>
    <mergeCell ref="B197:B200"/>
    <mergeCell ref="G201:G204"/>
    <mergeCell ref="H201:H204"/>
    <mergeCell ref="I201:I204"/>
    <mergeCell ref="AE101:AE102"/>
    <mergeCell ref="K89:K92"/>
    <mergeCell ref="L89:L92"/>
    <mergeCell ref="M89:M92"/>
    <mergeCell ref="N89:N92"/>
    <mergeCell ref="O89:O92"/>
    <mergeCell ref="J101:J104"/>
    <mergeCell ref="K101:K104"/>
    <mergeCell ref="AG213:AG214"/>
    <mergeCell ref="AH213:AH214"/>
    <mergeCell ref="AI213:AI214"/>
    <mergeCell ref="AJ213:AJ214"/>
    <mergeCell ref="C215:D216"/>
    <mergeCell ref="AC215:AC216"/>
    <mergeCell ref="AD215:AD216"/>
    <mergeCell ref="AE215:AE216"/>
    <mergeCell ref="AF215:AF216"/>
    <mergeCell ref="S213:U216"/>
    <mergeCell ref="AC213:AC214"/>
    <mergeCell ref="AD213:AD214"/>
    <mergeCell ref="AE213:AE214"/>
    <mergeCell ref="AF213:AF214"/>
    <mergeCell ref="R213:R216"/>
    <mergeCell ref="A209:A216"/>
    <mergeCell ref="B209:B212"/>
    <mergeCell ref="C209:C210"/>
    <mergeCell ref="D209:D212"/>
    <mergeCell ref="E209:E212"/>
    <mergeCell ref="AK212:AK214"/>
    <mergeCell ref="AL212:AL214"/>
    <mergeCell ref="C213:D214"/>
    <mergeCell ref="E213:E216"/>
    <mergeCell ref="F213:F216"/>
    <mergeCell ref="G213:G216"/>
    <mergeCell ref="H213:H216"/>
    <mergeCell ref="I213:I216"/>
    <mergeCell ref="J213:J216"/>
    <mergeCell ref="K213:K216"/>
    <mergeCell ref="AL209:AL211"/>
    <mergeCell ref="C211:C212"/>
    <mergeCell ref="AC211:AC212"/>
    <mergeCell ref="AD211:AD212"/>
    <mergeCell ref="AE211:AE212"/>
    <mergeCell ref="AF211:AF212"/>
    <mergeCell ref="AG211:AG212"/>
    <mergeCell ref="AH211:AH212"/>
    <mergeCell ref="AI211:AI212"/>
    <mergeCell ref="AJ211:AJ212"/>
    <mergeCell ref="AF209:AF210"/>
    <mergeCell ref="AG209:AG210"/>
    <mergeCell ref="AH209:AH210"/>
    <mergeCell ref="AI209:AI210"/>
    <mergeCell ref="AJ209:AJ210"/>
    <mergeCell ref="AK209:AK211"/>
    <mergeCell ref="S209:U212"/>
    <mergeCell ref="AC209:AC210"/>
    <mergeCell ref="AD209:AD210"/>
    <mergeCell ref="AE209:AE210"/>
    <mergeCell ref="M209:M212"/>
    <mergeCell ref="N209:N212"/>
    <mergeCell ref="B221:B224"/>
    <mergeCell ref="M221:M224"/>
    <mergeCell ref="N221:N224"/>
    <mergeCell ref="O221:O224"/>
    <mergeCell ref="P221:Q224"/>
    <mergeCell ref="R221:R224"/>
    <mergeCell ref="L217:L220"/>
    <mergeCell ref="M217:M220"/>
    <mergeCell ref="N217:N220"/>
    <mergeCell ref="O217:O220"/>
    <mergeCell ref="P217:Q220"/>
    <mergeCell ref="R217:R220"/>
    <mergeCell ref="F217:F220"/>
    <mergeCell ref="G217:G220"/>
    <mergeCell ref="H217:H220"/>
    <mergeCell ref="I217:I220"/>
    <mergeCell ref="J217:J220"/>
    <mergeCell ref="K217:K220"/>
    <mergeCell ref="AG215:AG216"/>
    <mergeCell ref="AH215:AH216"/>
    <mergeCell ref="AI215:AI216"/>
    <mergeCell ref="AJ215:AJ216"/>
    <mergeCell ref="V216:AA216"/>
    <mergeCell ref="AG221:AG222"/>
    <mergeCell ref="AH221:AH222"/>
    <mergeCell ref="AI221:AI222"/>
    <mergeCell ref="AJ221:AJ222"/>
    <mergeCell ref="C223:D224"/>
    <mergeCell ref="AC223:AC224"/>
    <mergeCell ref="AD223:AD224"/>
    <mergeCell ref="AE223:AE224"/>
    <mergeCell ref="AF223:AF224"/>
    <mergeCell ref="A217:A224"/>
    <mergeCell ref="B217:B220"/>
    <mergeCell ref="C217:C218"/>
    <mergeCell ref="D217:D220"/>
    <mergeCell ref="E217:E220"/>
    <mergeCell ref="AE217:AE218"/>
    <mergeCell ref="AF217:AF218"/>
    <mergeCell ref="S221:U224"/>
    <mergeCell ref="AC221:AC222"/>
    <mergeCell ref="AD221:AD222"/>
    <mergeCell ref="AE221:AE222"/>
    <mergeCell ref="AL220:AL222"/>
    <mergeCell ref="C221:D222"/>
    <mergeCell ref="E221:E224"/>
    <mergeCell ref="F221:F224"/>
    <mergeCell ref="G221:G224"/>
    <mergeCell ref="H221:H224"/>
    <mergeCell ref="I221:I224"/>
    <mergeCell ref="J221:J224"/>
    <mergeCell ref="K221:K224"/>
    <mergeCell ref="L221:L224"/>
    <mergeCell ref="C219:C220"/>
    <mergeCell ref="AC219:AC220"/>
    <mergeCell ref="AD219:AD220"/>
    <mergeCell ref="AE219:AE220"/>
    <mergeCell ref="AF219:AF220"/>
    <mergeCell ref="AG219:AG220"/>
    <mergeCell ref="S217:U220"/>
    <mergeCell ref="AC217:AC218"/>
    <mergeCell ref="AD217:AD218"/>
    <mergeCell ref="AG217:AG218"/>
    <mergeCell ref="AH217:AH218"/>
    <mergeCell ref="AI217:AI218"/>
    <mergeCell ref="AJ217:AJ218"/>
    <mergeCell ref="AK217:AK219"/>
    <mergeCell ref="AL217:AL219"/>
    <mergeCell ref="AH219:AH220"/>
    <mergeCell ref="AI219:AI220"/>
    <mergeCell ref="AJ219:AJ220"/>
    <mergeCell ref="AK228:AK230"/>
    <mergeCell ref="AL228:AL230"/>
    <mergeCell ref="C229:D230"/>
    <mergeCell ref="E229:E232"/>
    <mergeCell ref="F229:F232"/>
    <mergeCell ref="G229:G232"/>
    <mergeCell ref="H229:H232"/>
    <mergeCell ref="I229:I232"/>
    <mergeCell ref="J229:J232"/>
    <mergeCell ref="AF221:AF222"/>
    <mergeCell ref="AG223:AG224"/>
    <mergeCell ref="AH223:AH224"/>
    <mergeCell ref="AI223:AI224"/>
    <mergeCell ref="AJ223:AJ224"/>
    <mergeCell ref="V224:AA224"/>
    <mergeCell ref="AK220:AK222"/>
    <mergeCell ref="AH231:AH232"/>
    <mergeCell ref="AI231:AI232"/>
    <mergeCell ref="AJ231:AJ232"/>
    <mergeCell ref="V232:AA232"/>
    <mergeCell ref="AI233:AI234"/>
    <mergeCell ref="AL236:AL238"/>
    <mergeCell ref="C237:D238"/>
    <mergeCell ref="E237:E240"/>
    <mergeCell ref="F237:F240"/>
    <mergeCell ref="G237:G240"/>
    <mergeCell ref="H237:H240"/>
    <mergeCell ref="I237:I240"/>
    <mergeCell ref="J237:J240"/>
    <mergeCell ref="AK233:AK235"/>
    <mergeCell ref="AL233:AL235"/>
    <mergeCell ref="AH235:AH236"/>
    <mergeCell ref="AI235:AI236"/>
    <mergeCell ref="AJ235:AJ236"/>
    <mergeCell ref="AK236:AK238"/>
    <mergeCell ref="AE233:AE234"/>
    <mergeCell ref="AF233:AF234"/>
    <mergeCell ref="S237:U240"/>
    <mergeCell ref="AH239:AH240"/>
    <mergeCell ref="AI239:AI240"/>
    <mergeCell ref="AJ239:AJ240"/>
    <mergeCell ref="V240:AA240"/>
    <mergeCell ref="L225:L228"/>
    <mergeCell ref="S225:U228"/>
    <mergeCell ref="AC225:AC226"/>
    <mergeCell ref="AD225:AD226"/>
    <mergeCell ref="AG229:AG230"/>
    <mergeCell ref="AH229:AH230"/>
    <mergeCell ref="AI229:AI230"/>
    <mergeCell ref="AJ229:AJ230"/>
    <mergeCell ref="C231:D232"/>
    <mergeCell ref="AC231:AC232"/>
    <mergeCell ref="AD231:AD232"/>
    <mergeCell ref="AE231:AE232"/>
    <mergeCell ref="M229:M232"/>
    <mergeCell ref="N229:N232"/>
    <mergeCell ref="O229:O232"/>
    <mergeCell ref="P229:Q232"/>
    <mergeCell ref="AL225:AL227"/>
    <mergeCell ref="C227:C228"/>
    <mergeCell ref="AC227:AC228"/>
    <mergeCell ref="AD227:AD228"/>
    <mergeCell ref="AE227:AE228"/>
    <mergeCell ref="AF227:AF228"/>
    <mergeCell ref="AG227:AG228"/>
    <mergeCell ref="AH227:AH228"/>
    <mergeCell ref="AI227:AI228"/>
    <mergeCell ref="AJ227:AJ228"/>
    <mergeCell ref="AF225:AF226"/>
    <mergeCell ref="AG225:AG226"/>
    <mergeCell ref="AH225:AH226"/>
    <mergeCell ref="AI225:AI226"/>
    <mergeCell ref="AJ225:AJ226"/>
    <mergeCell ref="AK225:AK227"/>
    <mergeCell ref="AE225:AE226"/>
    <mergeCell ref="M225:M228"/>
    <mergeCell ref="N225:N228"/>
    <mergeCell ref="O225:O228"/>
    <mergeCell ref="P225:Q228"/>
    <mergeCell ref="R225:R228"/>
    <mergeCell ref="O241:O244"/>
    <mergeCell ref="P241:Q244"/>
    <mergeCell ref="R241:R244"/>
    <mergeCell ref="AG237:AG238"/>
    <mergeCell ref="K237:K240"/>
    <mergeCell ref="L237:L240"/>
    <mergeCell ref="C235:C236"/>
    <mergeCell ref="AC235:AC236"/>
    <mergeCell ref="AD235:AD236"/>
    <mergeCell ref="AE235:AE236"/>
    <mergeCell ref="AF235:AF236"/>
    <mergeCell ref="AG235:AG236"/>
    <mergeCell ref="S233:U236"/>
    <mergeCell ref="AC233:AC234"/>
    <mergeCell ref="AG239:AG240"/>
    <mergeCell ref="C239:D240"/>
    <mergeCell ref="B237:B240"/>
    <mergeCell ref="A233:A240"/>
    <mergeCell ref="B233:B236"/>
    <mergeCell ref="C233:C234"/>
    <mergeCell ref="D233:D236"/>
    <mergeCell ref="E233:E236"/>
    <mergeCell ref="A225:A232"/>
    <mergeCell ref="B225:B228"/>
    <mergeCell ref="C225:C226"/>
    <mergeCell ref="D225:D228"/>
    <mergeCell ref="E225:E228"/>
    <mergeCell ref="F225:F228"/>
    <mergeCell ref="B229:B232"/>
    <mergeCell ref="AF231:AF232"/>
    <mergeCell ref="S229:U232"/>
    <mergeCell ref="AC229:AC230"/>
    <mergeCell ref="AD229:AD230"/>
    <mergeCell ref="AE229:AE230"/>
    <mergeCell ref="AF229:AF230"/>
    <mergeCell ref="R229:R232"/>
    <mergeCell ref="L233:L236"/>
    <mergeCell ref="M233:M236"/>
    <mergeCell ref="N233:N236"/>
    <mergeCell ref="O233:O236"/>
    <mergeCell ref="P233:Q236"/>
    <mergeCell ref="R233:R236"/>
    <mergeCell ref="AD233:AD234"/>
    <mergeCell ref="F233:F236"/>
    <mergeCell ref="G233:G236"/>
    <mergeCell ref="H233:H236"/>
    <mergeCell ref="I233:I236"/>
    <mergeCell ref="J233:J236"/>
    <mergeCell ref="K233:K236"/>
    <mergeCell ref="K229:K232"/>
    <mergeCell ref="L229:L232"/>
    <mergeCell ref="AG231:AG232"/>
    <mergeCell ref="G225:G228"/>
    <mergeCell ref="H225:H228"/>
    <mergeCell ref="I225:I228"/>
    <mergeCell ref="J225:J228"/>
    <mergeCell ref="K225:K228"/>
    <mergeCell ref="AH247:AH248"/>
    <mergeCell ref="AI247:AI248"/>
    <mergeCell ref="AJ247:AJ248"/>
    <mergeCell ref="V248:AA248"/>
    <mergeCell ref="AH237:AH238"/>
    <mergeCell ref="AI237:AI238"/>
    <mergeCell ref="AJ237:AJ238"/>
    <mergeCell ref="AC239:AC240"/>
    <mergeCell ref="AD239:AD240"/>
    <mergeCell ref="AE239:AE240"/>
    <mergeCell ref="AF239:AF240"/>
    <mergeCell ref="AC237:AC238"/>
    <mergeCell ref="AD237:AD238"/>
    <mergeCell ref="AE237:AE238"/>
    <mergeCell ref="AF237:AF238"/>
    <mergeCell ref="AG233:AG234"/>
    <mergeCell ref="AH233:AH234"/>
    <mergeCell ref="AJ233:AJ234"/>
    <mergeCell ref="AL244:AL246"/>
    <mergeCell ref="C245:D246"/>
    <mergeCell ref="E245:E248"/>
    <mergeCell ref="F245:F248"/>
    <mergeCell ref="G245:G248"/>
    <mergeCell ref="H245:H248"/>
    <mergeCell ref="I245:I248"/>
    <mergeCell ref="J245:J248"/>
    <mergeCell ref="K245:K248"/>
    <mergeCell ref="AL241:AL243"/>
    <mergeCell ref="C243:C244"/>
    <mergeCell ref="AC243:AC244"/>
    <mergeCell ref="AD243:AD244"/>
    <mergeCell ref="AE243:AE244"/>
    <mergeCell ref="AF243:AF244"/>
    <mergeCell ref="AG243:AG244"/>
    <mergeCell ref="AH243:AH244"/>
    <mergeCell ref="AI243:AI244"/>
    <mergeCell ref="AJ243:AJ244"/>
    <mergeCell ref="AF241:AF242"/>
    <mergeCell ref="AG241:AG242"/>
    <mergeCell ref="AH241:AH242"/>
    <mergeCell ref="AI241:AI242"/>
    <mergeCell ref="AJ241:AJ242"/>
    <mergeCell ref="AK241:AK243"/>
    <mergeCell ref="AE241:AE242"/>
    <mergeCell ref="M241:M244"/>
    <mergeCell ref="N241:N244"/>
    <mergeCell ref="G241:G244"/>
    <mergeCell ref="H241:H244"/>
    <mergeCell ref="I241:I244"/>
    <mergeCell ref="J241:J244"/>
    <mergeCell ref="K241:K244"/>
    <mergeCell ref="L245:L248"/>
    <mergeCell ref="C241:C242"/>
    <mergeCell ref="D241:D244"/>
    <mergeCell ref="E241:E244"/>
    <mergeCell ref="F241:F244"/>
    <mergeCell ref="L241:L244"/>
    <mergeCell ref="S241:U244"/>
    <mergeCell ref="AD241:AD242"/>
    <mergeCell ref="M237:M240"/>
    <mergeCell ref="N237:N240"/>
    <mergeCell ref="O237:O240"/>
    <mergeCell ref="P237:Q240"/>
    <mergeCell ref="R237:R240"/>
    <mergeCell ref="A249:A256"/>
    <mergeCell ref="B249:B252"/>
    <mergeCell ref="C249:C250"/>
    <mergeCell ref="D249:D252"/>
    <mergeCell ref="E249:E252"/>
    <mergeCell ref="AG245:AG246"/>
    <mergeCell ref="AH245:AH246"/>
    <mergeCell ref="AI245:AI246"/>
    <mergeCell ref="AJ245:AJ246"/>
    <mergeCell ref="C247:D248"/>
    <mergeCell ref="AC247:AC248"/>
    <mergeCell ref="AD247:AD248"/>
    <mergeCell ref="AE247:AE248"/>
    <mergeCell ref="AF247:AF248"/>
    <mergeCell ref="S245:U248"/>
    <mergeCell ref="AC245:AC246"/>
    <mergeCell ref="AD245:AD246"/>
    <mergeCell ref="AE245:AE246"/>
    <mergeCell ref="AF245:AF246"/>
    <mergeCell ref="R245:R248"/>
    <mergeCell ref="M245:M248"/>
    <mergeCell ref="N245:N248"/>
    <mergeCell ref="O245:O248"/>
    <mergeCell ref="P245:Q248"/>
    <mergeCell ref="B253:B256"/>
    <mergeCell ref="M253:M256"/>
    <mergeCell ref="N253:N256"/>
    <mergeCell ref="O253:O256"/>
    <mergeCell ref="P253:Q256"/>
    <mergeCell ref="R253:R256"/>
    <mergeCell ref="C255:D256"/>
    <mergeCell ref="AK244:AK246"/>
    <mergeCell ref="A241:A248"/>
    <mergeCell ref="B241:B244"/>
    <mergeCell ref="B245:B248"/>
    <mergeCell ref="C251:C252"/>
    <mergeCell ref="AC251:AC252"/>
    <mergeCell ref="AD251:AD252"/>
    <mergeCell ref="AE251:AE252"/>
    <mergeCell ref="AF251:AF252"/>
    <mergeCell ref="AD253:AD254"/>
    <mergeCell ref="AE253:AE254"/>
    <mergeCell ref="AF253:AF254"/>
    <mergeCell ref="K253:K256"/>
    <mergeCell ref="V256:AA256"/>
    <mergeCell ref="S249:U252"/>
    <mergeCell ref="L253:L256"/>
    <mergeCell ref="L249:L252"/>
    <mergeCell ref="M249:M252"/>
    <mergeCell ref="N249:N252"/>
    <mergeCell ref="O249:O252"/>
    <mergeCell ref="P249:Q252"/>
    <mergeCell ref="R249:R252"/>
    <mergeCell ref="F249:F252"/>
    <mergeCell ref="G249:G252"/>
    <mergeCell ref="H249:H252"/>
    <mergeCell ref="I249:I252"/>
    <mergeCell ref="J249:J252"/>
    <mergeCell ref="K249:K252"/>
    <mergeCell ref="AH249:AH250"/>
    <mergeCell ref="AI249:AI250"/>
    <mergeCell ref="AJ249:AJ250"/>
    <mergeCell ref="AG247:AG248"/>
    <mergeCell ref="AC241:AC242"/>
    <mergeCell ref="AK249:AK251"/>
    <mergeCell ref="AL249:AL251"/>
    <mergeCell ref="AH251:AH252"/>
    <mergeCell ref="AI251:AI252"/>
    <mergeCell ref="AJ251:AJ252"/>
    <mergeCell ref="AK252:AK254"/>
    <mergeCell ref="AC255:AC256"/>
    <mergeCell ref="AD255:AD256"/>
    <mergeCell ref="AG253:AG254"/>
    <mergeCell ref="AH253:AH254"/>
    <mergeCell ref="AI253:AI254"/>
    <mergeCell ref="AJ253:AJ254"/>
    <mergeCell ref="AE255:AE256"/>
    <mergeCell ref="AF255:AF256"/>
    <mergeCell ref="AG255:AG256"/>
    <mergeCell ref="AH255:AH256"/>
    <mergeCell ref="AI255:AI256"/>
    <mergeCell ref="AJ255:AJ256"/>
    <mergeCell ref="AL252:AL254"/>
    <mergeCell ref="AG251:AG252"/>
    <mergeCell ref="AC249:AC250"/>
    <mergeCell ref="AD249:AD250"/>
    <mergeCell ref="AG249:AG250"/>
    <mergeCell ref="AE249:AE250"/>
    <mergeCell ref="AF249:AF250"/>
    <mergeCell ref="S253:U256"/>
    <mergeCell ref="AC253:AC254"/>
    <mergeCell ref="AC257:AC258"/>
    <mergeCell ref="AD257:AD258"/>
    <mergeCell ref="AE257:AE258"/>
    <mergeCell ref="AF257:AF258"/>
    <mergeCell ref="AG257:AG258"/>
    <mergeCell ref="AH257:AH258"/>
    <mergeCell ref="AI257:AI258"/>
    <mergeCell ref="AK257:AK259"/>
    <mergeCell ref="AL257:AL259"/>
    <mergeCell ref="AJ259:AJ260"/>
    <mergeCell ref="AK260:AK262"/>
    <mergeCell ref="AL260:AL262"/>
    <mergeCell ref="AC259:AC260"/>
    <mergeCell ref="AD259:AD260"/>
    <mergeCell ref="AE259:AE260"/>
    <mergeCell ref="AF259:AF260"/>
    <mergeCell ref="AG259:AG260"/>
    <mergeCell ref="AH259:AH260"/>
    <mergeCell ref="AI259:AI260"/>
    <mergeCell ref="AC261:AC262"/>
    <mergeCell ref="AD261:AD262"/>
    <mergeCell ref="AE261:AE262"/>
    <mergeCell ref="AF261:AF262"/>
    <mergeCell ref="AG261:AG262"/>
    <mergeCell ref="AH261:AH262"/>
    <mergeCell ref="AI261:AI262"/>
    <mergeCell ref="AH263:AH264"/>
    <mergeCell ref="AI263:AI264"/>
    <mergeCell ref="C259:C260"/>
    <mergeCell ref="D265:D268"/>
    <mergeCell ref="E265:E268"/>
    <mergeCell ref="F265:F268"/>
    <mergeCell ref="G265:G268"/>
    <mergeCell ref="H265:H268"/>
    <mergeCell ref="I265:I268"/>
    <mergeCell ref="J265:J268"/>
    <mergeCell ref="K265:K268"/>
    <mergeCell ref="L265:L268"/>
    <mergeCell ref="M265:M268"/>
    <mergeCell ref="N265:N268"/>
    <mergeCell ref="AC265:AC266"/>
    <mergeCell ref="AD265:AD266"/>
    <mergeCell ref="AE265:AE266"/>
    <mergeCell ref="AF265:AF266"/>
    <mergeCell ref="AG265:AG266"/>
    <mergeCell ref="E261:E264"/>
    <mergeCell ref="F261:F264"/>
    <mergeCell ref="G261:G264"/>
    <mergeCell ref="H261:H264"/>
    <mergeCell ref="I261:I264"/>
    <mergeCell ref="J261:J264"/>
    <mergeCell ref="K261:K264"/>
    <mergeCell ref="L261:L264"/>
    <mergeCell ref="M261:M264"/>
    <mergeCell ref="N261:N264"/>
    <mergeCell ref="AH265:AH266"/>
    <mergeCell ref="AI265:AI266"/>
    <mergeCell ref="AC267:AC268"/>
    <mergeCell ref="AD267:AD268"/>
    <mergeCell ref="AE267:AE268"/>
    <mergeCell ref="AF267:AF268"/>
    <mergeCell ref="AG267:AG268"/>
    <mergeCell ref="AH267:AH268"/>
    <mergeCell ref="AI267:AI268"/>
    <mergeCell ref="N269:N272"/>
    <mergeCell ref="AC269:AC270"/>
    <mergeCell ref="AD269:AD270"/>
    <mergeCell ref="AE269:AE270"/>
    <mergeCell ref="AF269:AF270"/>
    <mergeCell ref="D257:D260"/>
    <mergeCell ref="E257:E260"/>
    <mergeCell ref="F257:F260"/>
    <mergeCell ref="G257:G260"/>
    <mergeCell ref="H257:H260"/>
    <mergeCell ref="I257:I260"/>
    <mergeCell ref="J257:J260"/>
    <mergeCell ref="K257:K260"/>
    <mergeCell ref="L257:L260"/>
    <mergeCell ref="M257:M260"/>
    <mergeCell ref="N257:N260"/>
    <mergeCell ref="L277:L280"/>
    <mergeCell ref="M277:M280"/>
    <mergeCell ref="N277:N280"/>
    <mergeCell ref="AC273:AC274"/>
    <mergeCell ref="AD273:AD274"/>
    <mergeCell ref="AE273:AE274"/>
    <mergeCell ref="AF273:AF274"/>
    <mergeCell ref="AG273:AG274"/>
    <mergeCell ref="C253:D254"/>
    <mergeCell ref="E253:E256"/>
    <mergeCell ref="F253:F256"/>
    <mergeCell ref="G253:G256"/>
    <mergeCell ref="H253:H256"/>
    <mergeCell ref="I253:I256"/>
    <mergeCell ref="J253:J256"/>
    <mergeCell ref="AC263:AC264"/>
    <mergeCell ref="AD263:AD264"/>
    <mergeCell ref="AE263:AE264"/>
    <mergeCell ref="AF263:AF264"/>
    <mergeCell ref="AG263:AG264"/>
    <mergeCell ref="AC275:AC276"/>
    <mergeCell ref="AD275:AD276"/>
    <mergeCell ref="AE275:AE276"/>
    <mergeCell ref="AF275:AF276"/>
    <mergeCell ref="AG275:AG276"/>
    <mergeCell ref="AH275:AH276"/>
    <mergeCell ref="AI275:AI276"/>
    <mergeCell ref="S273:U276"/>
    <mergeCell ref="AG269:AG270"/>
    <mergeCell ref="AH269:AH270"/>
    <mergeCell ref="AI269:AI270"/>
    <mergeCell ref="AC271:AC272"/>
    <mergeCell ref="AD271:AD272"/>
    <mergeCell ref="AE271:AE272"/>
    <mergeCell ref="AF271:AF272"/>
    <mergeCell ref="AG271:AG272"/>
    <mergeCell ref="AH271:AH272"/>
    <mergeCell ref="AI271:AI272"/>
    <mergeCell ref="D273:D276"/>
    <mergeCell ref="E273:E276"/>
    <mergeCell ref="F273:F276"/>
    <mergeCell ref="G273:G276"/>
    <mergeCell ref="H273:H276"/>
    <mergeCell ref="I273:I276"/>
    <mergeCell ref="J273:J276"/>
    <mergeCell ref="K273:K276"/>
    <mergeCell ref="L273:L276"/>
    <mergeCell ref="M273:M276"/>
    <mergeCell ref="N273:N276"/>
    <mergeCell ref="D289:D292"/>
    <mergeCell ref="E289:E292"/>
    <mergeCell ref="F289:F292"/>
    <mergeCell ref="G289:G292"/>
    <mergeCell ref="H289:H292"/>
    <mergeCell ref="I289:I292"/>
    <mergeCell ref="J289:J292"/>
    <mergeCell ref="K289:K292"/>
    <mergeCell ref="L289:L292"/>
    <mergeCell ref="M289:M292"/>
    <mergeCell ref="N289:N292"/>
    <mergeCell ref="AC289:AC290"/>
    <mergeCell ref="AD289:AD290"/>
    <mergeCell ref="AE289:AE290"/>
    <mergeCell ref="AF289:AF290"/>
    <mergeCell ref="AG289:AG290"/>
    <mergeCell ref="E285:E288"/>
    <mergeCell ref="F285:F288"/>
    <mergeCell ref="G285:G288"/>
    <mergeCell ref="H285:H288"/>
    <mergeCell ref="I285:I288"/>
    <mergeCell ref="J285:J288"/>
    <mergeCell ref="K285:K288"/>
    <mergeCell ref="L285:L288"/>
    <mergeCell ref="M285:M288"/>
    <mergeCell ref="N285:N288"/>
    <mergeCell ref="E269:E272"/>
    <mergeCell ref="F269:F272"/>
    <mergeCell ref="G269:G272"/>
    <mergeCell ref="H269:H272"/>
    <mergeCell ref="I269:I272"/>
    <mergeCell ref="J269:J272"/>
    <mergeCell ref="K269:K272"/>
    <mergeCell ref="L269:L272"/>
    <mergeCell ref="M269:M272"/>
    <mergeCell ref="AH289:AH290"/>
    <mergeCell ref="AI289:AI290"/>
    <mergeCell ref="AC291:AC292"/>
    <mergeCell ref="AD291:AD292"/>
    <mergeCell ref="AE291:AE292"/>
    <mergeCell ref="AF291:AF292"/>
    <mergeCell ref="AG291:AG292"/>
    <mergeCell ref="AH291:AH292"/>
    <mergeCell ref="AI291:AI292"/>
    <mergeCell ref="E293:E296"/>
    <mergeCell ref="F293:F296"/>
    <mergeCell ref="G293:G296"/>
    <mergeCell ref="H293:H296"/>
    <mergeCell ref="I293:I296"/>
    <mergeCell ref="J293:J296"/>
    <mergeCell ref="K293:K296"/>
    <mergeCell ref="L293:L296"/>
    <mergeCell ref="M293:M296"/>
    <mergeCell ref="N293:N296"/>
    <mergeCell ref="AC293:AC294"/>
    <mergeCell ref="AD293:AD294"/>
    <mergeCell ref="AE293:AE294"/>
    <mergeCell ref="AF293:AF294"/>
    <mergeCell ref="A281:A288"/>
    <mergeCell ref="B281:B284"/>
    <mergeCell ref="C281:C282"/>
    <mergeCell ref="O281:O284"/>
    <mergeCell ref="P281:Q284"/>
    <mergeCell ref="R281:R284"/>
    <mergeCell ref="S281:U284"/>
    <mergeCell ref="AC281:AC282"/>
    <mergeCell ref="AD281:AD282"/>
    <mergeCell ref="AE281:AE282"/>
    <mergeCell ref="AF281:AF282"/>
    <mergeCell ref="AG281:AG282"/>
    <mergeCell ref="AC283:AC284"/>
    <mergeCell ref="AD283:AD284"/>
    <mergeCell ref="AE283:AE284"/>
    <mergeCell ref="AF283:AF284"/>
    <mergeCell ref="AG283:AG284"/>
    <mergeCell ref="AC285:AC286"/>
    <mergeCell ref="AD285:AD286"/>
    <mergeCell ref="AE285:AE286"/>
    <mergeCell ref="AF285:AF286"/>
    <mergeCell ref="AG285:AG286"/>
    <mergeCell ref="D281:D284"/>
    <mergeCell ref="E281:E284"/>
    <mergeCell ref="F281:F284"/>
    <mergeCell ref="G281:G284"/>
    <mergeCell ref="H281:H284"/>
    <mergeCell ref="I281:I284"/>
    <mergeCell ref="J281:J284"/>
    <mergeCell ref="K281:K284"/>
    <mergeCell ref="L281:L284"/>
    <mergeCell ref="M281:M284"/>
    <mergeCell ref="N281:N284"/>
    <mergeCell ref="AE301:AE302"/>
    <mergeCell ref="AF301:AF302"/>
    <mergeCell ref="AG301:AG302"/>
    <mergeCell ref="AH301:AH302"/>
    <mergeCell ref="AI301:AI302"/>
    <mergeCell ref="AC303:AC304"/>
    <mergeCell ref="AD303:AD304"/>
    <mergeCell ref="AE303:AE304"/>
    <mergeCell ref="AF303:AF304"/>
    <mergeCell ref="AG303:AG304"/>
    <mergeCell ref="AH303:AH304"/>
    <mergeCell ref="AI303:AI304"/>
    <mergeCell ref="E301:E304"/>
    <mergeCell ref="F301:F304"/>
    <mergeCell ref="G301:G304"/>
    <mergeCell ref="H301:H304"/>
    <mergeCell ref="I301:I304"/>
    <mergeCell ref="J301:J304"/>
    <mergeCell ref="K301:K304"/>
    <mergeCell ref="L301:L304"/>
    <mergeCell ref="M301:M304"/>
    <mergeCell ref="N301:N304"/>
    <mergeCell ref="O297:O300"/>
    <mergeCell ref="P297:Q300"/>
    <mergeCell ref="R297:R300"/>
    <mergeCell ref="S297:U300"/>
    <mergeCell ref="AC297:AC298"/>
    <mergeCell ref="AD297:AD298"/>
    <mergeCell ref="AE297:AE298"/>
    <mergeCell ref="AF297:AF298"/>
    <mergeCell ref="AG297:AG298"/>
    <mergeCell ref="AH297:AH298"/>
    <mergeCell ref="AI297:AI298"/>
    <mergeCell ref="E297:E300"/>
    <mergeCell ref="F297:F300"/>
    <mergeCell ref="G297:G300"/>
    <mergeCell ref="H297:H300"/>
    <mergeCell ref="I297:I300"/>
    <mergeCell ref="J297:J300"/>
    <mergeCell ref="K297:K300"/>
    <mergeCell ref="L297:L300"/>
    <mergeCell ref="M297:M300"/>
    <mergeCell ref="N297:N300"/>
    <mergeCell ref="AG313:AG314"/>
    <mergeCell ref="E309:E312"/>
    <mergeCell ref="F309:F312"/>
    <mergeCell ref="G309:G312"/>
    <mergeCell ref="H309:H312"/>
    <mergeCell ref="I309:I312"/>
    <mergeCell ref="J309:J312"/>
    <mergeCell ref="K309:K312"/>
    <mergeCell ref="L309:L312"/>
    <mergeCell ref="M309:M312"/>
    <mergeCell ref="N309:N312"/>
    <mergeCell ref="A305:A312"/>
    <mergeCell ref="B305:B308"/>
    <mergeCell ref="C305:C306"/>
    <mergeCell ref="O305:O308"/>
    <mergeCell ref="P305:Q308"/>
    <mergeCell ref="R305:R308"/>
    <mergeCell ref="S305:U308"/>
    <mergeCell ref="AC305:AC306"/>
    <mergeCell ref="AD305:AD306"/>
    <mergeCell ref="AE305:AE306"/>
    <mergeCell ref="AF305:AF306"/>
    <mergeCell ref="AG305:AG306"/>
    <mergeCell ref="B313:B316"/>
    <mergeCell ref="C313:C314"/>
    <mergeCell ref="O313:O316"/>
    <mergeCell ref="P313:Q316"/>
    <mergeCell ref="R313:R316"/>
    <mergeCell ref="S313:U316"/>
    <mergeCell ref="AH305:AH306"/>
    <mergeCell ref="AI305:AI306"/>
    <mergeCell ref="AC307:AC308"/>
    <mergeCell ref="AD307:AD308"/>
    <mergeCell ref="AE307:AE308"/>
    <mergeCell ref="AF307:AF308"/>
    <mergeCell ref="AG307:AG308"/>
    <mergeCell ref="AH307:AH308"/>
    <mergeCell ref="AI307:AI308"/>
    <mergeCell ref="AC309:AC310"/>
    <mergeCell ref="AD309:AD310"/>
    <mergeCell ref="AE309:AE310"/>
    <mergeCell ref="AF309:AF310"/>
    <mergeCell ref="AG309:AG310"/>
    <mergeCell ref="AH309:AH310"/>
    <mergeCell ref="AI309:AI310"/>
    <mergeCell ref="D305:D308"/>
    <mergeCell ref="E305:E308"/>
    <mergeCell ref="F305:F308"/>
    <mergeCell ref="G305:G308"/>
    <mergeCell ref="H305:H308"/>
    <mergeCell ref="I305:I308"/>
    <mergeCell ref="J305:J308"/>
    <mergeCell ref="K305:K308"/>
    <mergeCell ref="L305:L308"/>
    <mergeCell ref="M305:M308"/>
    <mergeCell ref="N305:N308"/>
    <mergeCell ref="I325:I328"/>
    <mergeCell ref="J325:J328"/>
    <mergeCell ref="K325:K328"/>
    <mergeCell ref="L325:L328"/>
    <mergeCell ref="M325:M328"/>
    <mergeCell ref="N325:N328"/>
    <mergeCell ref="A321:A328"/>
    <mergeCell ref="B321:B324"/>
    <mergeCell ref="C321:C322"/>
    <mergeCell ref="O321:O324"/>
    <mergeCell ref="P321:Q324"/>
    <mergeCell ref="R321:R324"/>
    <mergeCell ref="S321:U324"/>
    <mergeCell ref="AC321:AC322"/>
    <mergeCell ref="AD321:AD322"/>
    <mergeCell ref="AE321:AE322"/>
    <mergeCell ref="AF321:AF322"/>
    <mergeCell ref="AG321:AG322"/>
    <mergeCell ref="AH321:AH322"/>
    <mergeCell ref="AI321:AI322"/>
    <mergeCell ref="AC323:AC324"/>
    <mergeCell ref="AD323:AD324"/>
    <mergeCell ref="AE323:AE324"/>
    <mergeCell ref="AF323:AF324"/>
    <mergeCell ref="AG323:AG324"/>
    <mergeCell ref="AH323:AH324"/>
    <mergeCell ref="AI323:AI324"/>
    <mergeCell ref="AG317:AG318"/>
    <mergeCell ref="AH317:AH318"/>
    <mergeCell ref="AI317:AI318"/>
    <mergeCell ref="AC319:AC320"/>
    <mergeCell ref="AD319:AD320"/>
    <mergeCell ref="AE319:AE320"/>
    <mergeCell ref="AF319:AF320"/>
    <mergeCell ref="AG319:AG320"/>
    <mergeCell ref="AH319:AH320"/>
    <mergeCell ref="AI319:AI320"/>
    <mergeCell ref="D321:D324"/>
    <mergeCell ref="E321:E324"/>
    <mergeCell ref="F321:F324"/>
    <mergeCell ref="G321:G324"/>
    <mergeCell ref="H321:H324"/>
    <mergeCell ref="I321:I324"/>
    <mergeCell ref="J321:J324"/>
    <mergeCell ref="K321:K324"/>
    <mergeCell ref="L321:L324"/>
    <mergeCell ref="M321:M324"/>
    <mergeCell ref="N321:N324"/>
    <mergeCell ref="E317:E320"/>
    <mergeCell ref="F317:F320"/>
    <mergeCell ref="G317:G320"/>
    <mergeCell ref="H317:H320"/>
    <mergeCell ref="I317:I320"/>
    <mergeCell ref="J317:J320"/>
    <mergeCell ref="K317:K320"/>
    <mergeCell ref="L317:L320"/>
    <mergeCell ref="M317:M320"/>
    <mergeCell ref="N317:N320"/>
    <mergeCell ref="AC317:AC318"/>
    <mergeCell ref="AD317:AD318"/>
    <mergeCell ref="AE317:AE318"/>
    <mergeCell ref="AF317:AF318"/>
    <mergeCell ref="A313:A320"/>
    <mergeCell ref="AF313:AF314"/>
    <mergeCell ref="R329:R332"/>
    <mergeCell ref="S329:U332"/>
    <mergeCell ref="AC329:AC330"/>
    <mergeCell ref="AD329:AD330"/>
    <mergeCell ref="AE329:AE330"/>
    <mergeCell ref="AF329:AF330"/>
    <mergeCell ref="AG329:AG330"/>
    <mergeCell ref="AH329:AH330"/>
    <mergeCell ref="AI329:AI330"/>
    <mergeCell ref="AC331:AC332"/>
    <mergeCell ref="AD331:AD332"/>
    <mergeCell ref="AE331:AE332"/>
    <mergeCell ref="AF331:AF332"/>
    <mergeCell ref="AG331:AG332"/>
    <mergeCell ref="AH331:AH332"/>
    <mergeCell ref="AI331:AI332"/>
    <mergeCell ref="AC333:AC334"/>
    <mergeCell ref="AD333:AD334"/>
    <mergeCell ref="AE333:AE334"/>
    <mergeCell ref="AF333:AF334"/>
    <mergeCell ref="AG333:AG334"/>
    <mergeCell ref="AH333:AH334"/>
    <mergeCell ref="AI333:AI334"/>
    <mergeCell ref="D329:D332"/>
    <mergeCell ref="E329:E332"/>
    <mergeCell ref="F329:F332"/>
    <mergeCell ref="G329:G332"/>
    <mergeCell ref="H329:H332"/>
    <mergeCell ref="I329:I332"/>
    <mergeCell ref="J329:J332"/>
    <mergeCell ref="K329:K332"/>
    <mergeCell ref="L329:L332"/>
    <mergeCell ref="M329:M332"/>
    <mergeCell ref="N329:N332"/>
    <mergeCell ref="B261:B264"/>
    <mergeCell ref="C261:D262"/>
    <mergeCell ref="O261:O264"/>
    <mergeCell ref="P261:Q264"/>
    <mergeCell ref="R261:R264"/>
    <mergeCell ref="S261:U264"/>
    <mergeCell ref="AJ261:AJ262"/>
    <mergeCell ref="C263:D264"/>
    <mergeCell ref="AJ263:AJ264"/>
    <mergeCell ref="V264:AA264"/>
    <mergeCell ref="A265:A272"/>
    <mergeCell ref="B265:B268"/>
    <mergeCell ref="C265:C266"/>
    <mergeCell ref="O265:O268"/>
    <mergeCell ref="P265:Q268"/>
    <mergeCell ref="R265:R268"/>
    <mergeCell ref="S265:U268"/>
    <mergeCell ref="AJ265:AJ266"/>
    <mergeCell ref="AK265:AK267"/>
    <mergeCell ref="AL265:AL267"/>
    <mergeCell ref="C267:C268"/>
    <mergeCell ref="AJ267:AJ268"/>
    <mergeCell ref="AK268:AK270"/>
    <mergeCell ref="AL268:AL270"/>
    <mergeCell ref="B269:B272"/>
    <mergeCell ref="AC335:AC336"/>
    <mergeCell ref="AD335:AD336"/>
    <mergeCell ref="AE335:AE336"/>
    <mergeCell ref="AF335:AF336"/>
    <mergeCell ref="AG335:AG336"/>
    <mergeCell ref="AH335:AH336"/>
    <mergeCell ref="AI335:AI336"/>
    <mergeCell ref="A257:A264"/>
    <mergeCell ref="B257:B260"/>
    <mergeCell ref="C257:C258"/>
    <mergeCell ref="O257:O260"/>
    <mergeCell ref="P257:Q260"/>
    <mergeCell ref="R257:R260"/>
    <mergeCell ref="S257:U260"/>
    <mergeCell ref="AJ257:AJ258"/>
    <mergeCell ref="C269:D270"/>
    <mergeCell ref="O269:O272"/>
    <mergeCell ref="P269:Q272"/>
    <mergeCell ref="R269:R272"/>
    <mergeCell ref="S269:U272"/>
    <mergeCell ref="AJ269:AJ270"/>
    <mergeCell ref="C271:D272"/>
    <mergeCell ref="AJ271:AJ272"/>
    <mergeCell ref="V272:AA272"/>
    <mergeCell ref="A273:A280"/>
    <mergeCell ref="B273:B276"/>
    <mergeCell ref="C273:C274"/>
    <mergeCell ref="O273:O276"/>
    <mergeCell ref="P273:Q276"/>
    <mergeCell ref="R273:R276"/>
    <mergeCell ref="E333:E336"/>
    <mergeCell ref="AJ281:AJ282"/>
    <mergeCell ref="AK281:AK283"/>
    <mergeCell ref="AL281:AL283"/>
    <mergeCell ref="C283:C284"/>
    <mergeCell ref="AJ283:AJ284"/>
    <mergeCell ref="AK284:AK286"/>
    <mergeCell ref="A329:A336"/>
    <mergeCell ref="B329:B332"/>
    <mergeCell ref="AL284:AL286"/>
    <mergeCell ref="B285:B288"/>
    <mergeCell ref="C285:D286"/>
    <mergeCell ref="O285:O288"/>
    <mergeCell ref="P285:Q288"/>
    <mergeCell ref="R285:R288"/>
    <mergeCell ref="S285:U288"/>
    <mergeCell ref="AJ285:AJ286"/>
    <mergeCell ref="C287:D288"/>
    <mergeCell ref="AJ287:AJ288"/>
    <mergeCell ref="V288:AA288"/>
    <mergeCell ref="AJ273:AJ274"/>
    <mergeCell ref="AK273:AK275"/>
    <mergeCell ref="AL273:AL275"/>
    <mergeCell ref="C275:C276"/>
    <mergeCell ref="AJ275:AJ276"/>
    <mergeCell ref="AK276:AK278"/>
    <mergeCell ref="AL276:AL278"/>
    <mergeCell ref="B277:B280"/>
    <mergeCell ref="C277:D278"/>
    <mergeCell ref="O277:O280"/>
    <mergeCell ref="P277:Q280"/>
    <mergeCell ref="R277:R280"/>
    <mergeCell ref="S277:U280"/>
    <mergeCell ref="AJ277:AJ278"/>
    <mergeCell ref="C279:D280"/>
    <mergeCell ref="AJ279:AJ280"/>
    <mergeCell ref="V280:AA280"/>
    <mergeCell ref="AC287:AC288"/>
    <mergeCell ref="AD287:AD288"/>
    <mergeCell ref="AE287:AE288"/>
    <mergeCell ref="AF287:AF288"/>
    <mergeCell ref="AG287:AG288"/>
    <mergeCell ref="AH287:AH288"/>
    <mergeCell ref="AI287:AI288"/>
    <mergeCell ref="AH281:AH282"/>
    <mergeCell ref="AI281:AI282"/>
    <mergeCell ref="AH283:AH284"/>
    <mergeCell ref="AI283:AI284"/>
    <mergeCell ref="AH285:AH286"/>
    <mergeCell ref="AI285:AI286"/>
    <mergeCell ref="AC277:AC278"/>
    <mergeCell ref="AD277:AD278"/>
    <mergeCell ref="AE277:AE278"/>
    <mergeCell ref="AF277:AF278"/>
    <mergeCell ref="AG277:AG278"/>
    <mergeCell ref="AH277:AH278"/>
    <mergeCell ref="AI277:AI278"/>
    <mergeCell ref="AC279:AC280"/>
    <mergeCell ref="AD279:AD280"/>
    <mergeCell ref="AE279:AE280"/>
    <mergeCell ref="AF279:AF280"/>
    <mergeCell ref="AG279:AG280"/>
    <mergeCell ref="AH279:AH280"/>
    <mergeCell ref="AI279:AI280"/>
    <mergeCell ref="E277:E280"/>
    <mergeCell ref="F277:F280"/>
    <mergeCell ref="G277:G280"/>
    <mergeCell ref="H277:H280"/>
    <mergeCell ref="I277:I280"/>
    <mergeCell ref="J277:J280"/>
    <mergeCell ref="K277:K280"/>
    <mergeCell ref="AH273:AH274"/>
    <mergeCell ref="AI273:AI274"/>
    <mergeCell ref="AJ297:AJ298"/>
    <mergeCell ref="AK297:AK299"/>
    <mergeCell ref="AL297:AL299"/>
    <mergeCell ref="C299:C300"/>
    <mergeCell ref="AJ299:AJ300"/>
    <mergeCell ref="AK300:AK302"/>
    <mergeCell ref="AL300:AL302"/>
    <mergeCell ref="B301:B304"/>
    <mergeCell ref="C301:D302"/>
    <mergeCell ref="O301:O304"/>
    <mergeCell ref="P301:Q304"/>
    <mergeCell ref="R301:R304"/>
    <mergeCell ref="S301:U304"/>
    <mergeCell ref="AJ301:AJ302"/>
    <mergeCell ref="C303:D304"/>
    <mergeCell ref="AJ303:AJ304"/>
    <mergeCell ref="V304:AA304"/>
    <mergeCell ref="A289:A296"/>
    <mergeCell ref="B289:B292"/>
    <mergeCell ref="C289:C290"/>
    <mergeCell ref="O289:O292"/>
    <mergeCell ref="P289:Q292"/>
    <mergeCell ref="R289:R292"/>
    <mergeCell ref="S289:U292"/>
    <mergeCell ref="AJ289:AJ290"/>
    <mergeCell ref="AK289:AK291"/>
    <mergeCell ref="AL289:AL291"/>
    <mergeCell ref="C291:C292"/>
    <mergeCell ref="AJ291:AJ292"/>
    <mergeCell ref="AK292:AK294"/>
    <mergeCell ref="AL292:AL294"/>
    <mergeCell ref="B293:B296"/>
    <mergeCell ref="C293:D294"/>
    <mergeCell ref="O293:O296"/>
    <mergeCell ref="P293:Q296"/>
    <mergeCell ref="R293:R296"/>
    <mergeCell ref="S293:U296"/>
    <mergeCell ref="AJ293:AJ294"/>
    <mergeCell ref="C295:D296"/>
    <mergeCell ref="AJ295:AJ296"/>
    <mergeCell ref="V296:AA296"/>
    <mergeCell ref="A297:A304"/>
    <mergeCell ref="B297:B300"/>
    <mergeCell ref="C297:C298"/>
    <mergeCell ref="AC299:AC300"/>
    <mergeCell ref="AD299:AD300"/>
    <mergeCell ref="AE299:AE300"/>
    <mergeCell ref="AF299:AF300"/>
    <mergeCell ref="AG299:AG300"/>
    <mergeCell ref="AH299:AH300"/>
    <mergeCell ref="AI299:AI300"/>
    <mergeCell ref="AG293:AG294"/>
    <mergeCell ref="AH293:AH294"/>
    <mergeCell ref="AI293:AI294"/>
    <mergeCell ref="AC295:AC296"/>
    <mergeCell ref="AD295:AD296"/>
    <mergeCell ref="AE295:AE296"/>
    <mergeCell ref="AF295:AF296"/>
    <mergeCell ref="AG295:AG296"/>
    <mergeCell ref="AH295:AH296"/>
    <mergeCell ref="AI295:AI296"/>
    <mergeCell ref="D297:D300"/>
    <mergeCell ref="AC301:AC302"/>
    <mergeCell ref="AD301:AD302"/>
    <mergeCell ref="AJ313:AJ314"/>
    <mergeCell ref="AK313:AK315"/>
    <mergeCell ref="AL313:AL315"/>
    <mergeCell ref="C315:C316"/>
    <mergeCell ref="AJ315:AJ316"/>
    <mergeCell ref="AK316:AK318"/>
    <mergeCell ref="AL316:AL318"/>
    <mergeCell ref="B317:B320"/>
    <mergeCell ref="C317:D318"/>
    <mergeCell ref="O317:O320"/>
    <mergeCell ref="P317:Q320"/>
    <mergeCell ref="R317:R320"/>
    <mergeCell ref="S317:U320"/>
    <mergeCell ref="AJ317:AJ318"/>
    <mergeCell ref="C319:D320"/>
    <mergeCell ref="AJ319:AJ320"/>
    <mergeCell ref="V320:AA320"/>
    <mergeCell ref="AJ305:AJ306"/>
    <mergeCell ref="AK305:AK307"/>
    <mergeCell ref="AL305:AL307"/>
    <mergeCell ref="C307:C308"/>
    <mergeCell ref="AJ307:AJ308"/>
    <mergeCell ref="AK308:AK310"/>
    <mergeCell ref="AL308:AL310"/>
    <mergeCell ref="B309:B312"/>
    <mergeCell ref="C309:D310"/>
    <mergeCell ref="O309:O312"/>
    <mergeCell ref="P309:Q312"/>
    <mergeCell ref="R309:R312"/>
    <mergeCell ref="S309:U312"/>
    <mergeCell ref="AJ309:AJ310"/>
    <mergeCell ref="C311:D312"/>
    <mergeCell ref="AJ311:AJ312"/>
    <mergeCell ref="V312:AA312"/>
    <mergeCell ref="AH313:AH314"/>
    <mergeCell ref="AI313:AI314"/>
    <mergeCell ref="AC315:AC316"/>
    <mergeCell ref="AD315:AD316"/>
    <mergeCell ref="AE315:AE316"/>
    <mergeCell ref="AF315:AF316"/>
    <mergeCell ref="AG315:AG316"/>
    <mergeCell ref="AH315:AH316"/>
    <mergeCell ref="AI315:AI316"/>
    <mergeCell ref="AC311:AC312"/>
    <mergeCell ref="AD311:AD312"/>
    <mergeCell ref="AE311:AE312"/>
    <mergeCell ref="AF311:AF312"/>
    <mergeCell ref="AG311:AG312"/>
    <mergeCell ref="AH311:AH312"/>
    <mergeCell ref="AI311:AI312"/>
    <mergeCell ref="D313:D316"/>
    <mergeCell ref="E313:E316"/>
    <mergeCell ref="F313:F316"/>
    <mergeCell ref="G313:G316"/>
    <mergeCell ref="H313:H316"/>
    <mergeCell ref="I313:I316"/>
    <mergeCell ref="J313:J316"/>
    <mergeCell ref="K313:K316"/>
    <mergeCell ref="L313:L316"/>
    <mergeCell ref="M313:M316"/>
    <mergeCell ref="N313:N316"/>
    <mergeCell ref="AC313:AC314"/>
    <mergeCell ref="AD313:AD314"/>
    <mergeCell ref="AE313:AE314"/>
    <mergeCell ref="AJ329:AJ330"/>
    <mergeCell ref="AK329:AK331"/>
    <mergeCell ref="AL329:AL331"/>
    <mergeCell ref="C331:C332"/>
    <mergeCell ref="AJ331:AJ332"/>
    <mergeCell ref="AK332:AK334"/>
    <mergeCell ref="AL332:AL334"/>
    <mergeCell ref="B333:B336"/>
    <mergeCell ref="C333:D334"/>
    <mergeCell ref="O333:O336"/>
    <mergeCell ref="P333:Q336"/>
    <mergeCell ref="R333:R336"/>
    <mergeCell ref="S333:U336"/>
    <mergeCell ref="AJ333:AJ334"/>
    <mergeCell ref="C335:D336"/>
    <mergeCell ref="AJ335:AJ336"/>
    <mergeCell ref="V336:AA336"/>
    <mergeCell ref="AJ321:AJ322"/>
    <mergeCell ref="AK321:AK323"/>
    <mergeCell ref="AL321:AL323"/>
    <mergeCell ref="C323:C324"/>
    <mergeCell ref="AJ323:AJ324"/>
    <mergeCell ref="AK324:AK326"/>
    <mergeCell ref="AL324:AL326"/>
    <mergeCell ref="B325:B328"/>
    <mergeCell ref="C325:D326"/>
    <mergeCell ref="O325:O328"/>
    <mergeCell ref="P325:Q328"/>
    <mergeCell ref="R325:R328"/>
    <mergeCell ref="S325:U328"/>
    <mergeCell ref="AJ325:AJ326"/>
    <mergeCell ref="C327:D328"/>
    <mergeCell ref="AJ327:AJ328"/>
    <mergeCell ref="V328:AA328"/>
    <mergeCell ref="F333:F336"/>
    <mergeCell ref="G333:G336"/>
    <mergeCell ref="H333:H336"/>
    <mergeCell ref="I333:I336"/>
    <mergeCell ref="J333:J336"/>
    <mergeCell ref="K333:K336"/>
    <mergeCell ref="L333:L336"/>
    <mergeCell ref="M333:M336"/>
    <mergeCell ref="N333:N336"/>
    <mergeCell ref="AC325:AC326"/>
    <mergeCell ref="AD325:AD326"/>
    <mergeCell ref="AE325:AE326"/>
    <mergeCell ref="AF325:AF326"/>
    <mergeCell ref="AG325:AG326"/>
    <mergeCell ref="AH325:AH326"/>
    <mergeCell ref="AI325:AI326"/>
    <mergeCell ref="AC327:AC328"/>
    <mergeCell ref="AD327:AD328"/>
    <mergeCell ref="AE327:AE328"/>
    <mergeCell ref="AF327:AF328"/>
    <mergeCell ref="AG327:AG328"/>
    <mergeCell ref="AH327:AH328"/>
    <mergeCell ref="AI327:AI328"/>
    <mergeCell ref="E325:E328"/>
    <mergeCell ref="F325:F328"/>
    <mergeCell ref="G325:G328"/>
    <mergeCell ref="H325:H328"/>
    <mergeCell ref="C329:C330"/>
    <mergeCell ref="O329:O332"/>
    <mergeCell ref="P329:Q332"/>
    <mergeCell ref="S337:U340"/>
    <mergeCell ref="AC337:AC338"/>
    <mergeCell ref="AD337:AD338"/>
    <mergeCell ref="AE337:AE338"/>
    <mergeCell ref="AF337:AF338"/>
    <mergeCell ref="AG337:AG338"/>
    <mergeCell ref="AH337:AH338"/>
    <mergeCell ref="AI337:AI338"/>
    <mergeCell ref="AJ337:AJ338"/>
    <mergeCell ref="AK337:AK339"/>
    <mergeCell ref="AL337:AL339"/>
    <mergeCell ref="C339:C340"/>
    <mergeCell ref="AC339:AC340"/>
    <mergeCell ref="AD339:AD340"/>
    <mergeCell ref="AE339:AE340"/>
    <mergeCell ref="AF339:AF340"/>
    <mergeCell ref="AG339:AG340"/>
    <mergeCell ref="AH339:AH340"/>
    <mergeCell ref="AI339:AI340"/>
    <mergeCell ref="AJ339:AJ340"/>
    <mergeCell ref="AK340:AK342"/>
    <mergeCell ref="AL340:AL342"/>
    <mergeCell ref="C341:D342"/>
    <mergeCell ref="E341:E344"/>
    <mergeCell ref="F341:F344"/>
    <mergeCell ref="G341:G344"/>
    <mergeCell ref="H341:H344"/>
    <mergeCell ref="I341:I344"/>
    <mergeCell ref="J341:J344"/>
    <mergeCell ref="K341:K344"/>
    <mergeCell ref="L341:L344"/>
    <mergeCell ref="A337:A344"/>
    <mergeCell ref="B337:B340"/>
    <mergeCell ref="C337:C338"/>
    <mergeCell ref="D337:D340"/>
    <mergeCell ref="E337:E340"/>
    <mergeCell ref="F337:F340"/>
    <mergeCell ref="G337:G340"/>
    <mergeCell ref="H337:H340"/>
    <mergeCell ref="I337:I340"/>
    <mergeCell ref="J337:J340"/>
    <mergeCell ref="K337:K340"/>
    <mergeCell ref="L337:L340"/>
    <mergeCell ref="M337:M340"/>
    <mergeCell ref="N337:N340"/>
    <mergeCell ref="O337:O340"/>
    <mergeCell ref="P337:Q340"/>
    <mergeCell ref="R337:R340"/>
    <mergeCell ref="B341:B344"/>
    <mergeCell ref="M341:M344"/>
    <mergeCell ref="N341:N344"/>
    <mergeCell ref="O341:O344"/>
    <mergeCell ref="P341:Q344"/>
    <mergeCell ref="R341:R344"/>
    <mergeCell ref="A345:A352"/>
    <mergeCell ref="B345:B348"/>
    <mergeCell ref="C345:C346"/>
    <mergeCell ref="D345:D348"/>
    <mergeCell ref="E345:E348"/>
    <mergeCell ref="F345:F348"/>
    <mergeCell ref="G345:G348"/>
    <mergeCell ref="H345:H348"/>
    <mergeCell ref="I345:I348"/>
    <mergeCell ref="J345:J348"/>
    <mergeCell ref="K345:K348"/>
    <mergeCell ref="L345:L348"/>
    <mergeCell ref="M345:M348"/>
    <mergeCell ref="N345:N348"/>
    <mergeCell ref="O345:O348"/>
    <mergeCell ref="P345:Q348"/>
    <mergeCell ref="R345:R348"/>
    <mergeCell ref="B349:B352"/>
    <mergeCell ref="M349:M352"/>
    <mergeCell ref="N349:N352"/>
    <mergeCell ref="O349:O352"/>
    <mergeCell ref="P349:Q352"/>
    <mergeCell ref="R349:R352"/>
    <mergeCell ref="S341:U344"/>
    <mergeCell ref="AC341:AC342"/>
    <mergeCell ref="AD341:AD342"/>
    <mergeCell ref="AE341:AE342"/>
    <mergeCell ref="AF341:AF342"/>
    <mergeCell ref="AG341:AG342"/>
    <mergeCell ref="AH341:AH342"/>
    <mergeCell ref="AI341:AI342"/>
    <mergeCell ref="AJ341:AJ342"/>
    <mergeCell ref="C343:D344"/>
    <mergeCell ref="AC343:AC344"/>
    <mergeCell ref="AD343:AD344"/>
    <mergeCell ref="AE343:AE344"/>
    <mergeCell ref="AF343:AF344"/>
    <mergeCell ref="AG343:AG344"/>
    <mergeCell ref="AH343:AH344"/>
    <mergeCell ref="AI343:AI344"/>
    <mergeCell ref="AJ343:AJ344"/>
    <mergeCell ref="V344:AA344"/>
    <mergeCell ref="S349:U352"/>
    <mergeCell ref="AC349:AC350"/>
    <mergeCell ref="AD349:AD350"/>
    <mergeCell ref="AE349:AE350"/>
    <mergeCell ref="AF349:AF350"/>
    <mergeCell ref="AG349:AG350"/>
    <mergeCell ref="AH349:AH350"/>
    <mergeCell ref="AI349:AI350"/>
    <mergeCell ref="AJ349:AJ350"/>
    <mergeCell ref="C351:D352"/>
    <mergeCell ref="AC351:AC352"/>
    <mergeCell ref="AD351:AD352"/>
    <mergeCell ref="AE351:AE352"/>
    <mergeCell ref="AF351:AF352"/>
    <mergeCell ref="AG351:AG352"/>
    <mergeCell ref="AH351:AH352"/>
    <mergeCell ref="AI351:AI352"/>
    <mergeCell ref="AJ351:AJ352"/>
    <mergeCell ref="V352:AA352"/>
    <mergeCell ref="S345:U348"/>
    <mergeCell ref="AC345:AC346"/>
    <mergeCell ref="AD345:AD346"/>
    <mergeCell ref="AE345:AE346"/>
    <mergeCell ref="AF345:AF346"/>
    <mergeCell ref="AG345:AG346"/>
    <mergeCell ref="AH345:AH346"/>
    <mergeCell ref="AI345:AI346"/>
    <mergeCell ref="AJ345:AJ346"/>
    <mergeCell ref="AK345:AK347"/>
    <mergeCell ref="AL345:AL347"/>
    <mergeCell ref="C347:C348"/>
    <mergeCell ref="AC347:AC348"/>
    <mergeCell ref="AD347:AD348"/>
    <mergeCell ref="AE347:AE348"/>
    <mergeCell ref="AF347:AF348"/>
    <mergeCell ref="AG347:AG348"/>
    <mergeCell ref="AH347:AH348"/>
    <mergeCell ref="AI347:AI348"/>
    <mergeCell ref="AJ347:AJ348"/>
    <mergeCell ref="AK348:AK350"/>
    <mergeCell ref="AL348:AL350"/>
    <mergeCell ref="C349:D350"/>
    <mergeCell ref="E349:E352"/>
    <mergeCell ref="F349:F352"/>
    <mergeCell ref="G349:G352"/>
    <mergeCell ref="H349:H352"/>
    <mergeCell ref="I349:I352"/>
    <mergeCell ref="J349:J352"/>
    <mergeCell ref="K349:K352"/>
    <mergeCell ref="L349:L352"/>
    <mergeCell ref="S353:U356"/>
    <mergeCell ref="AC353:AC354"/>
    <mergeCell ref="AD353:AD354"/>
    <mergeCell ref="AE353:AE354"/>
    <mergeCell ref="AF353:AF354"/>
    <mergeCell ref="AG353:AG354"/>
    <mergeCell ref="AH353:AH354"/>
    <mergeCell ref="AI353:AI354"/>
    <mergeCell ref="AJ353:AJ354"/>
    <mergeCell ref="AK353:AK355"/>
    <mergeCell ref="AL353:AL355"/>
    <mergeCell ref="C355:C356"/>
    <mergeCell ref="AC355:AC356"/>
    <mergeCell ref="AD355:AD356"/>
    <mergeCell ref="AE355:AE356"/>
    <mergeCell ref="AF355:AF356"/>
    <mergeCell ref="AG355:AG356"/>
    <mergeCell ref="AH355:AH356"/>
    <mergeCell ref="AI355:AI356"/>
    <mergeCell ref="AJ355:AJ356"/>
    <mergeCell ref="AK356:AK358"/>
    <mergeCell ref="AL356:AL358"/>
    <mergeCell ref="C357:D358"/>
    <mergeCell ref="E357:E360"/>
    <mergeCell ref="F357:F360"/>
    <mergeCell ref="G357:G360"/>
    <mergeCell ref="H357:H360"/>
    <mergeCell ref="I357:I360"/>
    <mergeCell ref="J357:J360"/>
    <mergeCell ref="K357:K360"/>
    <mergeCell ref="L357:L360"/>
    <mergeCell ref="S357:U360"/>
    <mergeCell ref="AC357:AC358"/>
    <mergeCell ref="AD357:AD358"/>
    <mergeCell ref="AE357:AE358"/>
    <mergeCell ref="AF357:AF358"/>
    <mergeCell ref="A353:A360"/>
    <mergeCell ref="B353:B356"/>
    <mergeCell ref="C353:C354"/>
    <mergeCell ref="D353:D356"/>
    <mergeCell ref="E353:E356"/>
    <mergeCell ref="F353:F356"/>
    <mergeCell ref="G353:G356"/>
    <mergeCell ref="H353:H356"/>
    <mergeCell ref="I353:I356"/>
    <mergeCell ref="J353:J356"/>
    <mergeCell ref="K353:K356"/>
    <mergeCell ref="L353:L356"/>
    <mergeCell ref="M353:M356"/>
    <mergeCell ref="N353:N356"/>
    <mergeCell ref="O353:O356"/>
    <mergeCell ref="P353:Q356"/>
    <mergeCell ref="R353:R356"/>
    <mergeCell ref="B357:B360"/>
    <mergeCell ref="M357:M360"/>
    <mergeCell ref="N357:N360"/>
    <mergeCell ref="O357:O360"/>
    <mergeCell ref="P357:Q360"/>
    <mergeCell ref="R357:R360"/>
    <mergeCell ref="A361:A368"/>
    <mergeCell ref="B361:B364"/>
    <mergeCell ref="C361:C362"/>
    <mergeCell ref="D361:D364"/>
    <mergeCell ref="E361:E364"/>
    <mergeCell ref="F361:F364"/>
    <mergeCell ref="G361:G364"/>
    <mergeCell ref="H361:H364"/>
    <mergeCell ref="I361:I364"/>
    <mergeCell ref="J361:J364"/>
    <mergeCell ref="K361:K364"/>
    <mergeCell ref="L361:L364"/>
    <mergeCell ref="M361:M364"/>
    <mergeCell ref="N361:N364"/>
    <mergeCell ref="O361:O364"/>
    <mergeCell ref="P361:Q364"/>
    <mergeCell ref="R361:R364"/>
    <mergeCell ref="B365:B368"/>
    <mergeCell ref="M365:M368"/>
    <mergeCell ref="N365:N368"/>
    <mergeCell ref="O365:O368"/>
    <mergeCell ref="P365:Q368"/>
    <mergeCell ref="R365:R368"/>
    <mergeCell ref="AG357:AG358"/>
    <mergeCell ref="AH357:AH358"/>
    <mergeCell ref="AI357:AI358"/>
    <mergeCell ref="AJ357:AJ358"/>
    <mergeCell ref="C359:D360"/>
    <mergeCell ref="AC359:AC360"/>
    <mergeCell ref="AD359:AD360"/>
    <mergeCell ref="AE359:AE360"/>
    <mergeCell ref="AF359:AF360"/>
    <mergeCell ref="AG359:AG360"/>
    <mergeCell ref="AH359:AH360"/>
    <mergeCell ref="AI359:AI360"/>
    <mergeCell ref="AJ359:AJ360"/>
    <mergeCell ref="V360:AA360"/>
    <mergeCell ref="S365:U368"/>
    <mergeCell ref="AC365:AC366"/>
    <mergeCell ref="AD365:AD366"/>
    <mergeCell ref="AE365:AE366"/>
    <mergeCell ref="AF365:AF366"/>
    <mergeCell ref="AG365:AG366"/>
    <mergeCell ref="AH365:AH366"/>
    <mergeCell ref="AI365:AI366"/>
    <mergeCell ref="AJ365:AJ366"/>
    <mergeCell ref="C367:D368"/>
    <mergeCell ref="AC367:AC368"/>
    <mergeCell ref="AD367:AD368"/>
    <mergeCell ref="AE367:AE368"/>
    <mergeCell ref="AF367:AF368"/>
    <mergeCell ref="AG367:AG368"/>
    <mergeCell ref="AH367:AH368"/>
    <mergeCell ref="AI367:AI368"/>
    <mergeCell ref="AJ367:AJ368"/>
    <mergeCell ref="V368:AA368"/>
    <mergeCell ref="S361:U364"/>
    <mergeCell ref="AC361:AC362"/>
    <mergeCell ref="AD361:AD362"/>
    <mergeCell ref="AE361:AE362"/>
    <mergeCell ref="AF361:AF362"/>
    <mergeCell ref="AG361:AG362"/>
    <mergeCell ref="AH361:AH362"/>
    <mergeCell ref="AI361:AI362"/>
    <mergeCell ref="AJ361:AJ362"/>
    <mergeCell ref="AK361:AK363"/>
    <mergeCell ref="AL361:AL363"/>
    <mergeCell ref="C363:C364"/>
    <mergeCell ref="AC363:AC364"/>
    <mergeCell ref="AD363:AD364"/>
    <mergeCell ref="AE363:AE364"/>
    <mergeCell ref="AF363:AF364"/>
    <mergeCell ref="AG363:AG364"/>
    <mergeCell ref="AH363:AH364"/>
    <mergeCell ref="AI363:AI364"/>
    <mergeCell ref="AJ363:AJ364"/>
    <mergeCell ref="AK364:AK366"/>
    <mergeCell ref="AL364:AL366"/>
    <mergeCell ref="C365:D366"/>
    <mergeCell ref="E365:E368"/>
    <mergeCell ref="F365:F368"/>
    <mergeCell ref="G365:G368"/>
    <mergeCell ref="H365:H368"/>
    <mergeCell ref="I365:I368"/>
    <mergeCell ref="J365:J368"/>
    <mergeCell ref="K365:K368"/>
    <mergeCell ref="L365:L368"/>
    <mergeCell ref="S369:U372"/>
    <mergeCell ref="AC369:AC370"/>
    <mergeCell ref="AD369:AD370"/>
    <mergeCell ref="AE369:AE370"/>
    <mergeCell ref="AF369:AF370"/>
    <mergeCell ref="AG369:AG370"/>
    <mergeCell ref="AH369:AH370"/>
    <mergeCell ref="AI369:AI370"/>
    <mergeCell ref="AJ369:AJ370"/>
    <mergeCell ref="AK369:AK371"/>
    <mergeCell ref="AL369:AL371"/>
    <mergeCell ref="C371:C372"/>
    <mergeCell ref="AC371:AC372"/>
    <mergeCell ref="AD371:AD372"/>
    <mergeCell ref="AE371:AE372"/>
    <mergeCell ref="AF371:AF372"/>
    <mergeCell ref="AG371:AG372"/>
    <mergeCell ref="AH371:AH372"/>
    <mergeCell ref="AI371:AI372"/>
    <mergeCell ref="AJ371:AJ372"/>
    <mergeCell ref="AK372:AK374"/>
    <mergeCell ref="AL372:AL374"/>
    <mergeCell ref="C373:D374"/>
    <mergeCell ref="E373:E376"/>
    <mergeCell ref="F373:F376"/>
    <mergeCell ref="G373:G376"/>
    <mergeCell ref="H373:H376"/>
    <mergeCell ref="I373:I376"/>
    <mergeCell ref="J373:J376"/>
    <mergeCell ref="K373:K376"/>
    <mergeCell ref="L373:L376"/>
    <mergeCell ref="S373:U376"/>
    <mergeCell ref="AC373:AC374"/>
    <mergeCell ref="AD373:AD374"/>
    <mergeCell ref="AE373:AE374"/>
    <mergeCell ref="AF373:AF374"/>
    <mergeCell ref="AG373:AG374"/>
    <mergeCell ref="AH373:AH374"/>
    <mergeCell ref="AI373:AI374"/>
    <mergeCell ref="AJ373:AJ374"/>
    <mergeCell ref="AC375:AC376"/>
    <mergeCell ref="AD375:AD376"/>
    <mergeCell ref="A369:A376"/>
    <mergeCell ref="B369:B372"/>
    <mergeCell ref="C369:C370"/>
    <mergeCell ref="D369:D372"/>
    <mergeCell ref="E369:E372"/>
    <mergeCell ref="F369:F372"/>
    <mergeCell ref="G369:G372"/>
    <mergeCell ref="H369:H372"/>
    <mergeCell ref="I369:I372"/>
    <mergeCell ref="J369:J372"/>
    <mergeCell ref="K369:K372"/>
    <mergeCell ref="L369:L372"/>
    <mergeCell ref="M369:M372"/>
    <mergeCell ref="N369:N372"/>
    <mergeCell ref="O369:O372"/>
    <mergeCell ref="P369:Q372"/>
    <mergeCell ref="R369:R372"/>
    <mergeCell ref="B373:B376"/>
    <mergeCell ref="M373:M376"/>
    <mergeCell ref="N373:N376"/>
    <mergeCell ref="O373:O376"/>
    <mergeCell ref="P373:Q376"/>
    <mergeCell ref="R373:R376"/>
    <mergeCell ref="A377:A384"/>
    <mergeCell ref="B377:B380"/>
    <mergeCell ref="C377:C378"/>
    <mergeCell ref="D377:D380"/>
    <mergeCell ref="E377:E380"/>
    <mergeCell ref="F377:F380"/>
    <mergeCell ref="G377:G380"/>
    <mergeCell ref="H377:H380"/>
    <mergeCell ref="I377:I380"/>
    <mergeCell ref="J377:J380"/>
    <mergeCell ref="K377:K380"/>
    <mergeCell ref="L377:L380"/>
    <mergeCell ref="M377:M380"/>
    <mergeCell ref="N377:N380"/>
    <mergeCell ref="O377:O380"/>
    <mergeCell ref="P377:Q380"/>
    <mergeCell ref="R377:R380"/>
    <mergeCell ref="B381:B384"/>
    <mergeCell ref="M381:M384"/>
    <mergeCell ref="N381:N384"/>
    <mergeCell ref="O381:O384"/>
    <mergeCell ref="P381:Q384"/>
    <mergeCell ref="R381:R384"/>
    <mergeCell ref="C375:D376"/>
    <mergeCell ref="AE375:AE376"/>
    <mergeCell ref="AF375:AF376"/>
    <mergeCell ref="AG375:AG376"/>
    <mergeCell ref="AH375:AH376"/>
    <mergeCell ref="AI375:AI376"/>
    <mergeCell ref="AJ375:AJ376"/>
    <mergeCell ref="V376:AA376"/>
    <mergeCell ref="S381:U384"/>
    <mergeCell ref="AC381:AC382"/>
    <mergeCell ref="AD381:AD382"/>
    <mergeCell ref="AE381:AE382"/>
    <mergeCell ref="AF381:AF382"/>
    <mergeCell ref="AG381:AG382"/>
    <mergeCell ref="AH381:AH382"/>
    <mergeCell ref="AI381:AI382"/>
    <mergeCell ref="AJ381:AJ382"/>
    <mergeCell ref="C383:D384"/>
    <mergeCell ref="AC383:AC384"/>
    <mergeCell ref="AD383:AD384"/>
    <mergeCell ref="AE383:AE384"/>
    <mergeCell ref="AF383:AF384"/>
    <mergeCell ref="AG383:AG384"/>
    <mergeCell ref="AH383:AH384"/>
    <mergeCell ref="AI383:AI384"/>
    <mergeCell ref="AJ383:AJ384"/>
    <mergeCell ref="V384:AA384"/>
    <mergeCell ref="S377:U380"/>
    <mergeCell ref="AC377:AC378"/>
    <mergeCell ref="AD377:AD378"/>
    <mergeCell ref="AE377:AE378"/>
    <mergeCell ref="AF377:AF378"/>
    <mergeCell ref="AG377:AG378"/>
    <mergeCell ref="AH377:AH378"/>
    <mergeCell ref="AI377:AI378"/>
    <mergeCell ref="AJ377:AJ378"/>
    <mergeCell ref="AK377:AK379"/>
    <mergeCell ref="AL377:AL379"/>
    <mergeCell ref="C379:C380"/>
    <mergeCell ref="AC379:AC380"/>
    <mergeCell ref="AD379:AD380"/>
    <mergeCell ref="AE379:AE380"/>
    <mergeCell ref="AF379:AF380"/>
    <mergeCell ref="AG379:AG380"/>
    <mergeCell ref="AH379:AH380"/>
    <mergeCell ref="AI379:AI380"/>
    <mergeCell ref="AJ379:AJ380"/>
    <mergeCell ref="AK380:AK382"/>
    <mergeCell ref="AL380:AL382"/>
    <mergeCell ref="C381:D382"/>
    <mergeCell ref="E381:E384"/>
    <mergeCell ref="F381:F384"/>
    <mergeCell ref="G381:G384"/>
    <mergeCell ref="H381:H384"/>
    <mergeCell ref="I381:I384"/>
    <mergeCell ref="J381:J384"/>
    <mergeCell ref="K381:K384"/>
    <mergeCell ref="L381:L384"/>
    <mergeCell ref="S385:U388"/>
    <mergeCell ref="AC385:AC386"/>
    <mergeCell ref="AD385:AD386"/>
    <mergeCell ref="AE385:AE386"/>
    <mergeCell ref="AF385:AF386"/>
    <mergeCell ref="AG385:AG386"/>
    <mergeCell ref="AH385:AH386"/>
    <mergeCell ref="AI385:AI386"/>
    <mergeCell ref="AJ385:AJ386"/>
    <mergeCell ref="AK385:AK387"/>
    <mergeCell ref="AL385:AL387"/>
    <mergeCell ref="C387:C388"/>
    <mergeCell ref="AC387:AC388"/>
    <mergeCell ref="AD387:AD388"/>
    <mergeCell ref="AE387:AE388"/>
    <mergeCell ref="AF387:AF388"/>
    <mergeCell ref="AG387:AG388"/>
    <mergeCell ref="AH387:AH388"/>
    <mergeCell ref="AI387:AI388"/>
    <mergeCell ref="AJ387:AJ388"/>
    <mergeCell ref="AK388:AK390"/>
    <mergeCell ref="AL388:AL390"/>
    <mergeCell ref="C389:D390"/>
    <mergeCell ref="E389:E392"/>
    <mergeCell ref="F389:F392"/>
    <mergeCell ref="G389:G392"/>
    <mergeCell ref="H389:H392"/>
    <mergeCell ref="I389:I392"/>
    <mergeCell ref="J389:J392"/>
    <mergeCell ref="K389:K392"/>
    <mergeCell ref="L389:L392"/>
    <mergeCell ref="S389:U392"/>
    <mergeCell ref="AC389:AC390"/>
    <mergeCell ref="AD389:AD390"/>
    <mergeCell ref="AE389:AE390"/>
    <mergeCell ref="AF389:AF390"/>
    <mergeCell ref="AG389:AG390"/>
    <mergeCell ref="AH389:AH390"/>
    <mergeCell ref="AI389:AI390"/>
    <mergeCell ref="AJ389:AJ390"/>
    <mergeCell ref="AC391:AC392"/>
    <mergeCell ref="AD391:AD392"/>
    <mergeCell ref="A385:A392"/>
    <mergeCell ref="B385:B388"/>
    <mergeCell ref="C385:C386"/>
    <mergeCell ref="D385:D388"/>
    <mergeCell ref="E385:E388"/>
    <mergeCell ref="F385:F388"/>
    <mergeCell ref="G385:G388"/>
    <mergeCell ref="H385:H388"/>
    <mergeCell ref="I385:I388"/>
    <mergeCell ref="J385:J388"/>
    <mergeCell ref="K385:K388"/>
    <mergeCell ref="L385:L388"/>
    <mergeCell ref="M385:M388"/>
    <mergeCell ref="N385:N388"/>
    <mergeCell ref="O385:O388"/>
    <mergeCell ref="P385:Q388"/>
    <mergeCell ref="R385:R388"/>
    <mergeCell ref="B389:B392"/>
    <mergeCell ref="M389:M392"/>
    <mergeCell ref="N389:N392"/>
    <mergeCell ref="O389:O392"/>
    <mergeCell ref="P389:Q392"/>
    <mergeCell ref="R389:R392"/>
    <mergeCell ref="A393:A400"/>
    <mergeCell ref="B393:B396"/>
    <mergeCell ref="C393:C394"/>
    <mergeCell ref="D393:D396"/>
    <mergeCell ref="E393:E396"/>
    <mergeCell ref="F393:F396"/>
    <mergeCell ref="G393:G396"/>
    <mergeCell ref="H393:H396"/>
    <mergeCell ref="I393:I396"/>
    <mergeCell ref="J393:J396"/>
    <mergeCell ref="K393:K396"/>
    <mergeCell ref="L393:L396"/>
    <mergeCell ref="M393:M396"/>
    <mergeCell ref="N393:N396"/>
    <mergeCell ref="O393:O396"/>
    <mergeCell ref="P393:Q396"/>
    <mergeCell ref="R393:R396"/>
    <mergeCell ref="B397:B400"/>
    <mergeCell ref="M397:M400"/>
    <mergeCell ref="N397:N400"/>
    <mergeCell ref="O397:O400"/>
    <mergeCell ref="P397:Q400"/>
    <mergeCell ref="R397:R400"/>
    <mergeCell ref="C391:D392"/>
    <mergeCell ref="AE391:AE392"/>
    <mergeCell ref="AF391:AF392"/>
    <mergeCell ref="AG391:AG392"/>
    <mergeCell ref="AH391:AH392"/>
    <mergeCell ref="AI391:AI392"/>
    <mergeCell ref="AJ391:AJ392"/>
    <mergeCell ref="V392:AA392"/>
    <mergeCell ref="S397:U400"/>
    <mergeCell ref="AC397:AC398"/>
    <mergeCell ref="AD397:AD398"/>
    <mergeCell ref="AE397:AE398"/>
    <mergeCell ref="AF397:AF398"/>
    <mergeCell ref="AG397:AG398"/>
    <mergeCell ref="AH397:AH398"/>
    <mergeCell ref="AI397:AI398"/>
    <mergeCell ref="AJ397:AJ398"/>
    <mergeCell ref="C399:D400"/>
    <mergeCell ref="AC399:AC400"/>
    <mergeCell ref="AD399:AD400"/>
    <mergeCell ref="AE399:AE400"/>
    <mergeCell ref="AF399:AF400"/>
    <mergeCell ref="AG399:AG400"/>
    <mergeCell ref="AH399:AH400"/>
    <mergeCell ref="AI399:AI400"/>
    <mergeCell ref="AJ399:AJ400"/>
    <mergeCell ref="V400:AA400"/>
    <mergeCell ref="S393:U396"/>
    <mergeCell ref="AC393:AC394"/>
    <mergeCell ref="AD393:AD394"/>
    <mergeCell ref="AE393:AE394"/>
    <mergeCell ref="AF393:AF394"/>
    <mergeCell ref="AG393:AG394"/>
    <mergeCell ref="AH393:AH394"/>
    <mergeCell ref="AI393:AI394"/>
    <mergeCell ref="AJ393:AJ394"/>
    <mergeCell ref="AK393:AK395"/>
    <mergeCell ref="AL393:AL395"/>
    <mergeCell ref="C395:C396"/>
    <mergeCell ref="AC395:AC396"/>
    <mergeCell ref="AD395:AD396"/>
    <mergeCell ref="AE395:AE396"/>
    <mergeCell ref="AF395:AF396"/>
    <mergeCell ref="AG395:AG396"/>
    <mergeCell ref="AH395:AH396"/>
    <mergeCell ref="AI395:AI396"/>
    <mergeCell ref="AJ395:AJ396"/>
    <mergeCell ref="AK396:AK398"/>
    <mergeCell ref="AL396:AL398"/>
    <mergeCell ref="C397:D398"/>
    <mergeCell ref="E397:E400"/>
    <mergeCell ref="F397:F400"/>
    <mergeCell ref="G397:G400"/>
    <mergeCell ref="H397:H400"/>
    <mergeCell ref="I397:I400"/>
    <mergeCell ref="J397:J400"/>
    <mergeCell ref="K397:K400"/>
    <mergeCell ref="L397:L400"/>
    <mergeCell ref="S401:U404"/>
    <mergeCell ref="AC401:AC402"/>
    <mergeCell ref="AD401:AD402"/>
    <mergeCell ref="AE401:AE402"/>
    <mergeCell ref="AF401:AF402"/>
    <mergeCell ref="AG401:AG402"/>
    <mergeCell ref="AH401:AH402"/>
    <mergeCell ref="AI401:AI402"/>
    <mergeCell ref="AJ401:AJ402"/>
    <mergeCell ref="AK401:AK403"/>
    <mergeCell ref="AL401:AL403"/>
    <mergeCell ref="C403:C404"/>
    <mergeCell ref="AC403:AC404"/>
    <mergeCell ref="AD403:AD404"/>
    <mergeCell ref="AE403:AE404"/>
    <mergeCell ref="AF403:AF404"/>
    <mergeCell ref="AG403:AG404"/>
    <mergeCell ref="AH403:AH404"/>
    <mergeCell ref="AI403:AI404"/>
    <mergeCell ref="AJ403:AJ404"/>
    <mergeCell ref="AK404:AK406"/>
    <mergeCell ref="AL404:AL406"/>
    <mergeCell ref="C405:D406"/>
    <mergeCell ref="E405:E408"/>
    <mergeCell ref="F405:F408"/>
    <mergeCell ref="G405:G408"/>
    <mergeCell ref="H405:H408"/>
    <mergeCell ref="I405:I408"/>
    <mergeCell ref="J405:J408"/>
    <mergeCell ref="K405:K408"/>
    <mergeCell ref="L405:L408"/>
    <mergeCell ref="S405:U408"/>
    <mergeCell ref="AC405:AC406"/>
    <mergeCell ref="AD405:AD406"/>
    <mergeCell ref="AE405:AE406"/>
    <mergeCell ref="AF405:AF406"/>
    <mergeCell ref="AG405:AG406"/>
    <mergeCell ref="AH405:AH406"/>
    <mergeCell ref="AI405:AI406"/>
    <mergeCell ref="AJ405:AJ406"/>
    <mergeCell ref="AC407:AC408"/>
    <mergeCell ref="AD407:AD408"/>
    <mergeCell ref="A401:A408"/>
    <mergeCell ref="B401:B404"/>
    <mergeCell ref="C401:C402"/>
    <mergeCell ref="D401:D404"/>
    <mergeCell ref="E401:E404"/>
    <mergeCell ref="F401:F404"/>
    <mergeCell ref="G401:G404"/>
    <mergeCell ref="H401:H404"/>
    <mergeCell ref="I401:I404"/>
    <mergeCell ref="J401:J404"/>
    <mergeCell ref="K401:K404"/>
    <mergeCell ref="L401:L404"/>
    <mergeCell ref="M401:M404"/>
    <mergeCell ref="N401:N404"/>
    <mergeCell ref="O401:O404"/>
    <mergeCell ref="P401:Q404"/>
    <mergeCell ref="R401:R404"/>
    <mergeCell ref="B405:B408"/>
    <mergeCell ref="M405:M408"/>
    <mergeCell ref="N405:N408"/>
    <mergeCell ref="O405:O408"/>
    <mergeCell ref="P405:Q408"/>
    <mergeCell ref="R405:R408"/>
    <mergeCell ref="A409:A416"/>
    <mergeCell ref="B409:B412"/>
    <mergeCell ref="C409:C410"/>
    <mergeCell ref="D409:D412"/>
    <mergeCell ref="E409:E412"/>
    <mergeCell ref="F409:F412"/>
    <mergeCell ref="G409:G412"/>
    <mergeCell ref="H409:H412"/>
    <mergeCell ref="I409:I412"/>
    <mergeCell ref="J409:J412"/>
    <mergeCell ref="K409:K412"/>
    <mergeCell ref="L409:L412"/>
    <mergeCell ref="M409:M412"/>
    <mergeCell ref="N409:N412"/>
    <mergeCell ref="O409:O412"/>
    <mergeCell ref="P409:Q412"/>
    <mergeCell ref="R409:R412"/>
    <mergeCell ref="B413:B416"/>
    <mergeCell ref="M413:M416"/>
    <mergeCell ref="N413:N416"/>
    <mergeCell ref="O413:O416"/>
    <mergeCell ref="P413:Q416"/>
    <mergeCell ref="R413:R416"/>
    <mergeCell ref="C407:D408"/>
    <mergeCell ref="AE407:AE408"/>
    <mergeCell ref="AF407:AF408"/>
    <mergeCell ref="AG407:AG408"/>
    <mergeCell ref="AH407:AH408"/>
    <mergeCell ref="AI407:AI408"/>
    <mergeCell ref="AJ407:AJ408"/>
    <mergeCell ref="V408:AA408"/>
    <mergeCell ref="S413:U416"/>
    <mergeCell ref="AC413:AC414"/>
    <mergeCell ref="AD413:AD414"/>
    <mergeCell ref="AE413:AE414"/>
    <mergeCell ref="AF413:AF414"/>
    <mergeCell ref="AG413:AG414"/>
    <mergeCell ref="AH413:AH414"/>
    <mergeCell ref="AI413:AI414"/>
    <mergeCell ref="AJ413:AJ414"/>
    <mergeCell ref="C415:D416"/>
    <mergeCell ref="AC415:AC416"/>
    <mergeCell ref="AD415:AD416"/>
    <mergeCell ref="AE415:AE416"/>
    <mergeCell ref="AF415:AF416"/>
    <mergeCell ref="AG415:AG416"/>
    <mergeCell ref="AH415:AH416"/>
    <mergeCell ref="AI415:AI416"/>
    <mergeCell ref="AJ415:AJ416"/>
    <mergeCell ref="V416:AA416"/>
    <mergeCell ref="S409:U412"/>
    <mergeCell ref="AC409:AC410"/>
    <mergeCell ref="AD409:AD410"/>
    <mergeCell ref="AE409:AE410"/>
    <mergeCell ref="AF409:AF410"/>
    <mergeCell ref="AG409:AG410"/>
    <mergeCell ref="AH409:AH410"/>
    <mergeCell ref="AI409:AI410"/>
    <mergeCell ref="AJ409:AJ410"/>
    <mergeCell ref="AK409:AK411"/>
    <mergeCell ref="AL409:AL411"/>
    <mergeCell ref="C411:C412"/>
    <mergeCell ref="AC411:AC412"/>
    <mergeCell ref="AD411:AD412"/>
    <mergeCell ref="AE411:AE412"/>
    <mergeCell ref="AF411:AF412"/>
    <mergeCell ref="AG411:AG412"/>
    <mergeCell ref="AH411:AH412"/>
    <mergeCell ref="AI411:AI412"/>
    <mergeCell ref="AJ411:AJ412"/>
    <mergeCell ref="AK412:AK414"/>
    <mergeCell ref="AL412:AL414"/>
    <mergeCell ref="C413:D414"/>
    <mergeCell ref="E413:E416"/>
    <mergeCell ref="F413:F416"/>
    <mergeCell ref="G413:G416"/>
    <mergeCell ref="H413:H416"/>
    <mergeCell ref="I413:I416"/>
    <mergeCell ref="J413:J416"/>
    <mergeCell ref="K413:K416"/>
    <mergeCell ref="L413:L416"/>
    <mergeCell ref="S417:U420"/>
    <mergeCell ref="AC417:AC418"/>
    <mergeCell ref="AD417:AD418"/>
    <mergeCell ref="AE417:AE418"/>
    <mergeCell ref="AF417:AF418"/>
    <mergeCell ref="AG417:AG418"/>
    <mergeCell ref="AH417:AH418"/>
    <mergeCell ref="AI417:AI418"/>
    <mergeCell ref="AJ417:AJ418"/>
    <mergeCell ref="AK417:AK419"/>
    <mergeCell ref="AL417:AL419"/>
    <mergeCell ref="C419:C420"/>
    <mergeCell ref="AC419:AC420"/>
    <mergeCell ref="AD419:AD420"/>
    <mergeCell ref="AE419:AE420"/>
    <mergeCell ref="AF419:AF420"/>
    <mergeCell ref="AG419:AG420"/>
    <mergeCell ref="AH419:AH420"/>
    <mergeCell ref="AI419:AI420"/>
    <mergeCell ref="AJ419:AJ420"/>
    <mergeCell ref="AK420:AK422"/>
    <mergeCell ref="AL420:AL422"/>
    <mergeCell ref="C421:D422"/>
    <mergeCell ref="E421:E424"/>
    <mergeCell ref="F421:F424"/>
    <mergeCell ref="G421:G424"/>
    <mergeCell ref="H421:H424"/>
    <mergeCell ref="I421:I424"/>
    <mergeCell ref="J421:J424"/>
    <mergeCell ref="K421:K424"/>
    <mergeCell ref="L421:L424"/>
    <mergeCell ref="S421:U424"/>
    <mergeCell ref="AC421:AC422"/>
    <mergeCell ref="AD421:AD422"/>
    <mergeCell ref="AE421:AE422"/>
    <mergeCell ref="AF421:AF422"/>
    <mergeCell ref="AG421:AG422"/>
    <mergeCell ref="AH421:AH422"/>
    <mergeCell ref="AI421:AI422"/>
    <mergeCell ref="AJ421:AJ422"/>
    <mergeCell ref="AC423:AC424"/>
    <mergeCell ref="AD423:AD424"/>
    <mergeCell ref="A417:A424"/>
    <mergeCell ref="B417:B420"/>
    <mergeCell ref="C417:C418"/>
    <mergeCell ref="D417:D420"/>
    <mergeCell ref="E417:E420"/>
    <mergeCell ref="F417:F420"/>
    <mergeCell ref="G417:G420"/>
    <mergeCell ref="H417:H420"/>
    <mergeCell ref="I417:I420"/>
    <mergeCell ref="J417:J420"/>
    <mergeCell ref="K417:K420"/>
    <mergeCell ref="L417:L420"/>
    <mergeCell ref="M417:M420"/>
    <mergeCell ref="N417:N420"/>
    <mergeCell ref="O417:O420"/>
    <mergeCell ref="P417:Q420"/>
    <mergeCell ref="R417:R420"/>
    <mergeCell ref="B421:B424"/>
    <mergeCell ref="M421:M424"/>
    <mergeCell ref="N421:N424"/>
    <mergeCell ref="O421:O424"/>
    <mergeCell ref="P421:Q424"/>
    <mergeCell ref="R421:R424"/>
    <mergeCell ref="A425:A432"/>
    <mergeCell ref="B425:B428"/>
    <mergeCell ref="C425:C426"/>
    <mergeCell ref="D425:D428"/>
    <mergeCell ref="E425:E428"/>
    <mergeCell ref="F425:F428"/>
    <mergeCell ref="G425:G428"/>
    <mergeCell ref="H425:H428"/>
    <mergeCell ref="I425:I428"/>
    <mergeCell ref="J425:J428"/>
    <mergeCell ref="K425:K428"/>
    <mergeCell ref="L425:L428"/>
    <mergeCell ref="M425:M428"/>
    <mergeCell ref="N425:N428"/>
    <mergeCell ref="O425:O428"/>
    <mergeCell ref="P425:Q428"/>
    <mergeCell ref="R425:R428"/>
    <mergeCell ref="B429:B432"/>
    <mergeCell ref="M429:M432"/>
    <mergeCell ref="N429:N432"/>
    <mergeCell ref="O429:O432"/>
    <mergeCell ref="P429:Q432"/>
    <mergeCell ref="R429:R432"/>
    <mergeCell ref="C423:D424"/>
    <mergeCell ref="AE423:AE424"/>
    <mergeCell ref="AF423:AF424"/>
    <mergeCell ref="AG423:AG424"/>
    <mergeCell ref="AH423:AH424"/>
    <mergeCell ref="AI423:AI424"/>
    <mergeCell ref="AJ423:AJ424"/>
    <mergeCell ref="V424:AA424"/>
    <mergeCell ref="S429:U432"/>
    <mergeCell ref="AC429:AC430"/>
    <mergeCell ref="AD429:AD430"/>
    <mergeCell ref="AE429:AE430"/>
    <mergeCell ref="AF429:AF430"/>
    <mergeCell ref="AG429:AG430"/>
    <mergeCell ref="AH429:AH430"/>
    <mergeCell ref="AI429:AI430"/>
    <mergeCell ref="AJ429:AJ430"/>
    <mergeCell ref="C431:D432"/>
    <mergeCell ref="AC431:AC432"/>
    <mergeCell ref="AD431:AD432"/>
    <mergeCell ref="AE431:AE432"/>
    <mergeCell ref="AF431:AF432"/>
    <mergeCell ref="AG431:AG432"/>
    <mergeCell ref="AH431:AH432"/>
    <mergeCell ref="AI431:AI432"/>
    <mergeCell ref="AJ431:AJ432"/>
    <mergeCell ref="V432:AA432"/>
    <mergeCell ref="S425:U428"/>
    <mergeCell ref="AC425:AC426"/>
    <mergeCell ref="AD425:AD426"/>
    <mergeCell ref="AE425:AE426"/>
    <mergeCell ref="AF425:AF426"/>
    <mergeCell ref="AG425:AG426"/>
    <mergeCell ref="AH425:AH426"/>
    <mergeCell ref="AI425:AI426"/>
    <mergeCell ref="AJ425:AJ426"/>
    <mergeCell ref="AK425:AK427"/>
    <mergeCell ref="AL425:AL427"/>
    <mergeCell ref="C427:C428"/>
    <mergeCell ref="AC427:AC428"/>
    <mergeCell ref="AD427:AD428"/>
    <mergeCell ref="AE427:AE428"/>
    <mergeCell ref="AF427:AF428"/>
    <mergeCell ref="AG427:AG428"/>
    <mergeCell ref="AH427:AH428"/>
    <mergeCell ref="AI427:AI428"/>
    <mergeCell ref="AJ427:AJ428"/>
    <mergeCell ref="AK428:AK430"/>
    <mergeCell ref="AL428:AL430"/>
    <mergeCell ref="C429:D430"/>
    <mergeCell ref="E429:E432"/>
    <mergeCell ref="F429:F432"/>
    <mergeCell ref="G429:G432"/>
    <mergeCell ref="H429:H432"/>
    <mergeCell ref="I429:I432"/>
    <mergeCell ref="J429:J432"/>
    <mergeCell ref="K429:K432"/>
    <mergeCell ref="L429:L432"/>
    <mergeCell ref="S433:U436"/>
    <mergeCell ref="AC433:AC434"/>
    <mergeCell ref="AD433:AD434"/>
    <mergeCell ref="AE433:AE434"/>
    <mergeCell ref="AF433:AF434"/>
    <mergeCell ref="AG433:AG434"/>
    <mergeCell ref="AH433:AH434"/>
    <mergeCell ref="AI433:AI434"/>
    <mergeCell ref="AJ433:AJ434"/>
    <mergeCell ref="AK433:AK435"/>
    <mergeCell ref="AL433:AL435"/>
    <mergeCell ref="C435:C436"/>
    <mergeCell ref="AC435:AC436"/>
    <mergeCell ref="AD435:AD436"/>
    <mergeCell ref="AE435:AE436"/>
    <mergeCell ref="AF435:AF436"/>
    <mergeCell ref="AG435:AG436"/>
    <mergeCell ref="AH435:AH436"/>
    <mergeCell ref="AI435:AI436"/>
    <mergeCell ref="AJ435:AJ436"/>
    <mergeCell ref="AK436:AK438"/>
    <mergeCell ref="AL436:AL438"/>
    <mergeCell ref="C437:D438"/>
    <mergeCell ref="E437:E440"/>
    <mergeCell ref="F437:F440"/>
    <mergeCell ref="G437:G440"/>
    <mergeCell ref="H437:H440"/>
    <mergeCell ref="I437:I440"/>
    <mergeCell ref="J437:J440"/>
    <mergeCell ref="K437:K440"/>
    <mergeCell ref="L437:L440"/>
    <mergeCell ref="S437:U440"/>
    <mergeCell ref="AC437:AC438"/>
    <mergeCell ref="AD437:AD438"/>
    <mergeCell ref="AE437:AE438"/>
    <mergeCell ref="AF437:AF438"/>
    <mergeCell ref="AG437:AG438"/>
    <mergeCell ref="AH437:AH438"/>
    <mergeCell ref="AI437:AI438"/>
    <mergeCell ref="AJ437:AJ438"/>
    <mergeCell ref="AC439:AC440"/>
    <mergeCell ref="AD439:AD440"/>
    <mergeCell ref="A433:A440"/>
    <mergeCell ref="B433:B436"/>
    <mergeCell ref="C433:C434"/>
    <mergeCell ref="D433:D436"/>
    <mergeCell ref="E433:E436"/>
    <mergeCell ref="F433:F436"/>
    <mergeCell ref="G433:G436"/>
    <mergeCell ref="H433:H436"/>
    <mergeCell ref="I433:I436"/>
    <mergeCell ref="J433:J436"/>
    <mergeCell ref="K433:K436"/>
    <mergeCell ref="L433:L436"/>
    <mergeCell ref="M433:M436"/>
    <mergeCell ref="N433:N436"/>
    <mergeCell ref="O433:O436"/>
    <mergeCell ref="P433:Q436"/>
    <mergeCell ref="R433:R436"/>
    <mergeCell ref="B437:B440"/>
    <mergeCell ref="M437:M440"/>
    <mergeCell ref="N437:N440"/>
    <mergeCell ref="O437:O440"/>
    <mergeCell ref="P437:Q440"/>
    <mergeCell ref="R437:R440"/>
    <mergeCell ref="A441:A448"/>
    <mergeCell ref="B441:B444"/>
    <mergeCell ref="C441:C442"/>
    <mergeCell ref="D441:D444"/>
    <mergeCell ref="E441:E444"/>
    <mergeCell ref="F441:F444"/>
    <mergeCell ref="G441:G444"/>
    <mergeCell ref="H441:H444"/>
    <mergeCell ref="I441:I444"/>
    <mergeCell ref="J441:J444"/>
    <mergeCell ref="K441:K444"/>
    <mergeCell ref="L441:L444"/>
    <mergeCell ref="M441:M444"/>
    <mergeCell ref="N441:N444"/>
    <mergeCell ref="O441:O444"/>
    <mergeCell ref="P441:Q444"/>
    <mergeCell ref="R441:R444"/>
    <mergeCell ref="B445:B448"/>
    <mergeCell ref="M445:M448"/>
    <mergeCell ref="N445:N448"/>
    <mergeCell ref="O445:O448"/>
    <mergeCell ref="P445:Q448"/>
    <mergeCell ref="R445:R448"/>
    <mergeCell ref="C439:D440"/>
    <mergeCell ref="AE439:AE440"/>
    <mergeCell ref="AF439:AF440"/>
    <mergeCell ref="AG439:AG440"/>
    <mergeCell ref="AH439:AH440"/>
    <mergeCell ref="AI439:AI440"/>
    <mergeCell ref="AJ439:AJ440"/>
    <mergeCell ref="V440:AA440"/>
    <mergeCell ref="S445:U448"/>
    <mergeCell ref="AC445:AC446"/>
    <mergeCell ref="AD445:AD446"/>
    <mergeCell ref="AE445:AE446"/>
    <mergeCell ref="AF445:AF446"/>
    <mergeCell ref="AG445:AG446"/>
    <mergeCell ref="AH445:AH446"/>
    <mergeCell ref="AI445:AI446"/>
    <mergeCell ref="AJ445:AJ446"/>
    <mergeCell ref="C447:D448"/>
    <mergeCell ref="AC447:AC448"/>
    <mergeCell ref="AD447:AD448"/>
    <mergeCell ref="AE447:AE448"/>
    <mergeCell ref="AF447:AF448"/>
    <mergeCell ref="AG447:AG448"/>
    <mergeCell ref="AH447:AH448"/>
    <mergeCell ref="AI447:AI448"/>
    <mergeCell ref="AJ447:AJ448"/>
    <mergeCell ref="V448:AA448"/>
    <mergeCell ref="S441:U444"/>
    <mergeCell ref="AC441:AC442"/>
    <mergeCell ref="AD441:AD442"/>
    <mergeCell ref="AE441:AE442"/>
    <mergeCell ref="AF441:AF442"/>
    <mergeCell ref="AG441:AG442"/>
    <mergeCell ref="AH441:AH442"/>
    <mergeCell ref="AI441:AI442"/>
    <mergeCell ref="AJ441:AJ442"/>
    <mergeCell ref="AK441:AK443"/>
    <mergeCell ref="AL441:AL443"/>
    <mergeCell ref="C443:C444"/>
    <mergeCell ref="AC443:AC444"/>
    <mergeCell ref="AD443:AD444"/>
    <mergeCell ref="AE443:AE444"/>
    <mergeCell ref="AF443:AF444"/>
    <mergeCell ref="AG443:AG444"/>
    <mergeCell ref="AH443:AH444"/>
    <mergeCell ref="AI443:AI444"/>
    <mergeCell ref="AJ443:AJ444"/>
    <mergeCell ref="AK444:AK446"/>
    <mergeCell ref="AL444:AL446"/>
    <mergeCell ref="C445:D446"/>
    <mergeCell ref="E445:E448"/>
    <mergeCell ref="F445:F448"/>
    <mergeCell ref="G445:G448"/>
    <mergeCell ref="H445:H448"/>
    <mergeCell ref="I445:I448"/>
    <mergeCell ref="J445:J448"/>
    <mergeCell ref="K445:K448"/>
    <mergeCell ref="L445:L448"/>
    <mergeCell ref="S449:U452"/>
    <mergeCell ref="AC449:AC450"/>
    <mergeCell ref="AD449:AD450"/>
    <mergeCell ref="AE449:AE450"/>
    <mergeCell ref="AF449:AF450"/>
    <mergeCell ref="AG449:AG450"/>
    <mergeCell ref="AH449:AH450"/>
    <mergeCell ref="AI449:AI450"/>
    <mergeCell ref="AJ449:AJ450"/>
    <mergeCell ref="AK449:AK451"/>
    <mergeCell ref="AL449:AL451"/>
    <mergeCell ref="C451:C452"/>
    <mergeCell ref="AC451:AC452"/>
    <mergeCell ref="AD451:AD452"/>
    <mergeCell ref="AE451:AE452"/>
    <mergeCell ref="AF451:AF452"/>
    <mergeCell ref="AG451:AG452"/>
    <mergeCell ref="AH451:AH452"/>
    <mergeCell ref="AI451:AI452"/>
    <mergeCell ref="AJ451:AJ452"/>
    <mergeCell ref="AK452:AK454"/>
    <mergeCell ref="AL452:AL454"/>
    <mergeCell ref="C453:D454"/>
    <mergeCell ref="E453:E456"/>
    <mergeCell ref="F453:F456"/>
    <mergeCell ref="G453:G456"/>
    <mergeCell ref="H453:H456"/>
    <mergeCell ref="I453:I456"/>
    <mergeCell ref="J453:J456"/>
    <mergeCell ref="K453:K456"/>
    <mergeCell ref="L453:L456"/>
    <mergeCell ref="S453:U456"/>
    <mergeCell ref="AC453:AC454"/>
    <mergeCell ref="AD453:AD454"/>
    <mergeCell ref="AE453:AE454"/>
    <mergeCell ref="AF453:AF454"/>
    <mergeCell ref="AG453:AG454"/>
    <mergeCell ref="AH453:AH454"/>
    <mergeCell ref="AI453:AI454"/>
    <mergeCell ref="AJ453:AJ454"/>
    <mergeCell ref="AC455:AC456"/>
    <mergeCell ref="AD455:AD456"/>
    <mergeCell ref="A449:A456"/>
    <mergeCell ref="B449:B452"/>
    <mergeCell ref="C449:C450"/>
    <mergeCell ref="D449:D452"/>
    <mergeCell ref="E449:E452"/>
    <mergeCell ref="F449:F452"/>
    <mergeCell ref="G449:G452"/>
    <mergeCell ref="H449:H452"/>
    <mergeCell ref="I449:I452"/>
    <mergeCell ref="J449:J452"/>
    <mergeCell ref="K449:K452"/>
    <mergeCell ref="L449:L452"/>
    <mergeCell ref="M449:M452"/>
    <mergeCell ref="N449:N452"/>
    <mergeCell ref="O449:O452"/>
    <mergeCell ref="P449:Q452"/>
    <mergeCell ref="R449:R452"/>
    <mergeCell ref="B453:B456"/>
    <mergeCell ref="M453:M456"/>
    <mergeCell ref="N453:N456"/>
    <mergeCell ref="O453:O456"/>
    <mergeCell ref="P453:Q456"/>
    <mergeCell ref="R453:R456"/>
    <mergeCell ref="A457:A464"/>
    <mergeCell ref="B457:B460"/>
    <mergeCell ref="C457:C458"/>
    <mergeCell ref="D457:D460"/>
    <mergeCell ref="E457:E460"/>
    <mergeCell ref="F457:F460"/>
    <mergeCell ref="G457:G460"/>
    <mergeCell ref="H457:H460"/>
    <mergeCell ref="I457:I460"/>
    <mergeCell ref="J457:J460"/>
    <mergeCell ref="K457:K460"/>
    <mergeCell ref="L457:L460"/>
    <mergeCell ref="M457:M460"/>
    <mergeCell ref="N457:N460"/>
    <mergeCell ref="O457:O460"/>
    <mergeCell ref="P457:Q460"/>
    <mergeCell ref="R457:R460"/>
    <mergeCell ref="B461:B464"/>
    <mergeCell ref="M461:M464"/>
    <mergeCell ref="N461:N464"/>
    <mergeCell ref="O461:O464"/>
    <mergeCell ref="P461:Q464"/>
    <mergeCell ref="R461:R464"/>
    <mergeCell ref="C455:D456"/>
    <mergeCell ref="AE455:AE456"/>
    <mergeCell ref="AF455:AF456"/>
    <mergeCell ref="AG455:AG456"/>
    <mergeCell ref="AH455:AH456"/>
    <mergeCell ref="AI455:AI456"/>
    <mergeCell ref="AJ455:AJ456"/>
    <mergeCell ref="V456:AA456"/>
    <mergeCell ref="S461:U464"/>
    <mergeCell ref="AC461:AC462"/>
    <mergeCell ref="AD461:AD462"/>
    <mergeCell ref="AE461:AE462"/>
    <mergeCell ref="AF461:AF462"/>
    <mergeCell ref="AG461:AG462"/>
    <mergeCell ref="AH461:AH462"/>
    <mergeCell ref="AI461:AI462"/>
    <mergeCell ref="AJ461:AJ462"/>
    <mergeCell ref="C463:D464"/>
    <mergeCell ref="AC463:AC464"/>
    <mergeCell ref="AD463:AD464"/>
    <mergeCell ref="AE463:AE464"/>
    <mergeCell ref="AF463:AF464"/>
    <mergeCell ref="AG463:AG464"/>
    <mergeCell ref="AH463:AH464"/>
    <mergeCell ref="AI463:AI464"/>
    <mergeCell ref="AJ463:AJ464"/>
    <mergeCell ref="V464:AA464"/>
    <mergeCell ref="S457:U460"/>
    <mergeCell ref="AC457:AC458"/>
    <mergeCell ref="AD457:AD458"/>
    <mergeCell ref="AE457:AE458"/>
    <mergeCell ref="AF457:AF458"/>
    <mergeCell ref="AG457:AG458"/>
    <mergeCell ref="AH457:AH458"/>
    <mergeCell ref="AI457:AI458"/>
    <mergeCell ref="AJ457:AJ458"/>
    <mergeCell ref="AK457:AK459"/>
    <mergeCell ref="AL457:AL459"/>
    <mergeCell ref="C459:C460"/>
    <mergeCell ref="AC459:AC460"/>
    <mergeCell ref="AD459:AD460"/>
    <mergeCell ref="AE459:AE460"/>
    <mergeCell ref="AF459:AF460"/>
    <mergeCell ref="AG459:AG460"/>
    <mergeCell ref="AH459:AH460"/>
    <mergeCell ref="AI459:AI460"/>
    <mergeCell ref="AJ459:AJ460"/>
    <mergeCell ref="AK460:AK462"/>
    <mergeCell ref="AL460:AL462"/>
    <mergeCell ref="C461:D462"/>
    <mergeCell ref="E461:E464"/>
    <mergeCell ref="F461:F464"/>
    <mergeCell ref="G461:G464"/>
    <mergeCell ref="H461:H464"/>
    <mergeCell ref="I461:I464"/>
    <mergeCell ref="J461:J464"/>
    <mergeCell ref="K461:K464"/>
    <mergeCell ref="L461:L464"/>
    <mergeCell ref="S465:U468"/>
    <mergeCell ref="AC465:AC466"/>
    <mergeCell ref="AD465:AD466"/>
    <mergeCell ref="AE465:AE466"/>
    <mergeCell ref="AF465:AF466"/>
    <mergeCell ref="AG465:AG466"/>
    <mergeCell ref="AH465:AH466"/>
    <mergeCell ref="AI465:AI466"/>
    <mergeCell ref="AJ465:AJ466"/>
    <mergeCell ref="AK465:AK467"/>
    <mergeCell ref="AL465:AL467"/>
    <mergeCell ref="C467:C468"/>
    <mergeCell ref="AC467:AC468"/>
    <mergeCell ref="AD467:AD468"/>
    <mergeCell ref="AE467:AE468"/>
    <mergeCell ref="AF467:AF468"/>
    <mergeCell ref="AG467:AG468"/>
    <mergeCell ref="AH467:AH468"/>
    <mergeCell ref="AI467:AI468"/>
    <mergeCell ref="AJ467:AJ468"/>
    <mergeCell ref="AK468:AK470"/>
    <mergeCell ref="AL468:AL470"/>
    <mergeCell ref="C469:D470"/>
    <mergeCell ref="E469:E472"/>
    <mergeCell ref="F469:F472"/>
    <mergeCell ref="G469:G472"/>
    <mergeCell ref="H469:H472"/>
    <mergeCell ref="I469:I472"/>
    <mergeCell ref="J469:J472"/>
    <mergeCell ref="K469:K472"/>
    <mergeCell ref="L469:L472"/>
    <mergeCell ref="S469:U472"/>
    <mergeCell ref="AC469:AC470"/>
    <mergeCell ref="AD469:AD470"/>
    <mergeCell ref="AE469:AE470"/>
    <mergeCell ref="AF469:AF470"/>
    <mergeCell ref="AG469:AG470"/>
    <mergeCell ref="AH469:AH470"/>
    <mergeCell ref="AI469:AI470"/>
    <mergeCell ref="AJ469:AJ470"/>
    <mergeCell ref="AC471:AC472"/>
    <mergeCell ref="AD471:AD472"/>
    <mergeCell ref="A465:A472"/>
    <mergeCell ref="B465:B468"/>
    <mergeCell ref="C465:C466"/>
    <mergeCell ref="D465:D468"/>
    <mergeCell ref="E465:E468"/>
    <mergeCell ref="F465:F468"/>
    <mergeCell ref="G465:G468"/>
    <mergeCell ref="H465:H468"/>
    <mergeCell ref="I465:I468"/>
    <mergeCell ref="J465:J468"/>
    <mergeCell ref="K465:K468"/>
    <mergeCell ref="L465:L468"/>
    <mergeCell ref="M465:M468"/>
    <mergeCell ref="N465:N468"/>
    <mergeCell ref="O465:O468"/>
    <mergeCell ref="P465:Q468"/>
    <mergeCell ref="R465:R468"/>
    <mergeCell ref="B469:B472"/>
    <mergeCell ref="M469:M472"/>
    <mergeCell ref="N469:N472"/>
    <mergeCell ref="O469:O472"/>
    <mergeCell ref="P469:Q472"/>
    <mergeCell ref="R469:R472"/>
    <mergeCell ref="A473:A480"/>
    <mergeCell ref="B473:B476"/>
    <mergeCell ref="C473:C474"/>
    <mergeCell ref="D473:D476"/>
    <mergeCell ref="E473:E476"/>
    <mergeCell ref="F473:F476"/>
    <mergeCell ref="G473:G476"/>
    <mergeCell ref="H473:H476"/>
    <mergeCell ref="I473:I476"/>
    <mergeCell ref="J473:J476"/>
    <mergeCell ref="K473:K476"/>
    <mergeCell ref="L473:L476"/>
    <mergeCell ref="M473:M476"/>
    <mergeCell ref="N473:N476"/>
    <mergeCell ref="O473:O476"/>
    <mergeCell ref="P473:Q476"/>
    <mergeCell ref="R473:R476"/>
    <mergeCell ref="B477:B480"/>
    <mergeCell ref="M477:M480"/>
    <mergeCell ref="N477:N480"/>
    <mergeCell ref="O477:O480"/>
    <mergeCell ref="P477:Q480"/>
    <mergeCell ref="R477:R480"/>
    <mergeCell ref="C471:D472"/>
    <mergeCell ref="AE471:AE472"/>
    <mergeCell ref="AF471:AF472"/>
    <mergeCell ref="AG471:AG472"/>
    <mergeCell ref="AH471:AH472"/>
    <mergeCell ref="AI471:AI472"/>
    <mergeCell ref="AJ471:AJ472"/>
    <mergeCell ref="V472:AA472"/>
    <mergeCell ref="S477:U480"/>
    <mergeCell ref="AC477:AC478"/>
    <mergeCell ref="AD477:AD478"/>
    <mergeCell ref="AE477:AE478"/>
    <mergeCell ref="AF477:AF478"/>
    <mergeCell ref="AG477:AG478"/>
    <mergeCell ref="AH477:AH478"/>
    <mergeCell ref="AI477:AI478"/>
    <mergeCell ref="AJ477:AJ478"/>
    <mergeCell ref="C479:D480"/>
    <mergeCell ref="AC479:AC480"/>
    <mergeCell ref="AD479:AD480"/>
    <mergeCell ref="AE479:AE480"/>
    <mergeCell ref="AF479:AF480"/>
    <mergeCell ref="AG479:AG480"/>
    <mergeCell ref="AH479:AH480"/>
    <mergeCell ref="AI479:AI480"/>
    <mergeCell ref="AJ479:AJ480"/>
    <mergeCell ref="V480:AA480"/>
    <mergeCell ref="S473:U476"/>
    <mergeCell ref="AC473:AC474"/>
    <mergeCell ref="AD473:AD474"/>
    <mergeCell ref="AE473:AE474"/>
    <mergeCell ref="AF473:AF474"/>
    <mergeCell ref="AG473:AG474"/>
    <mergeCell ref="AH473:AH474"/>
    <mergeCell ref="AI473:AI474"/>
    <mergeCell ref="AJ473:AJ474"/>
    <mergeCell ref="AK473:AK475"/>
    <mergeCell ref="AL473:AL475"/>
    <mergeCell ref="C475:C476"/>
    <mergeCell ref="AC475:AC476"/>
    <mergeCell ref="AD475:AD476"/>
    <mergeCell ref="AE475:AE476"/>
    <mergeCell ref="AF475:AF476"/>
    <mergeCell ref="AG475:AG476"/>
    <mergeCell ref="AH475:AH476"/>
    <mergeCell ref="AI475:AI476"/>
    <mergeCell ref="AJ475:AJ476"/>
    <mergeCell ref="AK476:AK478"/>
    <mergeCell ref="AL476:AL478"/>
    <mergeCell ref="C477:D478"/>
    <mergeCell ref="E477:E480"/>
    <mergeCell ref="F477:F480"/>
    <mergeCell ref="G477:G480"/>
    <mergeCell ref="H477:H480"/>
    <mergeCell ref="I477:I480"/>
    <mergeCell ref="J477:J480"/>
    <mergeCell ref="K477:K480"/>
    <mergeCell ref="L477:L480"/>
    <mergeCell ref="S481:U484"/>
    <mergeCell ref="AC481:AC482"/>
    <mergeCell ref="AD481:AD482"/>
    <mergeCell ref="AE481:AE482"/>
    <mergeCell ref="AF481:AF482"/>
    <mergeCell ref="AG481:AG482"/>
    <mergeCell ref="AH481:AH482"/>
    <mergeCell ref="AI481:AI482"/>
    <mergeCell ref="AJ481:AJ482"/>
    <mergeCell ref="AK481:AK483"/>
    <mergeCell ref="AL481:AL483"/>
    <mergeCell ref="C483:C484"/>
    <mergeCell ref="AC483:AC484"/>
    <mergeCell ref="AD483:AD484"/>
    <mergeCell ref="AE483:AE484"/>
    <mergeCell ref="AF483:AF484"/>
    <mergeCell ref="AG483:AG484"/>
    <mergeCell ref="AH483:AH484"/>
    <mergeCell ref="AI483:AI484"/>
    <mergeCell ref="AJ483:AJ484"/>
    <mergeCell ref="AK484:AK486"/>
    <mergeCell ref="AL484:AL486"/>
    <mergeCell ref="C485:D486"/>
    <mergeCell ref="E485:E488"/>
    <mergeCell ref="F485:F488"/>
    <mergeCell ref="G485:G488"/>
    <mergeCell ref="H485:H488"/>
    <mergeCell ref="I485:I488"/>
    <mergeCell ref="J485:J488"/>
    <mergeCell ref="K485:K488"/>
    <mergeCell ref="L485:L488"/>
    <mergeCell ref="S485:U488"/>
    <mergeCell ref="AC485:AC486"/>
    <mergeCell ref="AD485:AD486"/>
    <mergeCell ref="AE485:AE486"/>
    <mergeCell ref="AF485:AF486"/>
    <mergeCell ref="AG485:AG486"/>
    <mergeCell ref="AH485:AH486"/>
    <mergeCell ref="AI485:AI486"/>
    <mergeCell ref="AJ485:AJ486"/>
    <mergeCell ref="AC487:AC488"/>
    <mergeCell ref="AD487:AD488"/>
    <mergeCell ref="A481:A488"/>
    <mergeCell ref="B481:B484"/>
    <mergeCell ref="C481:C482"/>
    <mergeCell ref="D481:D484"/>
    <mergeCell ref="E481:E484"/>
    <mergeCell ref="F481:F484"/>
    <mergeCell ref="G481:G484"/>
    <mergeCell ref="H481:H484"/>
    <mergeCell ref="I481:I484"/>
    <mergeCell ref="J481:J484"/>
    <mergeCell ref="K481:K484"/>
    <mergeCell ref="L481:L484"/>
    <mergeCell ref="M481:M484"/>
    <mergeCell ref="N481:N484"/>
    <mergeCell ref="O481:O484"/>
    <mergeCell ref="P481:Q484"/>
    <mergeCell ref="R481:R484"/>
    <mergeCell ref="B485:B488"/>
    <mergeCell ref="M485:M488"/>
    <mergeCell ref="N485:N488"/>
    <mergeCell ref="O485:O488"/>
    <mergeCell ref="P485:Q488"/>
    <mergeCell ref="R485:R488"/>
    <mergeCell ref="A489:A496"/>
    <mergeCell ref="B489:B492"/>
    <mergeCell ref="C489:C490"/>
    <mergeCell ref="D489:D492"/>
    <mergeCell ref="E489:E492"/>
    <mergeCell ref="F489:F492"/>
    <mergeCell ref="G489:G492"/>
    <mergeCell ref="H489:H492"/>
    <mergeCell ref="I489:I492"/>
    <mergeCell ref="J489:J492"/>
    <mergeCell ref="K489:K492"/>
    <mergeCell ref="L489:L492"/>
    <mergeCell ref="M489:M492"/>
    <mergeCell ref="N489:N492"/>
    <mergeCell ref="O489:O492"/>
    <mergeCell ref="P489:Q492"/>
    <mergeCell ref="R489:R492"/>
    <mergeCell ref="B493:B496"/>
    <mergeCell ref="M493:M496"/>
    <mergeCell ref="N493:N496"/>
    <mergeCell ref="O493:O496"/>
    <mergeCell ref="P493:Q496"/>
    <mergeCell ref="R493:R496"/>
    <mergeCell ref="C487:D488"/>
    <mergeCell ref="AE487:AE488"/>
    <mergeCell ref="AF487:AF488"/>
    <mergeCell ref="AG487:AG488"/>
    <mergeCell ref="AH487:AH488"/>
    <mergeCell ref="AI487:AI488"/>
    <mergeCell ref="AJ487:AJ488"/>
    <mergeCell ref="V488:AA488"/>
    <mergeCell ref="S493:U496"/>
    <mergeCell ref="AC493:AC494"/>
    <mergeCell ref="AD493:AD494"/>
    <mergeCell ref="AE493:AE494"/>
    <mergeCell ref="AF493:AF494"/>
    <mergeCell ref="AG493:AG494"/>
    <mergeCell ref="AH493:AH494"/>
    <mergeCell ref="AI493:AI494"/>
    <mergeCell ref="AJ493:AJ494"/>
    <mergeCell ref="C495:D496"/>
    <mergeCell ref="AC495:AC496"/>
    <mergeCell ref="AD495:AD496"/>
    <mergeCell ref="AE495:AE496"/>
    <mergeCell ref="AF495:AF496"/>
    <mergeCell ref="AG495:AG496"/>
    <mergeCell ref="AH495:AH496"/>
    <mergeCell ref="AI495:AI496"/>
    <mergeCell ref="AJ495:AJ496"/>
    <mergeCell ref="V496:AA496"/>
    <mergeCell ref="S489:U492"/>
    <mergeCell ref="AC489:AC490"/>
    <mergeCell ref="AD489:AD490"/>
    <mergeCell ref="AE489:AE490"/>
    <mergeCell ref="AF489:AF490"/>
    <mergeCell ref="AG489:AG490"/>
    <mergeCell ref="AH489:AH490"/>
    <mergeCell ref="AI489:AI490"/>
    <mergeCell ref="AJ489:AJ490"/>
    <mergeCell ref="AK489:AK491"/>
    <mergeCell ref="AL489:AL491"/>
    <mergeCell ref="C491:C492"/>
    <mergeCell ref="AC491:AC492"/>
    <mergeCell ref="AD491:AD492"/>
    <mergeCell ref="AE491:AE492"/>
    <mergeCell ref="AF491:AF492"/>
    <mergeCell ref="AG491:AG492"/>
    <mergeCell ref="AH491:AH492"/>
    <mergeCell ref="AI491:AI492"/>
    <mergeCell ref="AJ491:AJ492"/>
    <mergeCell ref="AK492:AK494"/>
    <mergeCell ref="AL492:AL494"/>
    <mergeCell ref="C493:D494"/>
    <mergeCell ref="E493:E496"/>
    <mergeCell ref="F493:F496"/>
    <mergeCell ref="G493:G496"/>
    <mergeCell ref="H493:H496"/>
    <mergeCell ref="I493:I496"/>
    <mergeCell ref="J493:J496"/>
    <mergeCell ref="K493:K496"/>
    <mergeCell ref="L493:L496"/>
    <mergeCell ref="S497:U500"/>
    <mergeCell ref="AC497:AC498"/>
    <mergeCell ref="AD497:AD498"/>
    <mergeCell ref="AE497:AE498"/>
    <mergeCell ref="AF497:AF498"/>
    <mergeCell ref="AG497:AG498"/>
    <mergeCell ref="AH497:AH498"/>
    <mergeCell ref="AI497:AI498"/>
    <mergeCell ref="AJ497:AJ498"/>
    <mergeCell ref="AK497:AK499"/>
    <mergeCell ref="AL497:AL499"/>
    <mergeCell ref="C499:C500"/>
    <mergeCell ref="AC499:AC500"/>
    <mergeCell ref="AD499:AD500"/>
    <mergeCell ref="AE499:AE500"/>
    <mergeCell ref="AF499:AF500"/>
    <mergeCell ref="AG499:AG500"/>
    <mergeCell ref="AH499:AH500"/>
    <mergeCell ref="AI499:AI500"/>
    <mergeCell ref="AJ499:AJ500"/>
    <mergeCell ref="AK500:AK502"/>
    <mergeCell ref="AL500:AL502"/>
    <mergeCell ref="C501:D502"/>
    <mergeCell ref="E501:E504"/>
    <mergeCell ref="F501:F504"/>
    <mergeCell ref="G501:G504"/>
    <mergeCell ref="H501:H504"/>
    <mergeCell ref="I501:I504"/>
    <mergeCell ref="J501:J504"/>
    <mergeCell ref="K501:K504"/>
    <mergeCell ref="L501:L504"/>
    <mergeCell ref="S501:U504"/>
    <mergeCell ref="AC501:AC502"/>
    <mergeCell ref="AD501:AD502"/>
    <mergeCell ref="AE501:AE502"/>
    <mergeCell ref="AF501:AF502"/>
    <mergeCell ref="AG501:AG502"/>
    <mergeCell ref="AH501:AH502"/>
    <mergeCell ref="AI501:AI502"/>
    <mergeCell ref="AJ501:AJ502"/>
    <mergeCell ref="AC503:AC504"/>
    <mergeCell ref="AD503:AD504"/>
    <mergeCell ref="A497:A504"/>
    <mergeCell ref="B497:B500"/>
    <mergeCell ref="C497:C498"/>
    <mergeCell ref="D497:D500"/>
    <mergeCell ref="E497:E500"/>
    <mergeCell ref="F497:F500"/>
    <mergeCell ref="G497:G500"/>
    <mergeCell ref="H497:H500"/>
    <mergeCell ref="I497:I500"/>
    <mergeCell ref="J497:J500"/>
    <mergeCell ref="K497:K500"/>
    <mergeCell ref="L497:L500"/>
    <mergeCell ref="M497:M500"/>
    <mergeCell ref="N497:N500"/>
    <mergeCell ref="O497:O500"/>
    <mergeCell ref="P497:Q500"/>
    <mergeCell ref="R497:R500"/>
    <mergeCell ref="B501:B504"/>
    <mergeCell ref="M501:M504"/>
    <mergeCell ref="N501:N504"/>
    <mergeCell ref="O501:O504"/>
    <mergeCell ref="P501:Q504"/>
    <mergeCell ref="R501:R504"/>
    <mergeCell ref="A505:A512"/>
    <mergeCell ref="B505:B508"/>
    <mergeCell ref="C505:C506"/>
    <mergeCell ref="D505:D508"/>
    <mergeCell ref="E505:E508"/>
    <mergeCell ref="F505:F508"/>
    <mergeCell ref="G505:G508"/>
    <mergeCell ref="H505:H508"/>
    <mergeCell ref="I505:I508"/>
    <mergeCell ref="J505:J508"/>
    <mergeCell ref="K505:K508"/>
    <mergeCell ref="L505:L508"/>
    <mergeCell ref="M505:M508"/>
    <mergeCell ref="N505:N508"/>
    <mergeCell ref="O505:O508"/>
    <mergeCell ref="P505:Q508"/>
    <mergeCell ref="R505:R508"/>
    <mergeCell ref="B509:B512"/>
    <mergeCell ref="M509:M512"/>
    <mergeCell ref="N509:N512"/>
    <mergeCell ref="O509:O512"/>
    <mergeCell ref="P509:Q512"/>
    <mergeCell ref="R509:R512"/>
    <mergeCell ref="C503:D504"/>
    <mergeCell ref="AE503:AE504"/>
    <mergeCell ref="AF503:AF504"/>
    <mergeCell ref="AG503:AG504"/>
    <mergeCell ref="AH503:AH504"/>
    <mergeCell ref="AI503:AI504"/>
    <mergeCell ref="AJ503:AJ504"/>
    <mergeCell ref="V504:AA504"/>
    <mergeCell ref="S509:U512"/>
    <mergeCell ref="AC509:AC510"/>
    <mergeCell ref="AD509:AD510"/>
    <mergeCell ref="AE509:AE510"/>
    <mergeCell ref="AF509:AF510"/>
    <mergeCell ref="AG509:AG510"/>
    <mergeCell ref="AH509:AH510"/>
    <mergeCell ref="AI509:AI510"/>
    <mergeCell ref="AJ509:AJ510"/>
    <mergeCell ref="C511:D512"/>
    <mergeCell ref="AC511:AC512"/>
    <mergeCell ref="AD511:AD512"/>
    <mergeCell ref="AE511:AE512"/>
    <mergeCell ref="AF511:AF512"/>
    <mergeCell ref="AG511:AG512"/>
    <mergeCell ref="AH511:AH512"/>
    <mergeCell ref="AI511:AI512"/>
    <mergeCell ref="AJ511:AJ512"/>
    <mergeCell ref="V512:AA512"/>
    <mergeCell ref="S505:U508"/>
    <mergeCell ref="AC505:AC506"/>
    <mergeCell ref="AD505:AD506"/>
    <mergeCell ref="AE505:AE506"/>
    <mergeCell ref="AF505:AF506"/>
    <mergeCell ref="AG505:AG506"/>
    <mergeCell ref="AH505:AH506"/>
    <mergeCell ref="AI505:AI506"/>
    <mergeCell ref="AJ505:AJ506"/>
    <mergeCell ref="AK505:AK507"/>
    <mergeCell ref="AL505:AL507"/>
    <mergeCell ref="C507:C508"/>
    <mergeCell ref="AC507:AC508"/>
    <mergeCell ref="AD507:AD508"/>
    <mergeCell ref="AE507:AE508"/>
    <mergeCell ref="AF507:AF508"/>
    <mergeCell ref="AG507:AG508"/>
    <mergeCell ref="AH507:AH508"/>
    <mergeCell ref="AI507:AI508"/>
    <mergeCell ref="AJ507:AJ508"/>
    <mergeCell ref="AK508:AK510"/>
    <mergeCell ref="AL508:AL510"/>
    <mergeCell ref="C509:D510"/>
    <mergeCell ref="E509:E512"/>
    <mergeCell ref="F509:F512"/>
    <mergeCell ref="G509:G512"/>
    <mergeCell ref="H509:H512"/>
    <mergeCell ref="I509:I512"/>
    <mergeCell ref="J509:J512"/>
    <mergeCell ref="K509:K512"/>
    <mergeCell ref="L509:L512"/>
    <mergeCell ref="S513:U516"/>
    <mergeCell ref="AC513:AC514"/>
    <mergeCell ref="AD513:AD514"/>
    <mergeCell ref="AE513:AE514"/>
    <mergeCell ref="AF513:AF514"/>
    <mergeCell ref="AG513:AG514"/>
    <mergeCell ref="AH513:AH514"/>
    <mergeCell ref="AI513:AI514"/>
    <mergeCell ref="AJ513:AJ514"/>
    <mergeCell ref="AK513:AK515"/>
    <mergeCell ref="AL513:AL515"/>
    <mergeCell ref="C515:C516"/>
    <mergeCell ref="AC515:AC516"/>
    <mergeCell ref="AD515:AD516"/>
    <mergeCell ref="AE515:AE516"/>
    <mergeCell ref="AF515:AF516"/>
    <mergeCell ref="AG515:AG516"/>
    <mergeCell ref="AH515:AH516"/>
    <mergeCell ref="AI515:AI516"/>
    <mergeCell ref="AJ515:AJ516"/>
    <mergeCell ref="AK516:AK518"/>
    <mergeCell ref="AL516:AL518"/>
    <mergeCell ref="C517:D518"/>
    <mergeCell ref="E517:E520"/>
    <mergeCell ref="F517:F520"/>
    <mergeCell ref="G517:G520"/>
    <mergeCell ref="H517:H520"/>
    <mergeCell ref="I517:I520"/>
    <mergeCell ref="J517:J520"/>
    <mergeCell ref="K517:K520"/>
    <mergeCell ref="L517:L520"/>
    <mergeCell ref="S517:U520"/>
    <mergeCell ref="AC517:AC518"/>
    <mergeCell ref="AD517:AD518"/>
    <mergeCell ref="AE517:AE518"/>
    <mergeCell ref="AF517:AF518"/>
    <mergeCell ref="AG517:AG518"/>
    <mergeCell ref="AH517:AH518"/>
    <mergeCell ref="AI517:AI518"/>
    <mergeCell ref="AJ517:AJ518"/>
    <mergeCell ref="AC519:AC520"/>
    <mergeCell ref="AD519:AD520"/>
    <mergeCell ref="A513:A520"/>
    <mergeCell ref="B513:B516"/>
    <mergeCell ref="C513:C514"/>
    <mergeCell ref="D513:D516"/>
    <mergeCell ref="E513:E516"/>
    <mergeCell ref="F513:F516"/>
    <mergeCell ref="G513:G516"/>
    <mergeCell ref="H513:H516"/>
    <mergeCell ref="I513:I516"/>
    <mergeCell ref="J513:J516"/>
    <mergeCell ref="K513:K516"/>
    <mergeCell ref="L513:L516"/>
    <mergeCell ref="M513:M516"/>
    <mergeCell ref="N513:N516"/>
    <mergeCell ref="O513:O516"/>
    <mergeCell ref="P513:Q516"/>
    <mergeCell ref="R513:R516"/>
    <mergeCell ref="B517:B520"/>
    <mergeCell ref="M517:M520"/>
    <mergeCell ref="N517:N520"/>
    <mergeCell ref="O517:O520"/>
    <mergeCell ref="P517:Q520"/>
    <mergeCell ref="R517:R520"/>
    <mergeCell ref="A521:A528"/>
    <mergeCell ref="B521:B524"/>
    <mergeCell ref="C521:C522"/>
    <mergeCell ref="D521:D524"/>
    <mergeCell ref="E521:E524"/>
    <mergeCell ref="F521:F524"/>
    <mergeCell ref="G521:G524"/>
    <mergeCell ref="H521:H524"/>
    <mergeCell ref="I521:I524"/>
    <mergeCell ref="J521:J524"/>
    <mergeCell ref="K521:K524"/>
    <mergeCell ref="L521:L524"/>
    <mergeCell ref="M521:M524"/>
    <mergeCell ref="N521:N524"/>
    <mergeCell ref="O521:O524"/>
    <mergeCell ref="P521:Q524"/>
    <mergeCell ref="R521:R524"/>
    <mergeCell ref="B525:B528"/>
    <mergeCell ref="M525:M528"/>
    <mergeCell ref="N525:N528"/>
    <mergeCell ref="O525:O528"/>
    <mergeCell ref="P525:Q528"/>
    <mergeCell ref="R525:R528"/>
    <mergeCell ref="C519:D520"/>
    <mergeCell ref="AE519:AE520"/>
    <mergeCell ref="AF519:AF520"/>
    <mergeCell ref="AG519:AG520"/>
    <mergeCell ref="AH519:AH520"/>
    <mergeCell ref="AI519:AI520"/>
    <mergeCell ref="AJ519:AJ520"/>
    <mergeCell ref="V520:AA520"/>
    <mergeCell ref="S525:U528"/>
    <mergeCell ref="AC525:AC526"/>
    <mergeCell ref="AD525:AD526"/>
    <mergeCell ref="AE525:AE526"/>
    <mergeCell ref="AF525:AF526"/>
    <mergeCell ref="AG525:AG526"/>
    <mergeCell ref="AH525:AH526"/>
    <mergeCell ref="AI525:AI526"/>
    <mergeCell ref="AJ525:AJ526"/>
    <mergeCell ref="C527:D528"/>
    <mergeCell ref="AC527:AC528"/>
    <mergeCell ref="AD527:AD528"/>
    <mergeCell ref="AE527:AE528"/>
    <mergeCell ref="AF527:AF528"/>
    <mergeCell ref="AG527:AG528"/>
    <mergeCell ref="AH527:AH528"/>
    <mergeCell ref="AI527:AI528"/>
    <mergeCell ref="AJ527:AJ528"/>
    <mergeCell ref="V528:AA528"/>
    <mergeCell ref="S521:U524"/>
    <mergeCell ref="AC521:AC522"/>
    <mergeCell ref="AD521:AD522"/>
    <mergeCell ref="AE521:AE522"/>
    <mergeCell ref="AF521:AF522"/>
    <mergeCell ref="AG521:AG522"/>
    <mergeCell ref="AH521:AH522"/>
    <mergeCell ref="AI521:AI522"/>
    <mergeCell ref="AJ521:AJ522"/>
    <mergeCell ref="AK521:AK523"/>
    <mergeCell ref="AL521:AL523"/>
    <mergeCell ref="C523:C524"/>
    <mergeCell ref="AC523:AC524"/>
    <mergeCell ref="AD523:AD524"/>
    <mergeCell ref="AE523:AE524"/>
    <mergeCell ref="AF523:AF524"/>
    <mergeCell ref="AG523:AG524"/>
    <mergeCell ref="AH523:AH524"/>
    <mergeCell ref="AI523:AI524"/>
    <mergeCell ref="AJ523:AJ524"/>
    <mergeCell ref="AK524:AK526"/>
    <mergeCell ref="AL524:AL526"/>
    <mergeCell ref="C525:D526"/>
    <mergeCell ref="E525:E528"/>
    <mergeCell ref="F525:F528"/>
    <mergeCell ref="G525:G528"/>
    <mergeCell ref="H525:H528"/>
    <mergeCell ref="I525:I528"/>
    <mergeCell ref="J525:J528"/>
    <mergeCell ref="K525:K528"/>
    <mergeCell ref="L525:L528"/>
    <mergeCell ref="S529:U532"/>
    <mergeCell ref="AC529:AC530"/>
    <mergeCell ref="AD529:AD530"/>
    <mergeCell ref="AE529:AE530"/>
    <mergeCell ref="AF529:AF530"/>
    <mergeCell ref="AG529:AG530"/>
    <mergeCell ref="AH529:AH530"/>
    <mergeCell ref="AI529:AI530"/>
    <mergeCell ref="AJ529:AJ530"/>
    <mergeCell ref="AK529:AK531"/>
    <mergeCell ref="AL529:AL531"/>
    <mergeCell ref="C531:C532"/>
    <mergeCell ref="AC531:AC532"/>
    <mergeCell ref="AD531:AD532"/>
    <mergeCell ref="AE531:AE532"/>
    <mergeCell ref="AF531:AF532"/>
    <mergeCell ref="AG531:AG532"/>
    <mergeCell ref="AH531:AH532"/>
    <mergeCell ref="AI531:AI532"/>
    <mergeCell ref="AJ531:AJ532"/>
    <mergeCell ref="AK532:AK534"/>
    <mergeCell ref="AL532:AL534"/>
    <mergeCell ref="C533:D534"/>
    <mergeCell ref="E533:E536"/>
    <mergeCell ref="F533:F536"/>
    <mergeCell ref="G533:G536"/>
    <mergeCell ref="H533:H536"/>
    <mergeCell ref="I533:I536"/>
    <mergeCell ref="J533:J536"/>
    <mergeCell ref="K533:K536"/>
    <mergeCell ref="L533:L536"/>
    <mergeCell ref="S533:U536"/>
    <mergeCell ref="AC533:AC534"/>
    <mergeCell ref="AD533:AD534"/>
    <mergeCell ref="AE533:AE534"/>
    <mergeCell ref="AF533:AF534"/>
    <mergeCell ref="AG533:AG534"/>
    <mergeCell ref="AH533:AH534"/>
    <mergeCell ref="AI533:AI534"/>
    <mergeCell ref="AJ533:AJ534"/>
    <mergeCell ref="AC535:AC536"/>
    <mergeCell ref="AD535:AD536"/>
    <mergeCell ref="A529:A536"/>
    <mergeCell ref="B529:B532"/>
    <mergeCell ref="C529:C530"/>
    <mergeCell ref="D529:D532"/>
    <mergeCell ref="E529:E532"/>
    <mergeCell ref="F529:F532"/>
    <mergeCell ref="G529:G532"/>
    <mergeCell ref="H529:H532"/>
    <mergeCell ref="I529:I532"/>
    <mergeCell ref="J529:J532"/>
    <mergeCell ref="K529:K532"/>
    <mergeCell ref="L529:L532"/>
    <mergeCell ref="M529:M532"/>
    <mergeCell ref="N529:N532"/>
    <mergeCell ref="O529:O532"/>
    <mergeCell ref="P529:Q532"/>
    <mergeCell ref="R529:R532"/>
    <mergeCell ref="B533:B536"/>
    <mergeCell ref="M533:M536"/>
    <mergeCell ref="N533:N536"/>
    <mergeCell ref="O533:O536"/>
    <mergeCell ref="P533:Q536"/>
    <mergeCell ref="R533:R536"/>
    <mergeCell ref="A537:A544"/>
    <mergeCell ref="B537:B540"/>
    <mergeCell ref="C537:C538"/>
    <mergeCell ref="D537:D540"/>
    <mergeCell ref="E537:E540"/>
    <mergeCell ref="F537:F540"/>
    <mergeCell ref="G537:G540"/>
    <mergeCell ref="H537:H540"/>
    <mergeCell ref="I537:I540"/>
    <mergeCell ref="J537:J540"/>
    <mergeCell ref="K537:K540"/>
    <mergeCell ref="L537:L540"/>
    <mergeCell ref="M537:M540"/>
    <mergeCell ref="N537:N540"/>
    <mergeCell ref="O537:O540"/>
    <mergeCell ref="P537:Q540"/>
    <mergeCell ref="R537:R540"/>
    <mergeCell ref="B541:B544"/>
    <mergeCell ref="M541:M544"/>
    <mergeCell ref="N541:N544"/>
    <mergeCell ref="O541:O544"/>
    <mergeCell ref="P541:Q544"/>
    <mergeCell ref="R541:R544"/>
    <mergeCell ref="C535:D536"/>
    <mergeCell ref="AE535:AE536"/>
    <mergeCell ref="AF535:AF536"/>
    <mergeCell ref="AG535:AG536"/>
    <mergeCell ref="AH535:AH536"/>
    <mergeCell ref="AI535:AI536"/>
    <mergeCell ref="AJ535:AJ536"/>
    <mergeCell ref="V536:AA536"/>
    <mergeCell ref="S541:U544"/>
    <mergeCell ref="AC541:AC542"/>
    <mergeCell ref="AD541:AD542"/>
    <mergeCell ref="AE541:AE542"/>
    <mergeCell ref="AF541:AF542"/>
    <mergeCell ref="AG541:AG542"/>
    <mergeCell ref="AH541:AH542"/>
    <mergeCell ref="AI541:AI542"/>
    <mergeCell ref="AJ541:AJ542"/>
    <mergeCell ref="C543:D544"/>
    <mergeCell ref="AC543:AC544"/>
    <mergeCell ref="AD543:AD544"/>
    <mergeCell ref="AE543:AE544"/>
    <mergeCell ref="AF543:AF544"/>
    <mergeCell ref="AG543:AG544"/>
    <mergeCell ref="AH543:AH544"/>
    <mergeCell ref="AI543:AI544"/>
    <mergeCell ref="AJ543:AJ544"/>
    <mergeCell ref="V544:AA544"/>
    <mergeCell ref="S537:U540"/>
    <mergeCell ref="AC537:AC538"/>
    <mergeCell ref="AD537:AD538"/>
    <mergeCell ref="AE537:AE538"/>
    <mergeCell ref="AF537:AF538"/>
    <mergeCell ref="AG537:AG538"/>
    <mergeCell ref="AH537:AH538"/>
    <mergeCell ref="AI537:AI538"/>
    <mergeCell ref="AJ537:AJ538"/>
    <mergeCell ref="AK537:AK539"/>
    <mergeCell ref="AL537:AL539"/>
    <mergeCell ref="C539:C540"/>
    <mergeCell ref="AC539:AC540"/>
    <mergeCell ref="AD539:AD540"/>
    <mergeCell ref="AE539:AE540"/>
    <mergeCell ref="AF539:AF540"/>
    <mergeCell ref="AG539:AG540"/>
    <mergeCell ref="AH539:AH540"/>
    <mergeCell ref="AI539:AI540"/>
    <mergeCell ref="AJ539:AJ540"/>
    <mergeCell ref="AK540:AK542"/>
    <mergeCell ref="AL540:AL542"/>
    <mergeCell ref="C541:D542"/>
    <mergeCell ref="E541:E544"/>
    <mergeCell ref="F541:F544"/>
    <mergeCell ref="G541:G544"/>
    <mergeCell ref="H541:H544"/>
    <mergeCell ref="I541:I544"/>
    <mergeCell ref="J541:J544"/>
    <mergeCell ref="K541:K544"/>
    <mergeCell ref="L541:L544"/>
    <mergeCell ref="S545:U548"/>
    <mergeCell ref="AC545:AC546"/>
    <mergeCell ref="AD545:AD546"/>
    <mergeCell ref="AE545:AE546"/>
    <mergeCell ref="AF545:AF546"/>
    <mergeCell ref="AG545:AG546"/>
    <mergeCell ref="AH545:AH546"/>
    <mergeCell ref="AI545:AI546"/>
    <mergeCell ref="AJ545:AJ546"/>
    <mergeCell ref="AK545:AK547"/>
    <mergeCell ref="AL545:AL547"/>
    <mergeCell ref="C547:C548"/>
    <mergeCell ref="AC547:AC548"/>
    <mergeCell ref="AD547:AD548"/>
    <mergeCell ref="AE547:AE548"/>
    <mergeCell ref="AF547:AF548"/>
    <mergeCell ref="AG547:AG548"/>
    <mergeCell ref="AH547:AH548"/>
    <mergeCell ref="AI547:AI548"/>
    <mergeCell ref="AJ547:AJ548"/>
    <mergeCell ref="AK548:AK550"/>
    <mergeCell ref="AL548:AL550"/>
    <mergeCell ref="C549:D550"/>
    <mergeCell ref="E549:E552"/>
    <mergeCell ref="F549:F552"/>
    <mergeCell ref="G549:G552"/>
    <mergeCell ref="H549:H552"/>
    <mergeCell ref="I549:I552"/>
    <mergeCell ref="J549:J552"/>
    <mergeCell ref="K549:K552"/>
    <mergeCell ref="L549:L552"/>
    <mergeCell ref="S549:U552"/>
    <mergeCell ref="AC549:AC550"/>
    <mergeCell ref="AD549:AD550"/>
    <mergeCell ref="AE549:AE550"/>
    <mergeCell ref="AF549:AF550"/>
    <mergeCell ref="AG549:AG550"/>
    <mergeCell ref="AH549:AH550"/>
    <mergeCell ref="AI549:AI550"/>
    <mergeCell ref="AJ549:AJ550"/>
    <mergeCell ref="AC551:AC552"/>
    <mergeCell ref="AD551:AD552"/>
    <mergeCell ref="A545:A552"/>
    <mergeCell ref="B545:B548"/>
    <mergeCell ref="C545:C546"/>
    <mergeCell ref="D545:D548"/>
    <mergeCell ref="E545:E548"/>
    <mergeCell ref="F545:F548"/>
    <mergeCell ref="G545:G548"/>
    <mergeCell ref="H545:H548"/>
    <mergeCell ref="I545:I548"/>
    <mergeCell ref="J545:J548"/>
    <mergeCell ref="K545:K548"/>
    <mergeCell ref="L545:L548"/>
    <mergeCell ref="M545:M548"/>
    <mergeCell ref="N545:N548"/>
    <mergeCell ref="O545:O548"/>
    <mergeCell ref="P545:Q548"/>
    <mergeCell ref="R545:R548"/>
    <mergeCell ref="B549:B552"/>
    <mergeCell ref="M549:M552"/>
    <mergeCell ref="N549:N552"/>
    <mergeCell ref="O549:O552"/>
    <mergeCell ref="P549:Q552"/>
    <mergeCell ref="R549:R552"/>
    <mergeCell ref="A553:A560"/>
    <mergeCell ref="B553:B556"/>
    <mergeCell ref="C553:C554"/>
    <mergeCell ref="D553:D556"/>
    <mergeCell ref="E553:E556"/>
    <mergeCell ref="F553:F556"/>
    <mergeCell ref="G553:G556"/>
    <mergeCell ref="H553:H556"/>
    <mergeCell ref="I553:I556"/>
    <mergeCell ref="J553:J556"/>
    <mergeCell ref="K553:K556"/>
    <mergeCell ref="L553:L556"/>
    <mergeCell ref="M553:M556"/>
    <mergeCell ref="N553:N556"/>
    <mergeCell ref="O553:O556"/>
    <mergeCell ref="P553:Q556"/>
    <mergeCell ref="R553:R556"/>
    <mergeCell ref="B557:B560"/>
    <mergeCell ref="M557:M560"/>
    <mergeCell ref="N557:N560"/>
    <mergeCell ref="O557:O560"/>
    <mergeCell ref="P557:Q560"/>
    <mergeCell ref="R557:R560"/>
    <mergeCell ref="C551:D552"/>
    <mergeCell ref="AE551:AE552"/>
    <mergeCell ref="AF551:AF552"/>
    <mergeCell ref="AG551:AG552"/>
    <mergeCell ref="AH551:AH552"/>
    <mergeCell ref="AI551:AI552"/>
    <mergeCell ref="AJ551:AJ552"/>
    <mergeCell ref="V552:AA552"/>
    <mergeCell ref="S557:U560"/>
    <mergeCell ref="AC557:AC558"/>
    <mergeCell ref="AD557:AD558"/>
    <mergeCell ref="AE557:AE558"/>
    <mergeCell ref="AF557:AF558"/>
    <mergeCell ref="AG557:AG558"/>
    <mergeCell ref="AH557:AH558"/>
    <mergeCell ref="AI557:AI558"/>
    <mergeCell ref="AJ557:AJ558"/>
    <mergeCell ref="C559:D560"/>
    <mergeCell ref="AC559:AC560"/>
    <mergeCell ref="AD559:AD560"/>
    <mergeCell ref="AE559:AE560"/>
    <mergeCell ref="AF559:AF560"/>
    <mergeCell ref="AG559:AG560"/>
    <mergeCell ref="AH559:AH560"/>
    <mergeCell ref="AI559:AI560"/>
    <mergeCell ref="AJ559:AJ560"/>
    <mergeCell ref="V560:AA560"/>
    <mergeCell ref="S553:U556"/>
    <mergeCell ref="AC553:AC554"/>
    <mergeCell ref="AD553:AD554"/>
    <mergeCell ref="AE553:AE554"/>
    <mergeCell ref="AF553:AF554"/>
    <mergeCell ref="AG553:AG554"/>
    <mergeCell ref="AH553:AH554"/>
    <mergeCell ref="AI553:AI554"/>
    <mergeCell ref="AJ553:AJ554"/>
    <mergeCell ref="AK553:AK555"/>
    <mergeCell ref="AL553:AL555"/>
    <mergeCell ref="C555:C556"/>
    <mergeCell ref="AC555:AC556"/>
    <mergeCell ref="AD555:AD556"/>
    <mergeCell ref="AE555:AE556"/>
    <mergeCell ref="AF555:AF556"/>
    <mergeCell ref="AG555:AG556"/>
    <mergeCell ref="AH555:AH556"/>
    <mergeCell ref="AI555:AI556"/>
    <mergeCell ref="AJ555:AJ556"/>
    <mergeCell ref="AK556:AK558"/>
    <mergeCell ref="AL556:AL558"/>
    <mergeCell ref="C557:D558"/>
    <mergeCell ref="E557:E560"/>
    <mergeCell ref="F557:F560"/>
    <mergeCell ref="G557:G560"/>
    <mergeCell ref="H557:H560"/>
    <mergeCell ref="I557:I560"/>
    <mergeCell ref="J557:J560"/>
    <mergeCell ref="K557:K560"/>
    <mergeCell ref="L557:L560"/>
    <mergeCell ref="S561:U564"/>
    <mergeCell ref="AC561:AC562"/>
    <mergeCell ref="AD561:AD562"/>
    <mergeCell ref="AE561:AE562"/>
    <mergeCell ref="AF561:AF562"/>
    <mergeCell ref="AG561:AG562"/>
    <mergeCell ref="AH561:AH562"/>
    <mergeCell ref="AI561:AI562"/>
    <mergeCell ref="AJ561:AJ562"/>
    <mergeCell ref="AK561:AK563"/>
    <mergeCell ref="AL561:AL563"/>
    <mergeCell ref="C563:C564"/>
    <mergeCell ref="AC563:AC564"/>
    <mergeCell ref="AD563:AD564"/>
    <mergeCell ref="AE563:AE564"/>
    <mergeCell ref="AF563:AF564"/>
    <mergeCell ref="AG563:AG564"/>
    <mergeCell ref="AH563:AH564"/>
    <mergeCell ref="AI563:AI564"/>
    <mergeCell ref="AJ563:AJ564"/>
    <mergeCell ref="AK564:AK566"/>
    <mergeCell ref="AL564:AL566"/>
    <mergeCell ref="C565:D566"/>
    <mergeCell ref="E565:E568"/>
    <mergeCell ref="F565:F568"/>
    <mergeCell ref="G565:G568"/>
    <mergeCell ref="H565:H568"/>
    <mergeCell ref="I565:I568"/>
    <mergeCell ref="J565:J568"/>
    <mergeCell ref="K565:K568"/>
    <mergeCell ref="L565:L568"/>
    <mergeCell ref="S565:U568"/>
    <mergeCell ref="AC565:AC566"/>
    <mergeCell ref="AD565:AD566"/>
    <mergeCell ref="AE565:AE566"/>
    <mergeCell ref="AF565:AF566"/>
    <mergeCell ref="AG565:AG566"/>
    <mergeCell ref="AH565:AH566"/>
    <mergeCell ref="AI565:AI566"/>
    <mergeCell ref="AJ565:AJ566"/>
    <mergeCell ref="AC567:AC568"/>
    <mergeCell ref="AD567:AD568"/>
    <mergeCell ref="A561:A568"/>
    <mergeCell ref="B561:B564"/>
    <mergeCell ref="C561:C562"/>
    <mergeCell ref="D561:D564"/>
    <mergeCell ref="E561:E564"/>
    <mergeCell ref="F561:F564"/>
    <mergeCell ref="G561:G564"/>
    <mergeCell ref="H561:H564"/>
    <mergeCell ref="I561:I564"/>
    <mergeCell ref="J561:J564"/>
    <mergeCell ref="K561:K564"/>
    <mergeCell ref="L561:L564"/>
    <mergeCell ref="M561:M564"/>
    <mergeCell ref="N561:N564"/>
    <mergeCell ref="O561:O564"/>
    <mergeCell ref="P561:Q564"/>
    <mergeCell ref="R561:R564"/>
    <mergeCell ref="B565:B568"/>
    <mergeCell ref="M565:M568"/>
    <mergeCell ref="N565:N568"/>
    <mergeCell ref="O565:O568"/>
    <mergeCell ref="P565:Q568"/>
    <mergeCell ref="R565:R568"/>
    <mergeCell ref="A569:A576"/>
    <mergeCell ref="B569:B572"/>
    <mergeCell ref="C569:C570"/>
    <mergeCell ref="D569:D572"/>
    <mergeCell ref="E569:E572"/>
    <mergeCell ref="F569:F572"/>
    <mergeCell ref="G569:G572"/>
    <mergeCell ref="H569:H572"/>
    <mergeCell ref="I569:I572"/>
    <mergeCell ref="J569:J572"/>
    <mergeCell ref="K569:K572"/>
    <mergeCell ref="L569:L572"/>
    <mergeCell ref="M569:M572"/>
    <mergeCell ref="N569:N572"/>
    <mergeCell ref="O569:O572"/>
    <mergeCell ref="P569:Q572"/>
    <mergeCell ref="R569:R572"/>
    <mergeCell ref="B573:B576"/>
    <mergeCell ref="M573:M576"/>
    <mergeCell ref="N573:N576"/>
    <mergeCell ref="O573:O576"/>
    <mergeCell ref="P573:Q576"/>
    <mergeCell ref="R573:R576"/>
    <mergeCell ref="C567:D568"/>
    <mergeCell ref="AE567:AE568"/>
    <mergeCell ref="AF567:AF568"/>
    <mergeCell ref="AG567:AG568"/>
    <mergeCell ref="AH567:AH568"/>
    <mergeCell ref="AI567:AI568"/>
    <mergeCell ref="AJ567:AJ568"/>
    <mergeCell ref="V568:AA568"/>
    <mergeCell ref="S573:U576"/>
    <mergeCell ref="AC573:AC574"/>
    <mergeCell ref="AD573:AD574"/>
    <mergeCell ref="AE573:AE574"/>
    <mergeCell ref="AF573:AF574"/>
    <mergeCell ref="AG573:AG574"/>
    <mergeCell ref="AH573:AH574"/>
    <mergeCell ref="AI573:AI574"/>
    <mergeCell ref="AJ573:AJ574"/>
    <mergeCell ref="C575:D576"/>
    <mergeCell ref="AC575:AC576"/>
    <mergeCell ref="AD575:AD576"/>
    <mergeCell ref="AE575:AE576"/>
    <mergeCell ref="AF575:AF576"/>
    <mergeCell ref="AG575:AG576"/>
    <mergeCell ref="AH575:AH576"/>
    <mergeCell ref="AI575:AI576"/>
    <mergeCell ref="AJ575:AJ576"/>
    <mergeCell ref="V576:AA576"/>
    <mergeCell ref="S569:U572"/>
    <mergeCell ref="AC569:AC570"/>
    <mergeCell ref="AD569:AD570"/>
    <mergeCell ref="AE569:AE570"/>
    <mergeCell ref="AF569:AF570"/>
    <mergeCell ref="AG569:AG570"/>
    <mergeCell ref="AH569:AH570"/>
    <mergeCell ref="AI569:AI570"/>
    <mergeCell ref="AJ569:AJ570"/>
    <mergeCell ref="AK569:AK571"/>
    <mergeCell ref="AL569:AL571"/>
    <mergeCell ref="C571:C572"/>
    <mergeCell ref="AC571:AC572"/>
    <mergeCell ref="AD571:AD572"/>
    <mergeCell ref="AE571:AE572"/>
    <mergeCell ref="AF571:AF572"/>
    <mergeCell ref="AG571:AG572"/>
    <mergeCell ref="AH571:AH572"/>
    <mergeCell ref="AI571:AI572"/>
    <mergeCell ref="AJ571:AJ572"/>
    <mergeCell ref="AK572:AK574"/>
    <mergeCell ref="AL572:AL574"/>
    <mergeCell ref="C573:D574"/>
    <mergeCell ref="E573:E576"/>
    <mergeCell ref="F573:F576"/>
    <mergeCell ref="G573:G576"/>
    <mergeCell ref="H573:H576"/>
    <mergeCell ref="I573:I576"/>
    <mergeCell ref="J573:J576"/>
    <mergeCell ref="K573:K576"/>
    <mergeCell ref="L573:L576"/>
    <mergeCell ref="S577:U580"/>
    <mergeCell ref="AC577:AC578"/>
    <mergeCell ref="AD577:AD578"/>
    <mergeCell ref="AE577:AE578"/>
    <mergeCell ref="AF577:AF578"/>
    <mergeCell ref="AG577:AG578"/>
    <mergeCell ref="AH577:AH578"/>
    <mergeCell ref="AI577:AI578"/>
    <mergeCell ref="AJ577:AJ578"/>
    <mergeCell ref="AK577:AK579"/>
    <mergeCell ref="AL577:AL579"/>
    <mergeCell ref="C579:C580"/>
    <mergeCell ref="AC579:AC580"/>
    <mergeCell ref="AD579:AD580"/>
    <mergeCell ref="AE579:AE580"/>
    <mergeCell ref="AF579:AF580"/>
    <mergeCell ref="AG579:AG580"/>
    <mergeCell ref="AH579:AH580"/>
    <mergeCell ref="AI579:AI580"/>
    <mergeCell ref="AJ579:AJ580"/>
    <mergeCell ref="AK580:AK582"/>
    <mergeCell ref="AL580:AL582"/>
    <mergeCell ref="C581:D582"/>
    <mergeCell ref="E581:E584"/>
    <mergeCell ref="F581:F584"/>
    <mergeCell ref="G581:G584"/>
    <mergeCell ref="H581:H584"/>
    <mergeCell ref="I581:I584"/>
    <mergeCell ref="J581:J584"/>
    <mergeCell ref="K581:K584"/>
    <mergeCell ref="L581:L584"/>
    <mergeCell ref="S581:U584"/>
    <mergeCell ref="AC581:AC582"/>
    <mergeCell ref="AD581:AD582"/>
    <mergeCell ref="AE581:AE582"/>
    <mergeCell ref="AF581:AF582"/>
    <mergeCell ref="AG581:AG582"/>
    <mergeCell ref="AH581:AH582"/>
    <mergeCell ref="AI581:AI582"/>
    <mergeCell ref="AJ581:AJ582"/>
    <mergeCell ref="AC583:AC584"/>
    <mergeCell ref="AD583:AD584"/>
    <mergeCell ref="A577:A584"/>
    <mergeCell ref="B577:B580"/>
    <mergeCell ref="C577:C578"/>
    <mergeCell ref="D577:D580"/>
    <mergeCell ref="E577:E580"/>
    <mergeCell ref="F577:F580"/>
    <mergeCell ref="G577:G580"/>
    <mergeCell ref="H577:H580"/>
    <mergeCell ref="I577:I580"/>
    <mergeCell ref="J577:J580"/>
    <mergeCell ref="K577:K580"/>
    <mergeCell ref="L577:L580"/>
    <mergeCell ref="M577:M580"/>
    <mergeCell ref="N577:N580"/>
    <mergeCell ref="O577:O580"/>
    <mergeCell ref="P577:Q580"/>
    <mergeCell ref="R577:R580"/>
    <mergeCell ref="B581:B584"/>
    <mergeCell ref="M581:M584"/>
    <mergeCell ref="N581:N584"/>
    <mergeCell ref="O581:O584"/>
    <mergeCell ref="P581:Q584"/>
    <mergeCell ref="R581:R584"/>
    <mergeCell ref="A585:A592"/>
    <mergeCell ref="B585:B588"/>
    <mergeCell ref="C585:C586"/>
    <mergeCell ref="D585:D588"/>
    <mergeCell ref="E585:E588"/>
    <mergeCell ref="F585:F588"/>
    <mergeCell ref="G585:G588"/>
    <mergeCell ref="H585:H588"/>
    <mergeCell ref="I585:I588"/>
    <mergeCell ref="J585:J588"/>
    <mergeCell ref="K585:K588"/>
    <mergeCell ref="L585:L588"/>
    <mergeCell ref="M585:M588"/>
    <mergeCell ref="N585:N588"/>
    <mergeCell ref="O585:O588"/>
    <mergeCell ref="P585:Q588"/>
    <mergeCell ref="R585:R588"/>
    <mergeCell ref="B589:B592"/>
    <mergeCell ref="M589:M592"/>
    <mergeCell ref="N589:N592"/>
    <mergeCell ref="O589:O592"/>
    <mergeCell ref="P589:Q592"/>
    <mergeCell ref="R589:R592"/>
    <mergeCell ref="C583:D584"/>
    <mergeCell ref="AE583:AE584"/>
    <mergeCell ref="AF583:AF584"/>
    <mergeCell ref="AG583:AG584"/>
    <mergeCell ref="AH583:AH584"/>
    <mergeCell ref="AI583:AI584"/>
    <mergeCell ref="AJ583:AJ584"/>
    <mergeCell ref="V584:AA584"/>
    <mergeCell ref="S589:U592"/>
    <mergeCell ref="AC589:AC590"/>
    <mergeCell ref="AD589:AD590"/>
    <mergeCell ref="AE589:AE590"/>
    <mergeCell ref="AF589:AF590"/>
    <mergeCell ref="AG589:AG590"/>
    <mergeCell ref="AH589:AH590"/>
    <mergeCell ref="AI589:AI590"/>
    <mergeCell ref="AJ589:AJ590"/>
    <mergeCell ref="C591:D592"/>
    <mergeCell ref="AC591:AC592"/>
    <mergeCell ref="AD591:AD592"/>
    <mergeCell ref="AE591:AE592"/>
    <mergeCell ref="AF591:AF592"/>
    <mergeCell ref="AG591:AG592"/>
    <mergeCell ref="AH591:AH592"/>
    <mergeCell ref="AI591:AI592"/>
    <mergeCell ref="AJ591:AJ592"/>
    <mergeCell ref="V592:AA592"/>
    <mergeCell ref="S585:U588"/>
    <mergeCell ref="AC585:AC586"/>
    <mergeCell ref="AD585:AD586"/>
    <mergeCell ref="AE585:AE586"/>
    <mergeCell ref="AF585:AF586"/>
    <mergeCell ref="AG585:AG586"/>
    <mergeCell ref="AH585:AH586"/>
    <mergeCell ref="AI585:AI586"/>
    <mergeCell ref="AJ585:AJ586"/>
    <mergeCell ref="AB585:AB592"/>
    <mergeCell ref="AK585:AK587"/>
    <mergeCell ref="AL585:AL587"/>
    <mergeCell ref="C587:C588"/>
    <mergeCell ref="AC587:AC588"/>
    <mergeCell ref="AD587:AD588"/>
    <mergeCell ref="AE587:AE588"/>
    <mergeCell ref="AF587:AF588"/>
    <mergeCell ref="AG587:AG588"/>
    <mergeCell ref="AH587:AH588"/>
    <mergeCell ref="AI587:AI588"/>
    <mergeCell ref="AJ587:AJ588"/>
    <mergeCell ref="AK588:AK590"/>
    <mergeCell ref="AL588:AL590"/>
    <mergeCell ref="C589:D590"/>
    <mergeCell ref="E589:E592"/>
    <mergeCell ref="F589:F592"/>
    <mergeCell ref="G589:G592"/>
    <mergeCell ref="H589:H592"/>
    <mergeCell ref="I589:I592"/>
    <mergeCell ref="J589:J592"/>
    <mergeCell ref="K589:K592"/>
    <mergeCell ref="L589:L592"/>
    <mergeCell ref="S593:U596"/>
    <mergeCell ref="AC593:AC594"/>
    <mergeCell ref="AD593:AD594"/>
    <mergeCell ref="AE593:AE594"/>
    <mergeCell ref="AF593:AF594"/>
    <mergeCell ref="AG593:AG594"/>
    <mergeCell ref="AH593:AH594"/>
    <mergeCell ref="AI593:AI594"/>
    <mergeCell ref="AJ593:AJ594"/>
    <mergeCell ref="AK593:AK595"/>
    <mergeCell ref="AL593:AL595"/>
    <mergeCell ref="C595:C596"/>
    <mergeCell ref="AC595:AC596"/>
    <mergeCell ref="AD595:AD596"/>
    <mergeCell ref="AE595:AE596"/>
    <mergeCell ref="AF595:AF596"/>
    <mergeCell ref="AG595:AG596"/>
    <mergeCell ref="AH595:AH596"/>
    <mergeCell ref="AI595:AI596"/>
    <mergeCell ref="AJ595:AJ596"/>
    <mergeCell ref="AK596:AK598"/>
    <mergeCell ref="AL596:AL598"/>
    <mergeCell ref="C597:D598"/>
    <mergeCell ref="E597:E600"/>
    <mergeCell ref="F597:F600"/>
    <mergeCell ref="G597:G600"/>
    <mergeCell ref="H597:H600"/>
    <mergeCell ref="I597:I600"/>
    <mergeCell ref="J597:J600"/>
    <mergeCell ref="K597:K600"/>
    <mergeCell ref="L597:L600"/>
    <mergeCell ref="S597:U600"/>
    <mergeCell ref="AC597:AC598"/>
    <mergeCell ref="AD597:AD598"/>
    <mergeCell ref="AE597:AE598"/>
    <mergeCell ref="AF597:AF598"/>
    <mergeCell ref="AG597:AG598"/>
    <mergeCell ref="AH597:AH598"/>
    <mergeCell ref="AI597:AI598"/>
    <mergeCell ref="AJ597:AJ598"/>
    <mergeCell ref="AC599:AC600"/>
    <mergeCell ref="AD599:AD600"/>
    <mergeCell ref="A593:A600"/>
    <mergeCell ref="B593:B596"/>
    <mergeCell ref="C593:C594"/>
    <mergeCell ref="D593:D596"/>
    <mergeCell ref="E593:E596"/>
    <mergeCell ref="F593:F596"/>
    <mergeCell ref="G593:G596"/>
    <mergeCell ref="H593:H596"/>
    <mergeCell ref="I593:I596"/>
    <mergeCell ref="J593:J596"/>
    <mergeCell ref="K593:K596"/>
    <mergeCell ref="L593:L596"/>
    <mergeCell ref="M593:M596"/>
    <mergeCell ref="N593:N596"/>
    <mergeCell ref="O593:O596"/>
    <mergeCell ref="P593:Q596"/>
    <mergeCell ref="R593:R596"/>
    <mergeCell ref="B597:B600"/>
    <mergeCell ref="M597:M600"/>
    <mergeCell ref="N597:N600"/>
    <mergeCell ref="O597:O600"/>
    <mergeCell ref="P597:Q600"/>
    <mergeCell ref="R597:R600"/>
    <mergeCell ref="A601:A608"/>
    <mergeCell ref="B601:B604"/>
    <mergeCell ref="C601:C602"/>
    <mergeCell ref="D601:D604"/>
    <mergeCell ref="E601:E604"/>
    <mergeCell ref="F601:F604"/>
    <mergeCell ref="G601:G604"/>
    <mergeCell ref="H601:H604"/>
    <mergeCell ref="I601:I604"/>
    <mergeCell ref="J601:J604"/>
    <mergeCell ref="K601:K604"/>
    <mergeCell ref="L601:L604"/>
    <mergeCell ref="M601:M604"/>
    <mergeCell ref="N601:N604"/>
    <mergeCell ref="O601:O604"/>
    <mergeCell ref="P601:Q604"/>
    <mergeCell ref="R601:R604"/>
    <mergeCell ref="B605:B608"/>
    <mergeCell ref="M605:M608"/>
    <mergeCell ref="N605:N608"/>
    <mergeCell ref="O605:O608"/>
    <mergeCell ref="P605:Q608"/>
    <mergeCell ref="R605:R608"/>
    <mergeCell ref="C599:D600"/>
    <mergeCell ref="AE599:AE600"/>
    <mergeCell ref="AF599:AF600"/>
    <mergeCell ref="AG599:AG600"/>
    <mergeCell ref="AH599:AH600"/>
    <mergeCell ref="AI599:AI600"/>
    <mergeCell ref="AJ599:AJ600"/>
    <mergeCell ref="V600:AA600"/>
    <mergeCell ref="S605:U608"/>
    <mergeCell ref="AC605:AC606"/>
    <mergeCell ref="AD605:AD606"/>
    <mergeCell ref="AE605:AE606"/>
    <mergeCell ref="AF605:AF606"/>
    <mergeCell ref="AG605:AG606"/>
    <mergeCell ref="AH605:AH606"/>
    <mergeCell ref="AI605:AI606"/>
    <mergeCell ref="AJ605:AJ606"/>
    <mergeCell ref="C607:D608"/>
    <mergeCell ref="AC607:AC608"/>
    <mergeCell ref="AD607:AD608"/>
    <mergeCell ref="AE607:AE608"/>
    <mergeCell ref="AF607:AF608"/>
    <mergeCell ref="AG607:AG608"/>
    <mergeCell ref="AH607:AH608"/>
    <mergeCell ref="AI607:AI608"/>
    <mergeCell ref="AJ607:AJ608"/>
    <mergeCell ref="V608:AA608"/>
    <mergeCell ref="S601:U604"/>
    <mergeCell ref="AC601:AC602"/>
    <mergeCell ref="AD601:AD602"/>
    <mergeCell ref="AE601:AE602"/>
    <mergeCell ref="AF601:AF602"/>
    <mergeCell ref="AG601:AG602"/>
    <mergeCell ref="AH601:AH602"/>
    <mergeCell ref="AI601:AI602"/>
    <mergeCell ref="AJ601:AJ602"/>
    <mergeCell ref="AB593:AB600"/>
    <mergeCell ref="AB601:AB608"/>
    <mergeCell ref="AK601:AK603"/>
    <mergeCell ref="AL601:AL603"/>
    <mergeCell ref="C603:C604"/>
    <mergeCell ref="AC603:AC604"/>
    <mergeCell ref="AD603:AD604"/>
    <mergeCell ref="AE603:AE604"/>
    <mergeCell ref="AF603:AF604"/>
    <mergeCell ref="AG603:AG604"/>
    <mergeCell ref="AH603:AH604"/>
    <mergeCell ref="AI603:AI604"/>
    <mergeCell ref="AJ603:AJ604"/>
    <mergeCell ref="AK604:AK606"/>
    <mergeCell ref="AL604:AL606"/>
    <mergeCell ref="C605:D606"/>
    <mergeCell ref="E605:E608"/>
    <mergeCell ref="F605:F608"/>
    <mergeCell ref="G605:G608"/>
    <mergeCell ref="H605:H608"/>
    <mergeCell ref="I605:I608"/>
    <mergeCell ref="J605:J608"/>
    <mergeCell ref="K605:K608"/>
    <mergeCell ref="L605:L608"/>
    <mergeCell ref="S609:U612"/>
    <mergeCell ref="AC609:AC610"/>
    <mergeCell ref="AD609:AD610"/>
    <mergeCell ref="AE609:AE610"/>
    <mergeCell ref="AF609:AF610"/>
    <mergeCell ref="AG609:AG610"/>
    <mergeCell ref="AH609:AH610"/>
    <mergeCell ref="AI609:AI610"/>
    <mergeCell ref="AJ609:AJ610"/>
    <mergeCell ref="AK609:AK611"/>
    <mergeCell ref="AL609:AL611"/>
    <mergeCell ref="C611:C612"/>
    <mergeCell ref="AC611:AC612"/>
    <mergeCell ref="AD611:AD612"/>
    <mergeCell ref="AE611:AE612"/>
    <mergeCell ref="AF611:AF612"/>
    <mergeCell ref="AG611:AG612"/>
    <mergeCell ref="AH611:AH612"/>
    <mergeCell ref="AI611:AI612"/>
    <mergeCell ref="AJ611:AJ612"/>
    <mergeCell ref="AK612:AK614"/>
    <mergeCell ref="AL612:AL614"/>
    <mergeCell ref="C613:D614"/>
    <mergeCell ref="E613:E616"/>
    <mergeCell ref="F613:F616"/>
    <mergeCell ref="G613:G616"/>
    <mergeCell ref="H613:H616"/>
    <mergeCell ref="I613:I616"/>
    <mergeCell ref="J613:J616"/>
    <mergeCell ref="K613:K616"/>
    <mergeCell ref="L613:L616"/>
    <mergeCell ref="S613:U616"/>
    <mergeCell ref="AC613:AC614"/>
    <mergeCell ref="AD613:AD614"/>
    <mergeCell ref="AE613:AE614"/>
    <mergeCell ref="AF613:AF614"/>
    <mergeCell ref="AG613:AG614"/>
    <mergeCell ref="AH613:AH614"/>
    <mergeCell ref="AI613:AI614"/>
    <mergeCell ref="AJ613:AJ614"/>
    <mergeCell ref="AC615:AC616"/>
    <mergeCell ref="AD615:AD616"/>
    <mergeCell ref="A609:A616"/>
    <mergeCell ref="B609:B612"/>
    <mergeCell ref="C609:C610"/>
    <mergeCell ref="D609:D612"/>
    <mergeCell ref="E609:E612"/>
    <mergeCell ref="F609:F612"/>
    <mergeCell ref="G609:G612"/>
    <mergeCell ref="H609:H612"/>
    <mergeCell ref="I609:I612"/>
    <mergeCell ref="J609:J612"/>
    <mergeCell ref="K609:K612"/>
    <mergeCell ref="L609:L612"/>
    <mergeCell ref="M609:M612"/>
    <mergeCell ref="N609:N612"/>
    <mergeCell ref="O609:O612"/>
    <mergeCell ref="P609:Q612"/>
    <mergeCell ref="R609:R612"/>
    <mergeCell ref="B613:B616"/>
    <mergeCell ref="M613:M616"/>
    <mergeCell ref="N613:N616"/>
    <mergeCell ref="O613:O616"/>
    <mergeCell ref="P613:Q616"/>
    <mergeCell ref="R613:R616"/>
    <mergeCell ref="A617:A624"/>
    <mergeCell ref="B617:B620"/>
    <mergeCell ref="C617:C618"/>
    <mergeCell ref="D617:D620"/>
    <mergeCell ref="E617:E620"/>
    <mergeCell ref="F617:F620"/>
    <mergeCell ref="G617:G620"/>
    <mergeCell ref="H617:H620"/>
    <mergeCell ref="I617:I620"/>
    <mergeCell ref="J617:J620"/>
    <mergeCell ref="K617:K620"/>
    <mergeCell ref="L617:L620"/>
    <mergeCell ref="M617:M620"/>
    <mergeCell ref="N617:N620"/>
    <mergeCell ref="O617:O620"/>
    <mergeCell ref="P617:Q620"/>
    <mergeCell ref="R617:R620"/>
    <mergeCell ref="B621:B624"/>
    <mergeCell ref="M621:M624"/>
    <mergeCell ref="N621:N624"/>
    <mergeCell ref="O621:O624"/>
    <mergeCell ref="P621:Q624"/>
    <mergeCell ref="R621:R624"/>
    <mergeCell ref="C615:D616"/>
    <mergeCell ref="AE615:AE616"/>
    <mergeCell ref="AF615:AF616"/>
    <mergeCell ref="AG615:AG616"/>
    <mergeCell ref="AH615:AH616"/>
    <mergeCell ref="AI615:AI616"/>
    <mergeCell ref="AJ615:AJ616"/>
    <mergeCell ref="V616:AA616"/>
    <mergeCell ref="S621:U624"/>
    <mergeCell ref="AC621:AC622"/>
    <mergeCell ref="AD621:AD622"/>
    <mergeCell ref="AE621:AE622"/>
    <mergeCell ref="AF621:AF622"/>
    <mergeCell ref="AG621:AG622"/>
    <mergeCell ref="AH621:AH622"/>
    <mergeCell ref="AI621:AI622"/>
    <mergeCell ref="AJ621:AJ622"/>
    <mergeCell ref="C623:D624"/>
    <mergeCell ref="AC623:AC624"/>
    <mergeCell ref="AD623:AD624"/>
    <mergeCell ref="AE623:AE624"/>
    <mergeCell ref="AF623:AF624"/>
    <mergeCell ref="AG623:AG624"/>
    <mergeCell ref="AH623:AH624"/>
    <mergeCell ref="AI623:AI624"/>
    <mergeCell ref="AJ623:AJ624"/>
    <mergeCell ref="V624:AA624"/>
    <mergeCell ref="S617:U620"/>
    <mergeCell ref="AC617:AC618"/>
    <mergeCell ref="AD617:AD618"/>
    <mergeCell ref="AE617:AE618"/>
    <mergeCell ref="AF617:AF618"/>
    <mergeCell ref="AG617:AG618"/>
    <mergeCell ref="AH617:AH618"/>
    <mergeCell ref="AI617:AI618"/>
    <mergeCell ref="AJ617:AJ618"/>
    <mergeCell ref="AB609:AB616"/>
    <mergeCell ref="AB617:AB624"/>
    <mergeCell ref="AK617:AK619"/>
    <mergeCell ref="AL617:AL619"/>
    <mergeCell ref="C619:C620"/>
    <mergeCell ref="AC619:AC620"/>
    <mergeCell ref="AD619:AD620"/>
    <mergeCell ref="AE619:AE620"/>
    <mergeCell ref="AF619:AF620"/>
    <mergeCell ref="AG619:AG620"/>
    <mergeCell ref="AH619:AH620"/>
    <mergeCell ref="AI619:AI620"/>
    <mergeCell ref="AJ619:AJ620"/>
    <mergeCell ref="AK620:AK622"/>
    <mergeCell ref="AL620:AL622"/>
    <mergeCell ref="C621:D622"/>
    <mergeCell ref="E621:E624"/>
    <mergeCell ref="F621:F624"/>
    <mergeCell ref="G621:G624"/>
    <mergeCell ref="H621:H624"/>
    <mergeCell ref="I621:I624"/>
    <mergeCell ref="J621:J624"/>
    <mergeCell ref="K621:K624"/>
    <mergeCell ref="L621:L624"/>
    <mergeCell ref="S625:U628"/>
    <mergeCell ref="AC625:AC626"/>
    <mergeCell ref="AD625:AD626"/>
    <mergeCell ref="AE625:AE626"/>
    <mergeCell ref="AF625:AF626"/>
    <mergeCell ref="AG625:AG626"/>
    <mergeCell ref="AH625:AH626"/>
    <mergeCell ref="AI625:AI626"/>
    <mergeCell ref="AJ625:AJ626"/>
    <mergeCell ref="AK625:AK627"/>
    <mergeCell ref="AL625:AL627"/>
    <mergeCell ref="C627:C628"/>
    <mergeCell ref="AC627:AC628"/>
    <mergeCell ref="AD627:AD628"/>
    <mergeCell ref="AE627:AE628"/>
    <mergeCell ref="AF627:AF628"/>
    <mergeCell ref="AG627:AG628"/>
    <mergeCell ref="AH627:AH628"/>
    <mergeCell ref="AI627:AI628"/>
    <mergeCell ref="AJ627:AJ628"/>
    <mergeCell ref="AK628:AK630"/>
    <mergeCell ref="AL628:AL630"/>
    <mergeCell ref="C629:D630"/>
    <mergeCell ref="E629:E632"/>
    <mergeCell ref="F629:F632"/>
    <mergeCell ref="G629:G632"/>
    <mergeCell ref="H629:H632"/>
    <mergeCell ref="I629:I632"/>
    <mergeCell ref="J629:J632"/>
    <mergeCell ref="K629:K632"/>
    <mergeCell ref="L629:L632"/>
    <mergeCell ref="S629:U632"/>
    <mergeCell ref="AC629:AC630"/>
    <mergeCell ref="AD629:AD630"/>
    <mergeCell ref="AE629:AE630"/>
    <mergeCell ref="AF629:AF630"/>
    <mergeCell ref="AG629:AG630"/>
    <mergeCell ref="AH629:AH630"/>
    <mergeCell ref="AI629:AI630"/>
    <mergeCell ref="AJ629:AJ630"/>
    <mergeCell ref="AC631:AC632"/>
    <mergeCell ref="AD631:AD632"/>
    <mergeCell ref="A625:A632"/>
    <mergeCell ref="B625:B628"/>
    <mergeCell ref="C625:C626"/>
    <mergeCell ref="D625:D628"/>
    <mergeCell ref="E625:E628"/>
    <mergeCell ref="F625:F628"/>
    <mergeCell ref="G625:G628"/>
    <mergeCell ref="H625:H628"/>
    <mergeCell ref="I625:I628"/>
    <mergeCell ref="J625:J628"/>
    <mergeCell ref="K625:K628"/>
    <mergeCell ref="L625:L628"/>
    <mergeCell ref="M625:M628"/>
    <mergeCell ref="N625:N628"/>
    <mergeCell ref="O625:O628"/>
    <mergeCell ref="P625:Q628"/>
    <mergeCell ref="R625:R628"/>
    <mergeCell ref="B629:B632"/>
    <mergeCell ref="M629:M632"/>
    <mergeCell ref="N629:N632"/>
    <mergeCell ref="O629:O632"/>
    <mergeCell ref="P629:Q632"/>
    <mergeCell ref="R629:R632"/>
    <mergeCell ref="A633:A640"/>
    <mergeCell ref="B633:B636"/>
    <mergeCell ref="C633:C634"/>
    <mergeCell ref="D633:D636"/>
    <mergeCell ref="E633:E636"/>
    <mergeCell ref="F633:F636"/>
    <mergeCell ref="G633:G636"/>
    <mergeCell ref="H633:H636"/>
    <mergeCell ref="I633:I636"/>
    <mergeCell ref="J633:J636"/>
    <mergeCell ref="K633:K636"/>
    <mergeCell ref="L633:L636"/>
    <mergeCell ref="M633:M636"/>
    <mergeCell ref="N633:N636"/>
    <mergeCell ref="O633:O636"/>
    <mergeCell ref="P633:Q636"/>
    <mergeCell ref="R633:R636"/>
    <mergeCell ref="B637:B640"/>
    <mergeCell ref="M637:M640"/>
    <mergeCell ref="N637:N640"/>
    <mergeCell ref="O637:O640"/>
    <mergeCell ref="P637:Q640"/>
    <mergeCell ref="R637:R640"/>
    <mergeCell ref="C631:D632"/>
    <mergeCell ref="AE631:AE632"/>
    <mergeCell ref="AF631:AF632"/>
    <mergeCell ref="AG631:AG632"/>
    <mergeCell ref="AH631:AH632"/>
    <mergeCell ref="AI631:AI632"/>
    <mergeCell ref="AJ631:AJ632"/>
    <mergeCell ref="V632:AA632"/>
    <mergeCell ref="S637:U640"/>
    <mergeCell ref="AC637:AC638"/>
    <mergeCell ref="AD637:AD638"/>
    <mergeCell ref="AE637:AE638"/>
    <mergeCell ref="AF637:AF638"/>
    <mergeCell ref="AG637:AG638"/>
    <mergeCell ref="AH637:AH638"/>
    <mergeCell ref="AI637:AI638"/>
    <mergeCell ref="AJ637:AJ638"/>
    <mergeCell ref="C639:D640"/>
    <mergeCell ref="AC639:AC640"/>
    <mergeCell ref="AD639:AD640"/>
    <mergeCell ref="AE639:AE640"/>
    <mergeCell ref="AF639:AF640"/>
    <mergeCell ref="AG639:AG640"/>
    <mergeCell ref="AH639:AH640"/>
    <mergeCell ref="AI639:AI640"/>
    <mergeCell ref="AJ639:AJ640"/>
    <mergeCell ref="V640:AA640"/>
    <mergeCell ref="S633:U636"/>
    <mergeCell ref="AC633:AC634"/>
    <mergeCell ref="AD633:AD634"/>
    <mergeCell ref="AE633:AE634"/>
    <mergeCell ref="AF633:AF634"/>
    <mergeCell ref="AG633:AG634"/>
    <mergeCell ref="AH633:AH634"/>
    <mergeCell ref="AI633:AI634"/>
    <mergeCell ref="AJ633:AJ634"/>
    <mergeCell ref="AB625:AB632"/>
    <mergeCell ref="AB633:AB640"/>
    <mergeCell ref="AK633:AK635"/>
    <mergeCell ref="AL633:AL635"/>
    <mergeCell ref="C635:C636"/>
    <mergeCell ref="AC635:AC636"/>
    <mergeCell ref="AD635:AD636"/>
    <mergeCell ref="AE635:AE636"/>
    <mergeCell ref="AF635:AF636"/>
    <mergeCell ref="AG635:AG636"/>
    <mergeCell ref="AH635:AH636"/>
    <mergeCell ref="AI635:AI636"/>
    <mergeCell ref="AJ635:AJ636"/>
    <mergeCell ref="AK636:AK638"/>
    <mergeCell ref="AL636:AL638"/>
    <mergeCell ref="C637:D638"/>
    <mergeCell ref="E637:E640"/>
    <mergeCell ref="F637:F640"/>
    <mergeCell ref="G637:G640"/>
    <mergeCell ref="H637:H640"/>
    <mergeCell ref="I637:I640"/>
    <mergeCell ref="J637:J640"/>
    <mergeCell ref="K637:K640"/>
    <mergeCell ref="L637:L640"/>
    <mergeCell ref="S641:U644"/>
    <mergeCell ref="AC641:AC642"/>
    <mergeCell ref="AD641:AD642"/>
    <mergeCell ref="AE641:AE642"/>
    <mergeCell ref="AF641:AF642"/>
    <mergeCell ref="AG641:AG642"/>
    <mergeCell ref="AH641:AH642"/>
    <mergeCell ref="AI641:AI642"/>
    <mergeCell ref="AJ641:AJ642"/>
    <mergeCell ref="AK641:AK643"/>
    <mergeCell ref="AL641:AL643"/>
    <mergeCell ref="C643:C644"/>
    <mergeCell ref="AC643:AC644"/>
    <mergeCell ref="AD643:AD644"/>
    <mergeCell ref="AE643:AE644"/>
    <mergeCell ref="AF643:AF644"/>
    <mergeCell ref="AG643:AG644"/>
    <mergeCell ref="AH643:AH644"/>
    <mergeCell ref="AI643:AI644"/>
    <mergeCell ref="AJ643:AJ644"/>
    <mergeCell ref="AK644:AK646"/>
    <mergeCell ref="AL644:AL646"/>
    <mergeCell ref="C645:D646"/>
    <mergeCell ref="E645:E648"/>
    <mergeCell ref="F645:F648"/>
    <mergeCell ref="G645:G648"/>
    <mergeCell ref="H645:H648"/>
    <mergeCell ref="I645:I648"/>
    <mergeCell ref="J645:J648"/>
    <mergeCell ref="K645:K648"/>
    <mergeCell ref="L645:L648"/>
    <mergeCell ref="S645:U648"/>
    <mergeCell ref="AC645:AC646"/>
    <mergeCell ref="AD645:AD646"/>
    <mergeCell ref="AE645:AE646"/>
    <mergeCell ref="AF645:AF646"/>
    <mergeCell ref="AG645:AG646"/>
    <mergeCell ref="AH645:AH646"/>
    <mergeCell ref="AI645:AI646"/>
    <mergeCell ref="AJ645:AJ646"/>
    <mergeCell ref="AC647:AC648"/>
    <mergeCell ref="AD647:AD648"/>
    <mergeCell ref="A641:A648"/>
    <mergeCell ref="B641:B644"/>
    <mergeCell ref="C641:C642"/>
    <mergeCell ref="D641:D644"/>
    <mergeCell ref="E641:E644"/>
    <mergeCell ref="F641:F644"/>
    <mergeCell ref="G641:G644"/>
    <mergeCell ref="H641:H644"/>
    <mergeCell ref="I641:I644"/>
    <mergeCell ref="J641:J644"/>
    <mergeCell ref="K641:K644"/>
    <mergeCell ref="L641:L644"/>
    <mergeCell ref="M641:M644"/>
    <mergeCell ref="N641:N644"/>
    <mergeCell ref="O641:O644"/>
    <mergeCell ref="P641:Q644"/>
    <mergeCell ref="R641:R644"/>
    <mergeCell ref="B645:B648"/>
    <mergeCell ref="M645:M648"/>
    <mergeCell ref="N645:N648"/>
    <mergeCell ref="O645:O648"/>
    <mergeCell ref="P645:Q648"/>
    <mergeCell ref="R645:R648"/>
    <mergeCell ref="A649:A656"/>
    <mergeCell ref="B649:B652"/>
    <mergeCell ref="C649:C650"/>
    <mergeCell ref="D649:D652"/>
    <mergeCell ref="E649:E652"/>
    <mergeCell ref="F649:F652"/>
    <mergeCell ref="G649:G652"/>
    <mergeCell ref="H649:H652"/>
    <mergeCell ref="I649:I652"/>
    <mergeCell ref="J649:J652"/>
    <mergeCell ref="K649:K652"/>
    <mergeCell ref="L649:L652"/>
    <mergeCell ref="M649:M652"/>
    <mergeCell ref="N649:N652"/>
    <mergeCell ref="O649:O652"/>
    <mergeCell ref="P649:Q652"/>
    <mergeCell ref="R649:R652"/>
    <mergeCell ref="B653:B656"/>
    <mergeCell ref="M653:M656"/>
    <mergeCell ref="N653:N656"/>
    <mergeCell ref="O653:O656"/>
    <mergeCell ref="P653:Q656"/>
    <mergeCell ref="R653:R656"/>
    <mergeCell ref="C647:D648"/>
    <mergeCell ref="AE647:AE648"/>
    <mergeCell ref="AF647:AF648"/>
    <mergeCell ref="AG647:AG648"/>
    <mergeCell ref="AH647:AH648"/>
    <mergeCell ref="AI647:AI648"/>
    <mergeCell ref="AJ647:AJ648"/>
    <mergeCell ref="V648:AA648"/>
    <mergeCell ref="S653:U656"/>
    <mergeCell ref="AC653:AC654"/>
    <mergeCell ref="AD653:AD654"/>
    <mergeCell ref="AE653:AE654"/>
    <mergeCell ref="AF653:AF654"/>
    <mergeCell ref="AG653:AG654"/>
    <mergeCell ref="AH653:AH654"/>
    <mergeCell ref="AI653:AI654"/>
    <mergeCell ref="AJ653:AJ654"/>
    <mergeCell ref="C655:D656"/>
    <mergeCell ref="AC655:AC656"/>
    <mergeCell ref="AD655:AD656"/>
    <mergeCell ref="AE655:AE656"/>
    <mergeCell ref="AF655:AF656"/>
    <mergeCell ref="AG655:AG656"/>
    <mergeCell ref="AH655:AH656"/>
    <mergeCell ref="AI655:AI656"/>
    <mergeCell ref="AJ655:AJ656"/>
    <mergeCell ref="V656:AA656"/>
    <mergeCell ref="S649:U652"/>
    <mergeCell ref="AC649:AC650"/>
    <mergeCell ref="AD649:AD650"/>
    <mergeCell ref="AE649:AE650"/>
    <mergeCell ref="AF649:AF650"/>
    <mergeCell ref="AG649:AG650"/>
    <mergeCell ref="AH649:AH650"/>
    <mergeCell ref="AI649:AI650"/>
    <mergeCell ref="AJ649:AJ650"/>
    <mergeCell ref="AB641:AB648"/>
    <mergeCell ref="AB649:AB656"/>
    <mergeCell ref="AK649:AK651"/>
    <mergeCell ref="AL649:AL651"/>
    <mergeCell ref="C651:C652"/>
    <mergeCell ref="AC651:AC652"/>
    <mergeCell ref="AD651:AD652"/>
    <mergeCell ref="AE651:AE652"/>
    <mergeCell ref="AF651:AF652"/>
    <mergeCell ref="AG651:AG652"/>
    <mergeCell ref="AH651:AH652"/>
    <mergeCell ref="AI651:AI652"/>
    <mergeCell ref="AJ651:AJ652"/>
    <mergeCell ref="AK652:AK654"/>
    <mergeCell ref="AL652:AL654"/>
    <mergeCell ref="C653:D654"/>
    <mergeCell ref="E653:E656"/>
    <mergeCell ref="F653:F656"/>
    <mergeCell ref="G653:G656"/>
    <mergeCell ref="H653:H656"/>
    <mergeCell ref="I653:I656"/>
    <mergeCell ref="J653:J656"/>
    <mergeCell ref="K653:K656"/>
    <mergeCell ref="L653:L656"/>
    <mergeCell ref="S657:U660"/>
    <mergeCell ref="AC657:AC658"/>
    <mergeCell ref="AD657:AD658"/>
    <mergeCell ref="AE657:AE658"/>
    <mergeCell ref="AF657:AF658"/>
    <mergeCell ref="AG657:AG658"/>
    <mergeCell ref="AH657:AH658"/>
    <mergeCell ref="AI657:AI658"/>
    <mergeCell ref="AJ657:AJ658"/>
    <mergeCell ref="AK657:AK659"/>
    <mergeCell ref="AL657:AL659"/>
    <mergeCell ref="C659:C660"/>
    <mergeCell ref="AC659:AC660"/>
    <mergeCell ref="AD659:AD660"/>
    <mergeCell ref="AE659:AE660"/>
    <mergeCell ref="AF659:AF660"/>
    <mergeCell ref="AG659:AG660"/>
    <mergeCell ref="AH659:AH660"/>
    <mergeCell ref="AI659:AI660"/>
    <mergeCell ref="AJ659:AJ660"/>
    <mergeCell ref="AK660:AK662"/>
    <mergeCell ref="AL660:AL662"/>
    <mergeCell ref="C661:D662"/>
    <mergeCell ref="E661:E664"/>
    <mergeCell ref="F661:F664"/>
    <mergeCell ref="G661:G664"/>
    <mergeCell ref="H661:H664"/>
    <mergeCell ref="I661:I664"/>
    <mergeCell ref="J661:J664"/>
    <mergeCell ref="K661:K664"/>
    <mergeCell ref="L661:L664"/>
    <mergeCell ref="S661:U664"/>
    <mergeCell ref="AC661:AC662"/>
    <mergeCell ref="AD661:AD662"/>
    <mergeCell ref="AE661:AE662"/>
    <mergeCell ref="AF661:AF662"/>
    <mergeCell ref="AG661:AG662"/>
    <mergeCell ref="AH661:AH662"/>
    <mergeCell ref="AI661:AI662"/>
    <mergeCell ref="AJ661:AJ662"/>
    <mergeCell ref="AC663:AC664"/>
    <mergeCell ref="AD663:AD664"/>
    <mergeCell ref="A657:A664"/>
    <mergeCell ref="B657:B660"/>
    <mergeCell ref="C657:C658"/>
    <mergeCell ref="D657:D660"/>
    <mergeCell ref="E657:E660"/>
    <mergeCell ref="F657:F660"/>
    <mergeCell ref="G657:G660"/>
    <mergeCell ref="H657:H660"/>
    <mergeCell ref="I657:I660"/>
    <mergeCell ref="J657:J660"/>
    <mergeCell ref="K657:K660"/>
    <mergeCell ref="L657:L660"/>
    <mergeCell ref="M657:M660"/>
    <mergeCell ref="N657:N660"/>
    <mergeCell ref="O657:O660"/>
    <mergeCell ref="P657:Q660"/>
    <mergeCell ref="R657:R660"/>
    <mergeCell ref="B661:B664"/>
    <mergeCell ref="M661:M664"/>
    <mergeCell ref="N661:N664"/>
    <mergeCell ref="O661:O664"/>
    <mergeCell ref="P661:Q664"/>
    <mergeCell ref="R661:R664"/>
    <mergeCell ref="A665:A672"/>
    <mergeCell ref="B665:B668"/>
    <mergeCell ref="C665:C666"/>
    <mergeCell ref="D665:D668"/>
    <mergeCell ref="E665:E668"/>
    <mergeCell ref="F665:F668"/>
    <mergeCell ref="G665:G668"/>
    <mergeCell ref="H665:H668"/>
    <mergeCell ref="I665:I668"/>
    <mergeCell ref="J665:J668"/>
    <mergeCell ref="K665:K668"/>
    <mergeCell ref="L665:L668"/>
    <mergeCell ref="M665:M668"/>
    <mergeCell ref="N665:N668"/>
    <mergeCell ref="O665:O668"/>
    <mergeCell ref="P665:Q668"/>
    <mergeCell ref="R665:R668"/>
    <mergeCell ref="B669:B672"/>
    <mergeCell ref="M669:M672"/>
    <mergeCell ref="N669:N672"/>
    <mergeCell ref="O669:O672"/>
    <mergeCell ref="P669:Q672"/>
    <mergeCell ref="R669:R672"/>
    <mergeCell ref="C663:D664"/>
    <mergeCell ref="AE663:AE664"/>
    <mergeCell ref="AF663:AF664"/>
    <mergeCell ref="AG663:AG664"/>
    <mergeCell ref="AH663:AH664"/>
    <mergeCell ref="AI663:AI664"/>
    <mergeCell ref="AJ663:AJ664"/>
    <mergeCell ref="V664:AA664"/>
    <mergeCell ref="S669:U672"/>
    <mergeCell ref="AC669:AC670"/>
    <mergeCell ref="AD669:AD670"/>
    <mergeCell ref="AE669:AE670"/>
    <mergeCell ref="AF669:AF670"/>
    <mergeCell ref="AG669:AG670"/>
    <mergeCell ref="AH669:AH670"/>
    <mergeCell ref="AI669:AI670"/>
    <mergeCell ref="AJ669:AJ670"/>
    <mergeCell ref="C671:D672"/>
    <mergeCell ref="AC671:AC672"/>
    <mergeCell ref="AD671:AD672"/>
    <mergeCell ref="AE671:AE672"/>
    <mergeCell ref="AF671:AF672"/>
    <mergeCell ref="AG671:AG672"/>
    <mergeCell ref="AH671:AH672"/>
    <mergeCell ref="AI671:AI672"/>
    <mergeCell ref="AJ671:AJ672"/>
    <mergeCell ref="V672:AA672"/>
    <mergeCell ref="S665:U668"/>
    <mergeCell ref="AC665:AC666"/>
    <mergeCell ref="AD665:AD666"/>
    <mergeCell ref="AE665:AE666"/>
    <mergeCell ref="AF665:AF666"/>
    <mergeCell ref="AG665:AG666"/>
    <mergeCell ref="AH665:AH666"/>
    <mergeCell ref="AI665:AI666"/>
    <mergeCell ref="AJ665:AJ666"/>
    <mergeCell ref="AB657:AB664"/>
    <mergeCell ref="AB665:AB672"/>
    <mergeCell ref="AK665:AK667"/>
    <mergeCell ref="AL665:AL667"/>
    <mergeCell ref="C667:C668"/>
    <mergeCell ref="AC667:AC668"/>
    <mergeCell ref="AD667:AD668"/>
    <mergeCell ref="AE667:AE668"/>
    <mergeCell ref="AF667:AF668"/>
    <mergeCell ref="AG667:AG668"/>
    <mergeCell ref="AH667:AH668"/>
    <mergeCell ref="AI667:AI668"/>
    <mergeCell ref="AJ667:AJ668"/>
    <mergeCell ref="AK668:AK670"/>
    <mergeCell ref="AL668:AL670"/>
    <mergeCell ref="C669:D670"/>
    <mergeCell ref="E669:E672"/>
    <mergeCell ref="F669:F672"/>
    <mergeCell ref="G669:G672"/>
    <mergeCell ref="H669:H672"/>
    <mergeCell ref="I669:I672"/>
    <mergeCell ref="J669:J672"/>
    <mergeCell ref="K669:K672"/>
    <mergeCell ref="L669:L672"/>
    <mergeCell ref="S673:U676"/>
    <mergeCell ref="AC673:AC674"/>
    <mergeCell ref="AD673:AD674"/>
    <mergeCell ref="AE673:AE674"/>
    <mergeCell ref="AF673:AF674"/>
    <mergeCell ref="AG673:AG674"/>
    <mergeCell ref="AH673:AH674"/>
    <mergeCell ref="AI673:AI674"/>
    <mergeCell ref="AJ673:AJ674"/>
    <mergeCell ref="AK673:AK675"/>
    <mergeCell ref="AL673:AL675"/>
    <mergeCell ref="C675:C676"/>
    <mergeCell ref="AC675:AC676"/>
    <mergeCell ref="AD675:AD676"/>
    <mergeCell ref="AE675:AE676"/>
    <mergeCell ref="AF675:AF676"/>
    <mergeCell ref="AG675:AG676"/>
    <mergeCell ref="AH675:AH676"/>
    <mergeCell ref="AI675:AI676"/>
    <mergeCell ref="AJ675:AJ676"/>
    <mergeCell ref="AK676:AK678"/>
    <mergeCell ref="AL676:AL678"/>
    <mergeCell ref="C677:D678"/>
    <mergeCell ref="E677:E680"/>
    <mergeCell ref="F677:F680"/>
    <mergeCell ref="G677:G680"/>
    <mergeCell ref="H677:H680"/>
    <mergeCell ref="I677:I680"/>
    <mergeCell ref="J677:J680"/>
    <mergeCell ref="K677:K680"/>
    <mergeCell ref="L677:L680"/>
    <mergeCell ref="S677:U680"/>
    <mergeCell ref="AC677:AC678"/>
    <mergeCell ref="AD677:AD678"/>
    <mergeCell ref="AE677:AE678"/>
    <mergeCell ref="AF677:AF678"/>
    <mergeCell ref="AG677:AG678"/>
    <mergeCell ref="AH677:AH678"/>
    <mergeCell ref="AI677:AI678"/>
    <mergeCell ref="AJ677:AJ678"/>
    <mergeCell ref="AC679:AC680"/>
    <mergeCell ref="AD679:AD680"/>
    <mergeCell ref="A673:A680"/>
    <mergeCell ref="B673:B676"/>
    <mergeCell ref="C673:C674"/>
    <mergeCell ref="D673:D676"/>
    <mergeCell ref="E673:E676"/>
    <mergeCell ref="F673:F676"/>
    <mergeCell ref="G673:G676"/>
    <mergeCell ref="H673:H676"/>
    <mergeCell ref="I673:I676"/>
    <mergeCell ref="J673:J676"/>
    <mergeCell ref="K673:K676"/>
    <mergeCell ref="L673:L676"/>
    <mergeCell ref="M673:M676"/>
    <mergeCell ref="N673:N676"/>
    <mergeCell ref="O673:O676"/>
    <mergeCell ref="P673:Q676"/>
    <mergeCell ref="R673:R676"/>
    <mergeCell ref="B677:B680"/>
    <mergeCell ref="M677:M680"/>
    <mergeCell ref="N677:N680"/>
    <mergeCell ref="O677:O680"/>
    <mergeCell ref="P677:Q680"/>
    <mergeCell ref="R677:R680"/>
    <mergeCell ref="A681:A688"/>
    <mergeCell ref="B681:B684"/>
    <mergeCell ref="C681:C682"/>
    <mergeCell ref="D681:D684"/>
    <mergeCell ref="E681:E684"/>
    <mergeCell ref="F681:F684"/>
    <mergeCell ref="G681:G684"/>
    <mergeCell ref="H681:H684"/>
    <mergeCell ref="I681:I684"/>
    <mergeCell ref="J681:J684"/>
    <mergeCell ref="K681:K684"/>
    <mergeCell ref="L681:L684"/>
    <mergeCell ref="M681:M684"/>
    <mergeCell ref="N681:N684"/>
    <mergeCell ref="O681:O684"/>
    <mergeCell ref="P681:Q684"/>
    <mergeCell ref="R681:R684"/>
    <mergeCell ref="B685:B688"/>
    <mergeCell ref="M685:M688"/>
    <mergeCell ref="N685:N688"/>
    <mergeCell ref="O685:O688"/>
    <mergeCell ref="P685:Q688"/>
    <mergeCell ref="R685:R688"/>
    <mergeCell ref="C679:D680"/>
    <mergeCell ref="AE679:AE680"/>
    <mergeCell ref="AF679:AF680"/>
    <mergeCell ref="AG679:AG680"/>
    <mergeCell ref="AH679:AH680"/>
    <mergeCell ref="AI679:AI680"/>
    <mergeCell ref="AJ679:AJ680"/>
    <mergeCell ref="V680:AA680"/>
    <mergeCell ref="S685:U688"/>
    <mergeCell ref="AC685:AC686"/>
    <mergeCell ref="AD685:AD686"/>
    <mergeCell ref="AE685:AE686"/>
    <mergeCell ref="AF685:AF686"/>
    <mergeCell ref="AG685:AG686"/>
    <mergeCell ref="AH685:AH686"/>
    <mergeCell ref="AI685:AI686"/>
    <mergeCell ref="AJ685:AJ686"/>
    <mergeCell ref="C687:D688"/>
    <mergeCell ref="AC687:AC688"/>
    <mergeCell ref="AD687:AD688"/>
    <mergeCell ref="AE687:AE688"/>
    <mergeCell ref="AF687:AF688"/>
    <mergeCell ref="AG687:AG688"/>
    <mergeCell ref="AH687:AH688"/>
    <mergeCell ref="AI687:AI688"/>
    <mergeCell ref="AJ687:AJ688"/>
    <mergeCell ref="V688:AA688"/>
    <mergeCell ref="S681:U684"/>
    <mergeCell ref="AC681:AC682"/>
    <mergeCell ref="AD681:AD682"/>
    <mergeCell ref="AE681:AE682"/>
    <mergeCell ref="AF681:AF682"/>
    <mergeCell ref="AG681:AG682"/>
    <mergeCell ref="AH681:AH682"/>
    <mergeCell ref="AI681:AI682"/>
    <mergeCell ref="AJ681:AJ682"/>
    <mergeCell ref="AB673:AB680"/>
    <mergeCell ref="AB681:AB688"/>
    <mergeCell ref="AK681:AK683"/>
    <mergeCell ref="AL681:AL683"/>
    <mergeCell ref="C683:C684"/>
    <mergeCell ref="AC683:AC684"/>
    <mergeCell ref="AD683:AD684"/>
    <mergeCell ref="AE683:AE684"/>
    <mergeCell ref="AF683:AF684"/>
    <mergeCell ref="AG683:AG684"/>
    <mergeCell ref="AH683:AH684"/>
    <mergeCell ref="AI683:AI684"/>
    <mergeCell ref="AJ683:AJ684"/>
    <mergeCell ref="AK684:AK686"/>
    <mergeCell ref="AL684:AL686"/>
    <mergeCell ref="C685:D686"/>
    <mergeCell ref="E685:E688"/>
    <mergeCell ref="F685:F688"/>
    <mergeCell ref="G685:G688"/>
    <mergeCell ref="H685:H688"/>
    <mergeCell ref="I685:I688"/>
    <mergeCell ref="J685:J688"/>
    <mergeCell ref="K685:K688"/>
    <mergeCell ref="L685:L688"/>
    <mergeCell ref="S689:U692"/>
    <mergeCell ref="AC689:AC690"/>
    <mergeCell ref="AD689:AD690"/>
    <mergeCell ref="AE689:AE690"/>
    <mergeCell ref="AF689:AF690"/>
    <mergeCell ref="AG689:AG690"/>
    <mergeCell ref="AH689:AH690"/>
    <mergeCell ref="AI689:AI690"/>
    <mergeCell ref="AJ689:AJ690"/>
    <mergeCell ref="AK689:AK691"/>
    <mergeCell ref="AL689:AL691"/>
    <mergeCell ref="C691:C692"/>
    <mergeCell ref="AC691:AC692"/>
    <mergeCell ref="AD691:AD692"/>
    <mergeCell ref="AE691:AE692"/>
    <mergeCell ref="AF691:AF692"/>
    <mergeCell ref="AG691:AG692"/>
    <mergeCell ref="AH691:AH692"/>
    <mergeCell ref="AI691:AI692"/>
    <mergeCell ref="AJ691:AJ692"/>
    <mergeCell ref="AK692:AK694"/>
    <mergeCell ref="AL692:AL694"/>
    <mergeCell ref="C693:D694"/>
    <mergeCell ref="E693:E696"/>
    <mergeCell ref="F693:F696"/>
    <mergeCell ref="G693:G696"/>
    <mergeCell ref="H693:H696"/>
    <mergeCell ref="I693:I696"/>
    <mergeCell ref="J693:J696"/>
    <mergeCell ref="K693:K696"/>
    <mergeCell ref="L693:L696"/>
    <mergeCell ref="S693:U696"/>
    <mergeCell ref="AC693:AC694"/>
    <mergeCell ref="AD693:AD694"/>
    <mergeCell ref="AE693:AE694"/>
    <mergeCell ref="AF693:AF694"/>
    <mergeCell ref="AG693:AG694"/>
    <mergeCell ref="AH693:AH694"/>
    <mergeCell ref="AI693:AI694"/>
    <mergeCell ref="AJ693:AJ694"/>
    <mergeCell ref="AC695:AC696"/>
    <mergeCell ref="AD695:AD696"/>
    <mergeCell ref="A689:A696"/>
    <mergeCell ref="B689:B692"/>
    <mergeCell ref="C689:C690"/>
    <mergeCell ref="D689:D692"/>
    <mergeCell ref="E689:E692"/>
    <mergeCell ref="F689:F692"/>
    <mergeCell ref="G689:G692"/>
    <mergeCell ref="H689:H692"/>
    <mergeCell ref="I689:I692"/>
    <mergeCell ref="J689:J692"/>
    <mergeCell ref="K689:K692"/>
    <mergeCell ref="L689:L692"/>
    <mergeCell ref="M689:M692"/>
    <mergeCell ref="N689:N692"/>
    <mergeCell ref="O689:O692"/>
    <mergeCell ref="P689:Q692"/>
    <mergeCell ref="R689:R692"/>
    <mergeCell ref="B693:B696"/>
    <mergeCell ref="M693:M696"/>
    <mergeCell ref="N693:N696"/>
    <mergeCell ref="O693:O696"/>
    <mergeCell ref="P693:Q696"/>
    <mergeCell ref="R693:R696"/>
    <mergeCell ref="A697:A704"/>
    <mergeCell ref="B697:B700"/>
    <mergeCell ref="C697:C698"/>
    <mergeCell ref="D697:D700"/>
    <mergeCell ref="E697:E700"/>
    <mergeCell ref="F697:F700"/>
    <mergeCell ref="G697:G700"/>
    <mergeCell ref="H697:H700"/>
    <mergeCell ref="I697:I700"/>
    <mergeCell ref="J697:J700"/>
    <mergeCell ref="K697:K700"/>
    <mergeCell ref="L697:L700"/>
    <mergeCell ref="M697:M700"/>
    <mergeCell ref="N697:N700"/>
    <mergeCell ref="O697:O700"/>
    <mergeCell ref="P697:Q700"/>
    <mergeCell ref="R697:R700"/>
    <mergeCell ref="B701:B704"/>
    <mergeCell ref="M701:M704"/>
    <mergeCell ref="N701:N704"/>
    <mergeCell ref="O701:O704"/>
    <mergeCell ref="P701:Q704"/>
    <mergeCell ref="R701:R704"/>
    <mergeCell ref="C695:D696"/>
    <mergeCell ref="AE695:AE696"/>
    <mergeCell ref="AF695:AF696"/>
    <mergeCell ref="AG695:AG696"/>
    <mergeCell ref="AH695:AH696"/>
    <mergeCell ref="AI695:AI696"/>
    <mergeCell ref="AJ695:AJ696"/>
    <mergeCell ref="V696:AA696"/>
    <mergeCell ref="S701:U704"/>
    <mergeCell ref="AC701:AC702"/>
    <mergeCell ref="AD701:AD702"/>
    <mergeCell ref="AE701:AE702"/>
    <mergeCell ref="AF701:AF702"/>
    <mergeCell ref="AG701:AG702"/>
    <mergeCell ref="AH701:AH702"/>
    <mergeCell ref="AI701:AI702"/>
    <mergeCell ref="AJ701:AJ702"/>
    <mergeCell ref="C703:D704"/>
    <mergeCell ref="AC703:AC704"/>
    <mergeCell ref="AD703:AD704"/>
    <mergeCell ref="AE703:AE704"/>
    <mergeCell ref="AF703:AF704"/>
    <mergeCell ref="AG703:AG704"/>
    <mergeCell ref="AH703:AH704"/>
    <mergeCell ref="AI703:AI704"/>
    <mergeCell ref="AJ703:AJ704"/>
    <mergeCell ref="V704:AA704"/>
    <mergeCell ref="S697:U700"/>
    <mergeCell ref="AC697:AC698"/>
    <mergeCell ref="AD697:AD698"/>
    <mergeCell ref="AE697:AE698"/>
    <mergeCell ref="AF697:AF698"/>
    <mergeCell ref="AG697:AG698"/>
    <mergeCell ref="AH697:AH698"/>
    <mergeCell ref="AI697:AI698"/>
    <mergeCell ref="AJ697:AJ698"/>
    <mergeCell ref="AB689:AB696"/>
    <mergeCell ref="AB697:AB704"/>
    <mergeCell ref="AK697:AK699"/>
    <mergeCell ref="AL697:AL699"/>
    <mergeCell ref="C699:C700"/>
    <mergeCell ref="AC699:AC700"/>
    <mergeCell ref="AD699:AD700"/>
    <mergeCell ref="AE699:AE700"/>
    <mergeCell ref="AF699:AF700"/>
    <mergeCell ref="AG699:AG700"/>
    <mergeCell ref="AH699:AH700"/>
    <mergeCell ref="AI699:AI700"/>
    <mergeCell ref="AJ699:AJ700"/>
    <mergeCell ref="AK700:AK702"/>
    <mergeCell ref="AL700:AL702"/>
    <mergeCell ref="C701:D702"/>
    <mergeCell ref="E701:E704"/>
    <mergeCell ref="F701:F704"/>
    <mergeCell ref="G701:G704"/>
    <mergeCell ref="H701:H704"/>
    <mergeCell ref="I701:I704"/>
    <mergeCell ref="J701:J704"/>
    <mergeCell ref="K701:K704"/>
    <mergeCell ref="L701:L704"/>
    <mergeCell ref="S705:U708"/>
    <mergeCell ref="AC705:AC706"/>
    <mergeCell ref="AD705:AD706"/>
    <mergeCell ref="AE705:AE706"/>
    <mergeCell ref="AF705:AF706"/>
    <mergeCell ref="AG705:AG706"/>
    <mergeCell ref="AH705:AH706"/>
    <mergeCell ref="AI705:AI706"/>
    <mergeCell ref="AJ705:AJ706"/>
    <mergeCell ref="AK705:AK707"/>
    <mergeCell ref="AL705:AL707"/>
    <mergeCell ref="C707:C708"/>
    <mergeCell ref="AC707:AC708"/>
    <mergeCell ref="AD707:AD708"/>
    <mergeCell ref="AE707:AE708"/>
    <mergeCell ref="AF707:AF708"/>
    <mergeCell ref="AG707:AG708"/>
    <mergeCell ref="AH707:AH708"/>
    <mergeCell ref="AI707:AI708"/>
    <mergeCell ref="AJ707:AJ708"/>
    <mergeCell ref="AK708:AK710"/>
    <mergeCell ref="AL708:AL710"/>
    <mergeCell ref="C709:D710"/>
    <mergeCell ref="E709:E712"/>
    <mergeCell ref="F709:F712"/>
    <mergeCell ref="G709:G712"/>
    <mergeCell ref="H709:H712"/>
    <mergeCell ref="I709:I712"/>
    <mergeCell ref="J709:J712"/>
    <mergeCell ref="K709:K712"/>
    <mergeCell ref="L709:L712"/>
    <mergeCell ref="S709:U712"/>
    <mergeCell ref="AC709:AC710"/>
    <mergeCell ref="AD709:AD710"/>
    <mergeCell ref="AE709:AE710"/>
    <mergeCell ref="AF709:AF710"/>
    <mergeCell ref="AG709:AG710"/>
    <mergeCell ref="AH709:AH710"/>
    <mergeCell ref="AI709:AI710"/>
    <mergeCell ref="AJ709:AJ710"/>
    <mergeCell ref="AC711:AC712"/>
    <mergeCell ref="AD711:AD712"/>
    <mergeCell ref="A705:A712"/>
    <mergeCell ref="B705:B708"/>
    <mergeCell ref="C705:C706"/>
    <mergeCell ref="D705:D708"/>
    <mergeCell ref="E705:E708"/>
    <mergeCell ref="F705:F708"/>
    <mergeCell ref="G705:G708"/>
    <mergeCell ref="H705:H708"/>
    <mergeCell ref="I705:I708"/>
    <mergeCell ref="J705:J708"/>
    <mergeCell ref="K705:K708"/>
    <mergeCell ref="L705:L708"/>
    <mergeCell ref="M705:M708"/>
    <mergeCell ref="N705:N708"/>
    <mergeCell ref="O705:O708"/>
    <mergeCell ref="P705:Q708"/>
    <mergeCell ref="R705:R708"/>
    <mergeCell ref="B709:B712"/>
    <mergeCell ref="M709:M712"/>
    <mergeCell ref="N709:N712"/>
    <mergeCell ref="O709:O712"/>
    <mergeCell ref="P709:Q712"/>
    <mergeCell ref="R709:R712"/>
    <mergeCell ref="A713:A720"/>
    <mergeCell ref="B713:B716"/>
    <mergeCell ref="C713:C714"/>
    <mergeCell ref="D713:D716"/>
    <mergeCell ref="E713:E716"/>
    <mergeCell ref="F713:F716"/>
    <mergeCell ref="G713:G716"/>
    <mergeCell ref="H713:H716"/>
    <mergeCell ref="I713:I716"/>
    <mergeCell ref="J713:J716"/>
    <mergeCell ref="K713:K716"/>
    <mergeCell ref="L713:L716"/>
    <mergeCell ref="M713:M716"/>
    <mergeCell ref="N713:N716"/>
    <mergeCell ref="O713:O716"/>
    <mergeCell ref="P713:Q716"/>
    <mergeCell ref="R713:R716"/>
    <mergeCell ref="B717:B720"/>
    <mergeCell ref="M717:M720"/>
    <mergeCell ref="N717:N720"/>
    <mergeCell ref="O717:O720"/>
    <mergeCell ref="P717:Q720"/>
    <mergeCell ref="R717:R720"/>
    <mergeCell ref="C711:D712"/>
    <mergeCell ref="AE711:AE712"/>
    <mergeCell ref="AF711:AF712"/>
    <mergeCell ref="AG711:AG712"/>
    <mergeCell ref="AH711:AH712"/>
    <mergeCell ref="AI711:AI712"/>
    <mergeCell ref="AJ711:AJ712"/>
    <mergeCell ref="V712:AA712"/>
    <mergeCell ref="S717:U720"/>
    <mergeCell ref="AC717:AC718"/>
    <mergeCell ref="AD717:AD718"/>
    <mergeCell ref="AE717:AE718"/>
    <mergeCell ref="AF717:AF718"/>
    <mergeCell ref="AG717:AG718"/>
    <mergeCell ref="AH717:AH718"/>
    <mergeCell ref="AI717:AI718"/>
    <mergeCell ref="AJ717:AJ718"/>
    <mergeCell ref="C719:D720"/>
    <mergeCell ref="AC719:AC720"/>
    <mergeCell ref="AD719:AD720"/>
    <mergeCell ref="AE719:AE720"/>
    <mergeCell ref="AF719:AF720"/>
    <mergeCell ref="AG719:AG720"/>
    <mergeCell ref="AH719:AH720"/>
    <mergeCell ref="AI719:AI720"/>
    <mergeCell ref="AJ719:AJ720"/>
    <mergeCell ref="V720:AA720"/>
    <mergeCell ref="S713:U716"/>
    <mergeCell ref="AC713:AC714"/>
    <mergeCell ref="AD713:AD714"/>
    <mergeCell ref="AE713:AE714"/>
    <mergeCell ref="AF713:AF714"/>
    <mergeCell ref="AG713:AG714"/>
    <mergeCell ref="AH713:AH714"/>
    <mergeCell ref="AI713:AI714"/>
    <mergeCell ref="AJ713:AJ714"/>
    <mergeCell ref="AB705:AB712"/>
    <mergeCell ref="AB713:AB720"/>
    <mergeCell ref="AK713:AK715"/>
    <mergeCell ref="AL713:AL715"/>
    <mergeCell ref="C715:C716"/>
    <mergeCell ref="AC715:AC716"/>
    <mergeCell ref="AD715:AD716"/>
    <mergeCell ref="AE715:AE716"/>
    <mergeCell ref="AF715:AF716"/>
    <mergeCell ref="AG715:AG716"/>
    <mergeCell ref="AH715:AH716"/>
    <mergeCell ref="AI715:AI716"/>
    <mergeCell ref="AJ715:AJ716"/>
    <mergeCell ref="AK716:AK718"/>
    <mergeCell ref="AL716:AL718"/>
    <mergeCell ref="C717:D718"/>
    <mergeCell ref="E717:E720"/>
    <mergeCell ref="F717:F720"/>
    <mergeCell ref="G717:G720"/>
    <mergeCell ref="H717:H720"/>
    <mergeCell ref="I717:I720"/>
    <mergeCell ref="J717:J720"/>
    <mergeCell ref="K717:K720"/>
    <mergeCell ref="L717:L720"/>
    <mergeCell ref="S721:U724"/>
    <mergeCell ref="AC721:AC722"/>
    <mergeCell ref="AD721:AD722"/>
    <mergeCell ref="AE721:AE722"/>
    <mergeCell ref="AF721:AF722"/>
    <mergeCell ref="AG721:AG722"/>
    <mergeCell ref="AH721:AH722"/>
    <mergeCell ref="AI721:AI722"/>
    <mergeCell ref="AJ721:AJ722"/>
    <mergeCell ref="AK721:AK723"/>
    <mergeCell ref="AL721:AL723"/>
    <mergeCell ref="C723:C724"/>
    <mergeCell ref="AC723:AC724"/>
    <mergeCell ref="AD723:AD724"/>
    <mergeCell ref="AE723:AE724"/>
    <mergeCell ref="AF723:AF724"/>
    <mergeCell ref="AG723:AG724"/>
    <mergeCell ref="AH723:AH724"/>
    <mergeCell ref="AI723:AI724"/>
    <mergeCell ref="AJ723:AJ724"/>
    <mergeCell ref="AK724:AK726"/>
    <mergeCell ref="AL724:AL726"/>
    <mergeCell ref="C725:D726"/>
    <mergeCell ref="E725:E728"/>
    <mergeCell ref="F725:F728"/>
    <mergeCell ref="G725:G728"/>
    <mergeCell ref="H725:H728"/>
    <mergeCell ref="I725:I728"/>
    <mergeCell ref="J725:J728"/>
    <mergeCell ref="K725:K728"/>
    <mergeCell ref="L725:L728"/>
    <mergeCell ref="S725:U728"/>
    <mergeCell ref="AC725:AC726"/>
    <mergeCell ref="AD725:AD726"/>
    <mergeCell ref="AE725:AE726"/>
    <mergeCell ref="AF725:AF726"/>
    <mergeCell ref="AG725:AG726"/>
    <mergeCell ref="AH725:AH726"/>
    <mergeCell ref="AI725:AI726"/>
    <mergeCell ref="AJ725:AJ726"/>
    <mergeCell ref="AC727:AC728"/>
    <mergeCell ref="AD727:AD728"/>
    <mergeCell ref="A721:A728"/>
    <mergeCell ref="B721:B724"/>
    <mergeCell ref="C721:C722"/>
    <mergeCell ref="D721:D724"/>
    <mergeCell ref="E721:E724"/>
    <mergeCell ref="F721:F724"/>
    <mergeCell ref="G721:G724"/>
    <mergeCell ref="H721:H724"/>
    <mergeCell ref="I721:I724"/>
    <mergeCell ref="J721:J724"/>
    <mergeCell ref="K721:K724"/>
    <mergeCell ref="L721:L724"/>
    <mergeCell ref="M721:M724"/>
    <mergeCell ref="N721:N724"/>
    <mergeCell ref="O721:O724"/>
    <mergeCell ref="P721:Q724"/>
    <mergeCell ref="R721:R724"/>
    <mergeCell ref="B725:B728"/>
    <mergeCell ref="M725:M728"/>
    <mergeCell ref="N725:N728"/>
    <mergeCell ref="O725:O728"/>
    <mergeCell ref="P725:Q728"/>
    <mergeCell ref="R725:R728"/>
    <mergeCell ref="A729:A736"/>
    <mergeCell ref="B729:B732"/>
    <mergeCell ref="C729:C730"/>
    <mergeCell ref="D729:D732"/>
    <mergeCell ref="E729:E732"/>
    <mergeCell ref="F729:F732"/>
    <mergeCell ref="G729:G732"/>
    <mergeCell ref="H729:H732"/>
    <mergeCell ref="I729:I732"/>
    <mergeCell ref="J729:J732"/>
    <mergeCell ref="K729:K732"/>
    <mergeCell ref="L729:L732"/>
    <mergeCell ref="M729:M732"/>
    <mergeCell ref="N729:N732"/>
    <mergeCell ref="O729:O732"/>
    <mergeCell ref="P729:Q732"/>
    <mergeCell ref="R729:R732"/>
    <mergeCell ref="B733:B736"/>
    <mergeCell ref="M733:M736"/>
    <mergeCell ref="N733:N736"/>
    <mergeCell ref="O733:O736"/>
    <mergeCell ref="P733:Q736"/>
    <mergeCell ref="R733:R736"/>
    <mergeCell ref="C727:D728"/>
    <mergeCell ref="AE727:AE728"/>
    <mergeCell ref="AF727:AF728"/>
    <mergeCell ref="AG727:AG728"/>
    <mergeCell ref="AH727:AH728"/>
    <mergeCell ref="AI727:AI728"/>
    <mergeCell ref="AJ727:AJ728"/>
    <mergeCell ref="V728:AA728"/>
    <mergeCell ref="S733:U736"/>
    <mergeCell ref="AC733:AC734"/>
    <mergeCell ref="AD733:AD734"/>
    <mergeCell ref="AE733:AE734"/>
    <mergeCell ref="AF733:AF734"/>
    <mergeCell ref="AG733:AG734"/>
    <mergeCell ref="AH733:AH734"/>
    <mergeCell ref="AI733:AI734"/>
    <mergeCell ref="AJ733:AJ734"/>
    <mergeCell ref="C735:D736"/>
    <mergeCell ref="AC735:AC736"/>
    <mergeCell ref="AD735:AD736"/>
    <mergeCell ref="AE735:AE736"/>
    <mergeCell ref="AF735:AF736"/>
    <mergeCell ref="AG735:AG736"/>
    <mergeCell ref="AH735:AH736"/>
    <mergeCell ref="AI735:AI736"/>
    <mergeCell ref="AJ735:AJ736"/>
    <mergeCell ref="V736:AA736"/>
    <mergeCell ref="S729:U732"/>
    <mergeCell ref="AC729:AC730"/>
    <mergeCell ref="AD729:AD730"/>
    <mergeCell ref="AE729:AE730"/>
    <mergeCell ref="AF729:AF730"/>
    <mergeCell ref="AG729:AG730"/>
    <mergeCell ref="AH729:AH730"/>
    <mergeCell ref="AI729:AI730"/>
    <mergeCell ref="AJ729:AJ730"/>
    <mergeCell ref="AB721:AB728"/>
    <mergeCell ref="AB729:AB736"/>
    <mergeCell ref="AK729:AK731"/>
    <mergeCell ref="AL729:AL731"/>
    <mergeCell ref="C731:C732"/>
    <mergeCell ref="AC731:AC732"/>
    <mergeCell ref="AD731:AD732"/>
    <mergeCell ref="AE731:AE732"/>
    <mergeCell ref="AF731:AF732"/>
    <mergeCell ref="AG731:AG732"/>
    <mergeCell ref="AH731:AH732"/>
    <mergeCell ref="AI731:AI732"/>
    <mergeCell ref="AJ731:AJ732"/>
    <mergeCell ref="AK732:AK734"/>
    <mergeCell ref="AL732:AL734"/>
    <mergeCell ref="C733:D734"/>
    <mergeCell ref="E733:E736"/>
    <mergeCell ref="F733:F736"/>
    <mergeCell ref="G733:G736"/>
    <mergeCell ref="H733:H736"/>
    <mergeCell ref="I733:I736"/>
    <mergeCell ref="J733:J736"/>
    <mergeCell ref="K733:K736"/>
    <mergeCell ref="L733:L736"/>
    <mergeCell ref="S737:U740"/>
    <mergeCell ref="AC737:AC738"/>
    <mergeCell ref="AD737:AD738"/>
    <mergeCell ref="AE737:AE738"/>
    <mergeCell ref="AF737:AF738"/>
    <mergeCell ref="AG737:AG738"/>
    <mergeCell ref="AH737:AH738"/>
    <mergeCell ref="AI737:AI738"/>
    <mergeCell ref="AJ737:AJ738"/>
    <mergeCell ref="AK737:AK739"/>
    <mergeCell ref="AL737:AL739"/>
    <mergeCell ref="C739:C740"/>
    <mergeCell ref="AC739:AC740"/>
    <mergeCell ref="AD739:AD740"/>
    <mergeCell ref="AE739:AE740"/>
    <mergeCell ref="AF739:AF740"/>
    <mergeCell ref="AG739:AG740"/>
    <mergeCell ref="AH739:AH740"/>
    <mergeCell ref="AI739:AI740"/>
    <mergeCell ref="AJ739:AJ740"/>
    <mergeCell ref="AK740:AK742"/>
    <mergeCell ref="AL740:AL742"/>
    <mergeCell ref="C741:D742"/>
    <mergeCell ref="E741:E744"/>
    <mergeCell ref="F741:F744"/>
    <mergeCell ref="G741:G744"/>
    <mergeCell ref="H741:H744"/>
    <mergeCell ref="I741:I744"/>
    <mergeCell ref="J741:J744"/>
    <mergeCell ref="K741:K744"/>
    <mergeCell ref="L741:L744"/>
    <mergeCell ref="S741:U744"/>
    <mergeCell ref="AC741:AC742"/>
    <mergeCell ref="AD741:AD742"/>
    <mergeCell ref="AE741:AE742"/>
    <mergeCell ref="AF741:AF742"/>
    <mergeCell ref="AG741:AG742"/>
    <mergeCell ref="AH741:AH742"/>
    <mergeCell ref="AI741:AI742"/>
    <mergeCell ref="AJ741:AJ742"/>
    <mergeCell ref="AC743:AC744"/>
    <mergeCell ref="AD743:AD744"/>
    <mergeCell ref="A737:A744"/>
    <mergeCell ref="B737:B740"/>
    <mergeCell ref="C737:C738"/>
    <mergeCell ref="D737:D740"/>
    <mergeCell ref="E737:E740"/>
    <mergeCell ref="F737:F740"/>
    <mergeCell ref="G737:G740"/>
    <mergeCell ref="H737:H740"/>
    <mergeCell ref="I737:I740"/>
    <mergeCell ref="J737:J740"/>
    <mergeCell ref="K737:K740"/>
    <mergeCell ref="L737:L740"/>
    <mergeCell ref="M737:M740"/>
    <mergeCell ref="N737:N740"/>
    <mergeCell ref="O737:O740"/>
    <mergeCell ref="P737:Q740"/>
    <mergeCell ref="R737:R740"/>
    <mergeCell ref="B741:B744"/>
    <mergeCell ref="M741:M744"/>
    <mergeCell ref="N741:N744"/>
    <mergeCell ref="O741:O744"/>
    <mergeCell ref="P741:Q744"/>
    <mergeCell ref="R741:R744"/>
    <mergeCell ref="A745:A752"/>
    <mergeCell ref="B745:B748"/>
    <mergeCell ref="C745:C746"/>
    <mergeCell ref="D745:D748"/>
    <mergeCell ref="E745:E748"/>
    <mergeCell ref="F745:F748"/>
    <mergeCell ref="G745:G748"/>
    <mergeCell ref="H745:H748"/>
    <mergeCell ref="I745:I748"/>
    <mergeCell ref="J745:J748"/>
    <mergeCell ref="K745:K748"/>
    <mergeCell ref="L745:L748"/>
    <mergeCell ref="M745:M748"/>
    <mergeCell ref="N745:N748"/>
    <mergeCell ref="O745:O748"/>
    <mergeCell ref="P745:Q748"/>
    <mergeCell ref="R745:R748"/>
    <mergeCell ref="B749:B752"/>
    <mergeCell ref="M749:M752"/>
    <mergeCell ref="N749:N752"/>
    <mergeCell ref="O749:O752"/>
    <mergeCell ref="P749:Q752"/>
    <mergeCell ref="R749:R752"/>
    <mergeCell ref="C743:D744"/>
    <mergeCell ref="AE743:AE744"/>
    <mergeCell ref="AF743:AF744"/>
    <mergeCell ref="AG743:AG744"/>
    <mergeCell ref="AH743:AH744"/>
    <mergeCell ref="AI743:AI744"/>
    <mergeCell ref="AJ743:AJ744"/>
    <mergeCell ref="V744:AA744"/>
    <mergeCell ref="S749:U752"/>
    <mergeCell ref="AC749:AC750"/>
    <mergeCell ref="AD749:AD750"/>
    <mergeCell ref="AE749:AE750"/>
    <mergeCell ref="AF749:AF750"/>
    <mergeCell ref="AG749:AG750"/>
    <mergeCell ref="AH749:AH750"/>
    <mergeCell ref="AI749:AI750"/>
    <mergeCell ref="AJ749:AJ750"/>
    <mergeCell ref="C751:D752"/>
    <mergeCell ref="AC751:AC752"/>
    <mergeCell ref="AD751:AD752"/>
    <mergeCell ref="AE751:AE752"/>
    <mergeCell ref="AF751:AF752"/>
    <mergeCell ref="AG751:AG752"/>
    <mergeCell ref="AH751:AH752"/>
    <mergeCell ref="AI751:AI752"/>
    <mergeCell ref="AJ751:AJ752"/>
    <mergeCell ref="V752:AA752"/>
    <mergeCell ref="S745:U748"/>
    <mergeCell ref="AC745:AC746"/>
    <mergeCell ref="AD745:AD746"/>
    <mergeCell ref="AE745:AE746"/>
    <mergeCell ref="AF745:AF746"/>
    <mergeCell ref="AG745:AG746"/>
    <mergeCell ref="AH745:AH746"/>
    <mergeCell ref="AI745:AI746"/>
    <mergeCell ref="AJ745:AJ746"/>
    <mergeCell ref="AB737:AB744"/>
    <mergeCell ref="AB745:AB752"/>
    <mergeCell ref="AK745:AK747"/>
    <mergeCell ref="AL745:AL747"/>
    <mergeCell ref="C747:C748"/>
    <mergeCell ref="AC747:AC748"/>
    <mergeCell ref="AD747:AD748"/>
    <mergeCell ref="AE747:AE748"/>
    <mergeCell ref="AF747:AF748"/>
    <mergeCell ref="AG747:AG748"/>
    <mergeCell ref="AH747:AH748"/>
    <mergeCell ref="AI747:AI748"/>
    <mergeCell ref="AJ747:AJ748"/>
    <mergeCell ref="AK748:AK750"/>
    <mergeCell ref="AL748:AL750"/>
    <mergeCell ref="C749:D750"/>
    <mergeCell ref="E749:E752"/>
    <mergeCell ref="F749:F752"/>
    <mergeCell ref="G749:G752"/>
    <mergeCell ref="H749:H752"/>
    <mergeCell ref="I749:I752"/>
    <mergeCell ref="J749:J752"/>
    <mergeCell ref="K749:K752"/>
    <mergeCell ref="L749:L752"/>
    <mergeCell ref="S753:U756"/>
    <mergeCell ref="AC753:AC754"/>
    <mergeCell ref="AD753:AD754"/>
    <mergeCell ref="AE753:AE754"/>
    <mergeCell ref="AF753:AF754"/>
    <mergeCell ref="AG753:AG754"/>
    <mergeCell ref="AH753:AH754"/>
    <mergeCell ref="AI753:AI754"/>
    <mergeCell ref="AJ753:AJ754"/>
    <mergeCell ref="AK753:AK755"/>
    <mergeCell ref="AL753:AL755"/>
    <mergeCell ref="C755:C756"/>
    <mergeCell ref="AC755:AC756"/>
    <mergeCell ref="AD755:AD756"/>
    <mergeCell ref="AE755:AE756"/>
    <mergeCell ref="AF755:AF756"/>
    <mergeCell ref="AG755:AG756"/>
    <mergeCell ref="AH755:AH756"/>
    <mergeCell ref="AI755:AI756"/>
    <mergeCell ref="AJ755:AJ756"/>
    <mergeCell ref="AK756:AK758"/>
    <mergeCell ref="AL756:AL758"/>
    <mergeCell ref="C757:D758"/>
    <mergeCell ref="E757:E760"/>
    <mergeCell ref="F757:F760"/>
    <mergeCell ref="G757:G760"/>
    <mergeCell ref="H757:H760"/>
    <mergeCell ref="I757:I760"/>
    <mergeCell ref="J757:J760"/>
    <mergeCell ref="K757:K760"/>
    <mergeCell ref="L757:L760"/>
    <mergeCell ref="S757:U760"/>
    <mergeCell ref="AC757:AC758"/>
    <mergeCell ref="AD757:AD758"/>
    <mergeCell ref="AE757:AE758"/>
    <mergeCell ref="AF757:AF758"/>
    <mergeCell ref="AG757:AG758"/>
    <mergeCell ref="AH757:AH758"/>
    <mergeCell ref="AI757:AI758"/>
    <mergeCell ref="AJ757:AJ758"/>
    <mergeCell ref="AC759:AC760"/>
    <mergeCell ref="AD759:AD760"/>
    <mergeCell ref="A753:A760"/>
    <mergeCell ref="B753:B756"/>
    <mergeCell ref="C753:C754"/>
    <mergeCell ref="D753:D756"/>
    <mergeCell ref="E753:E756"/>
    <mergeCell ref="F753:F756"/>
    <mergeCell ref="G753:G756"/>
    <mergeCell ref="H753:H756"/>
    <mergeCell ref="I753:I756"/>
    <mergeCell ref="J753:J756"/>
    <mergeCell ref="K753:K756"/>
    <mergeCell ref="L753:L756"/>
    <mergeCell ref="M753:M756"/>
    <mergeCell ref="N753:N756"/>
    <mergeCell ref="O753:O756"/>
    <mergeCell ref="P753:Q756"/>
    <mergeCell ref="R753:R756"/>
    <mergeCell ref="B757:B760"/>
    <mergeCell ref="M757:M760"/>
    <mergeCell ref="N757:N760"/>
    <mergeCell ref="O757:O760"/>
    <mergeCell ref="P757:Q760"/>
    <mergeCell ref="R757:R760"/>
    <mergeCell ref="A761:A768"/>
    <mergeCell ref="B761:B764"/>
    <mergeCell ref="C761:C762"/>
    <mergeCell ref="D761:D764"/>
    <mergeCell ref="E761:E764"/>
    <mergeCell ref="F761:F764"/>
    <mergeCell ref="G761:G764"/>
    <mergeCell ref="H761:H764"/>
    <mergeCell ref="I761:I764"/>
    <mergeCell ref="J761:J764"/>
    <mergeCell ref="K761:K764"/>
    <mergeCell ref="L761:L764"/>
    <mergeCell ref="M761:M764"/>
    <mergeCell ref="N761:N764"/>
    <mergeCell ref="O761:O764"/>
    <mergeCell ref="P761:Q764"/>
    <mergeCell ref="R761:R764"/>
    <mergeCell ref="B765:B768"/>
    <mergeCell ref="M765:M768"/>
    <mergeCell ref="N765:N768"/>
    <mergeCell ref="O765:O768"/>
    <mergeCell ref="P765:Q768"/>
    <mergeCell ref="R765:R768"/>
    <mergeCell ref="C759:D760"/>
    <mergeCell ref="AE759:AE760"/>
    <mergeCell ref="AF759:AF760"/>
    <mergeCell ref="AG759:AG760"/>
    <mergeCell ref="AH759:AH760"/>
    <mergeCell ref="AI759:AI760"/>
    <mergeCell ref="AJ759:AJ760"/>
    <mergeCell ref="V760:AA760"/>
    <mergeCell ref="S765:U768"/>
    <mergeCell ref="AC765:AC766"/>
    <mergeCell ref="AD765:AD766"/>
    <mergeCell ref="AE765:AE766"/>
    <mergeCell ref="AF765:AF766"/>
    <mergeCell ref="AG765:AG766"/>
    <mergeCell ref="AH765:AH766"/>
    <mergeCell ref="AI765:AI766"/>
    <mergeCell ref="AJ765:AJ766"/>
    <mergeCell ref="C767:D768"/>
    <mergeCell ref="AC767:AC768"/>
    <mergeCell ref="AD767:AD768"/>
    <mergeCell ref="AE767:AE768"/>
    <mergeCell ref="AF767:AF768"/>
    <mergeCell ref="AG767:AG768"/>
    <mergeCell ref="AH767:AH768"/>
    <mergeCell ref="AI767:AI768"/>
    <mergeCell ref="AJ767:AJ768"/>
    <mergeCell ref="V768:AA768"/>
    <mergeCell ref="S761:U764"/>
    <mergeCell ref="AC761:AC762"/>
    <mergeCell ref="AD761:AD762"/>
    <mergeCell ref="AE761:AE762"/>
    <mergeCell ref="AF761:AF762"/>
    <mergeCell ref="AG761:AG762"/>
    <mergeCell ref="AH761:AH762"/>
    <mergeCell ref="AI761:AI762"/>
    <mergeCell ref="AJ761:AJ762"/>
    <mergeCell ref="AB753:AB760"/>
    <mergeCell ref="AB761:AB768"/>
    <mergeCell ref="AK761:AK763"/>
    <mergeCell ref="AL761:AL763"/>
    <mergeCell ref="C763:C764"/>
    <mergeCell ref="AC763:AC764"/>
    <mergeCell ref="AD763:AD764"/>
    <mergeCell ref="AE763:AE764"/>
    <mergeCell ref="AF763:AF764"/>
    <mergeCell ref="AG763:AG764"/>
    <mergeCell ref="AH763:AH764"/>
    <mergeCell ref="AI763:AI764"/>
    <mergeCell ref="AJ763:AJ764"/>
    <mergeCell ref="AK764:AK766"/>
    <mergeCell ref="AL764:AL766"/>
    <mergeCell ref="C765:D766"/>
    <mergeCell ref="E765:E768"/>
    <mergeCell ref="F765:F768"/>
    <mergeCell ref="G765:G768"/>
    <mergeCell ref="H765:H768"/>
    <mergeCell ref="I765:I768"/>
    <mergeCell ref="J765:J768"/>
    <mergeCell ref="K765:K768"/>
    <mergeCell ref="L765:L768"/>
    <mergeCell ref="S769:U772"/>
    <mergeCell ref="AC769:AC770"/>
    <mergeCell ref="AD769:AD770"/>
    <mergeCell ref="AE769:AE770"/>
    <mergeCell ref="AF769:AF770"/>
    <mergeCell ref="AG769:AG770"/>
    <mergeCell ref="AH769:AH770"/>
    <mergeCell ref="AI769:AI770"/>
    <mergeCell ref="AJ769:AJ770"/>
    <mergeCell ref="AK769:AK771"/>
    <mergeCell ref="AL769:AL771"/>
    <mergeCell ref="C771:C772"/>
    <mergeCell ref="AC771:AC772"/>
    <mergeCell ref="AD771:AD772"/>
    <mergeCell ref="AE771:AE772"/>
    <mergeCell ref="AF771:AF772"/>
    <mergeCell ref="AG771:AG772"/>
    <mergeCell ref="AH771:AH772"/>
    <mergeCell ref="AI771:AI772"/>
    <mergeCell ref="AJ771:AJ772"/>
    <mergeCell ref="AK772:AK774"/>
    <mergeCell ref="AL772:AL774"/>
    <mergeCell ref="C773:D774"/>
    <mergeCell ref="E773:E776"/>
    <mergeCell ref="F773:F776"/>
    <mergeCell ref="G773:G776"/>
    <mergeCell ref="H773:H776"/>
    <mergeCell ref="I773:I776"/>
    <mergeCell ref="J773:J776"/>
    <mergeCell ref="K773:K776"/>
    <mergeCell ref="L773:L776"/>
    <mergeCell ref="S773:U776"/>
    <mergeCell ref="AC773:AC774"/>
    <mergeCell ref="AD773:AD774"/>
    <mergeCell ref="AE773:AE774"/>
    <mergeCell ref="AF773:AF774"/>
    <mergeCell ref="AG773:AG774"/>
    <mergeCell ref="AH773:AH774"/>
    <mergeCell ref="AI773:AI774"/>
    <mergeCell ref="AJ773:AJ774"/>
    <mergeCell ref="AC775:AC776"/>
    <mergeCell ref="AD775:AD776"/>
    <mergeCell ref="A769:A776"/>
    <mergeCell ref="B769:B772"/>
    <mergeCell ref="C769:C770"/>
    <mergeCell ref="D769:D772"/>
    <mergeCell ref="E769:E772"/>
    <mergeCell ref="F769:F772"/>
    <mergeCell ref="G769:G772"/>
    <mergeCell ref="H769:H772"/>
    <mergeCell ref="I769:I772"/>
    <mergeCell ref="J769:J772"/>
    <mergeCell ref="K769:K772"/>
    <mergeCell ref="L769:L772"/>
    <mergeCell ref="M769:M772"/>
    <mergeCell ref="N769:N772"/>
    <mergeCell ref="O769:O772"/>
    <mergeCell ref="P769:Q772"/>
    <mergeCell ref="R769:R772"/>
    <mergeCell ref="B773:B776"/>
    <mergeCell ref="M773:M776"/>
    <mergeCell ref="N773:N776"/>
    <mergeCell ref="O773:O776"/>
    <mergeCell ref="P773:Q776"/>
    <mergeCell ref="R773:R776"/>
    <mergeCell ref="A777:A784"/>
    <mergeCell ref="B777:B780"/>
    <mergeCell ref="C777:C778"/>
    <mergeCell ref="D777:D780"/>
    <mergeCell ref="E777:E780"/>
    <mergeCell ref="F777:F780"/>
    <mergeCell ref="G777:G780"/>
    <mergeCell ref="H777:H780"/>
    <mergeCell ref="I777:I780"/>
    <mergeCell ref="J777:J780"/>
    <mergeCell ref="K777:K780"/>
    <mergeCell ref="L777:L780"/>
    <mergeCell ref="M777:M780"/>
    <mergeCell ref="N777:N780"/>
    <mergeCell ref="O777:O780"/>
    <mergeCell ref="P777:Q780"/>
    <mergeCell ref="R777:R780"/>
    <mergeCell ref="B781:B784"/>
    <mergeCell ref="M781:M784"/>
    <mergeCell ref="N781:N784"/>
    <mergeCell ref="O781:O784"/>
    <mergeCell ref="P781:Q784"/>
    <mergeCell ref="R781:R784"/>
    <mergeCell ref="C775:D776"/>
    <mergeCell ref="AE775:AE776"/>
    <mergeCell ref="AF775:AF776"/>
    <mergeCell ref="AG775:AG776"/>
    <mergeCell ref="AH775:AH776"/>
    <mergeCell ref="AI775:AI776"/>
    <mergeCell ref="AJ775:AJ776"/>
    <mergeCell ref="V776:AA776"/>
    <mergeCell ref="S781:U784"/>
    <mergeCell ref="AC781:AC782"/>
    <mergeCell ref="AD781:AD782"/>
    <mergeCell ref="AE781:AE782"/>
    <mergeCell ref="AF781:AF782"/>
    <mergeCell ref="AG781:AG782"/>
    <mergeCell ref="AH781:AH782"/>
    <mergeCell ref="AI781:AI782"/>
    <mergeCell ref="AJ781:AJ782"/>
    <mergeCell ref="C783:D784"/>
    <mergeCell ref="AC783:AC784"/>
    <mergeCell ref="AD783:AD784"/>
    <mergeCell ref="AE783:AE784"/>
    <mergeCell ref="AF783:AF784"/>
    <mergeCell ref="AG783:AG784"/>
    <mergeCell ref="AH783:AH784"/>
    <mergeCell ref="AI783:AI784"/>
    <mergeCell ref="AJ783:AJ784"/>
    <mergeCell ref="V784:AA784"/>
    <mergeCell ref="S777:U780"/>
    <mergeCell ref="AC777:AC778"/>
    <mergeCell ref="AD777:AD778"/>
    <mergeCell ref="AE777:AE778"/>
    <mergeCell ref="AF777:AF778"/>
    <mergeCell ref="AG777:AG778"/>
    <mergeCell ref="AH777:AH778"/>
    <mergeCell ref="AI777:AI778"/>
    <mergeCell ref="AJ777:AJ778"/>
    <mergeCell ref="AB769:AB776"/>
    <mergeCell ref="AB777:AB784"/>
    <mergeCell ref="AK777:AK779"/>
    <mergeCell ref="AL777:AL779"/>
    <mergeCell ref="C779:C780"/>
    <mergeCell ref="AC779:AC780"/>
    <mergeCell ref="AD779:AD780"/>
    <mergeCell ref="AE779:AE780"/>
    <mergeCell ref="AF779:AF780"/>
    <mergeCell ref="AG779:AG780"/>
    <mergeCell ref="AH779:AH780"/>
    <mergeCell ref="AI779:AI780"/>
    <mergeCell ref="AJ779:AJ780"/>
    <mergeCell ref="AK780:AK782"/>
    <mergeCell ref="AL780:AL782"/>
    <mergeCell ref="C781:D782"/>
    <mergeCell ref="E781:E784"/>
    <mergeCell ref="F781:F784"/>
    <mergeCell ref="G781:G784"/>
    <mergeCell ref="H781:H784"/>
    <mergeCell ref="I781:I784"/>
    <mergeCell ref="J781:J784"/>
    <mergeCell ref="K781:K784"/>
    <mergeCell ref="L781:L784"/>
    <mergeCell ref="S785:U788"/>
    <mergeCell ref="AC785:AC786"/>
    <mergeCell ref="AD785:AD786"/>
    <mergeCell ref="AE785:AE786"/>
    <mergeCell ref="AF785:AF786"/>
    <mergeCell ref="AG785:AG786"/>
    <mergeCell ref="AH785:AH786"/>
    <mergeCell ref="AI785:AI786"/>
    <mergeCell ref="AJ785:AJ786"/>
    <mergeCell ref="AK785:AK787"/>
    <mergeCell ref="AL785:AL787"/>
    <mergeCell ref="C787:C788"/>
    <mergeCell ref="AC787:AC788"/>
    <mergeCell ref="AD787:AD788"/>
    <mergeCell ref="AE787:AE788"/>
    <mergeCell ref="AF787:AF788"/>
    <mergeCell ref="AG787:AG788"/>
    <mergeCell ref="AH787:AH788"/>
    <mergeCell ref="AI787:AI788"/>
    <mergeCell ref="AJ787:AJ788"/>
    <mergeCell ref="AK788:AK790"/>
    <mergeCell ref="AL788:AL790"/>
    <mergeCell ref="C789:D790"/>
    <mergeCell ref="E789:E792"/>
    <mergeCell ref="F789:F792"/>
    <mergeCell ref="G789:G792"/>
    <mergeCell ref="H789:H792"/>
    <mergeCell ref="I789:I792"/>
    <mergeCell ref="J789:J792"/>
    <mergeCell ref="K789:K792"/>
    <mergeCell ref="L789:L792"/>
    <mergeCell ref="S789:U792"/>
    <mergeCell ref="AC789:AC790"/>
    <mergeCell ref="AD789:AD790"/>
    <mergeCell ref="AE789:AE790"/>
    <mergeCell ref="AF789:AF790"/>
    <mergeCell ref="AG789:AG790"/>
    <mergeCell ref="AH789:AH790"/>
    <mergeCell ref="AI789:AI790"/>
    <mergeCell ref="AJ789:AJ790"/>
    <mergeCell ref="AC791:AC792"/>
    <mergeCell ref="AD791:AD792"/>
    <mergeCell ref="A785:A792"/>
    <mergeCell ref="B785:B788"/>
    <mergeCell ref="C785:C786"/>
    <mergeCell ref="D785:D788"/>
    <mergeCell ref="E785:E788"/>
    <mergeCell ref="F785:F788"/>
    <mergeCell ref="G785:G788"/>
    <mergeCell ref="H785:H788"/>
    <mergeCell ref="I785:I788"/>
    <mergeCell ref="J785:J788"/>
    <mergeCell ref="K785:K788"/>
    <mergeCell ref="L785:L788"/>
    <mergeCell ref="M785:M788"/>
    <mergeCell ref="N785:N788"/>
    <mergeCell ref="O785:O788"/>
    <mergeCell ref="P785:Q788"/>
    <mergeCell ref="R785:R788"/>
    <mergeCell ref="B789:B792"/>
    <mergeCell ref="M789:M792"/>
    <mergeCell ref="N789:N792"/>
    <mergeCell ref="O789:O792"/>
    <mergeCell ref="P789:Q792"/>
    <mergeCell ref="R789:R792"/>
    <mergeCell ref="A793:A800"/>
    <mergeCell ref="B793:B796"/>
    <mergeCell ref="C793:C794"/>
    <mergeCell ref="D793:D796"/>
    <mergeCell ref="E793:E796"/>
    <mergeCell ref="F793:F796"/>
    <mergeCell ref="G793:G796"/>
    <mergeCell ref="H793:H796"/>
    <mergeCell ref="I793:I796"/>
    <mergeCell ref="J793:J796"/>
    <mergeCell ref="K793:K796"/>
    <mergeCell ref="L793:L796"/>
    <mergeCell ref="M793:M796"/>
    <mergeCell ref="N793:N796"/>
    <mergeCell ref="O793:O796"/>
    <mergeCell ref="P793:Q796"/>
    <mergeCell ref="R793:R796"/>
    <mergeCell ref="B797:B800"/>
    <mergeCell ref="M797:M800"/>
    <mergeCell ref="N797:N800"/>
    <mergeCell ref="O797:O800"/>
    <mergeCell ref="P797:Q800"/>
    <mergeCell ref="R797:R800"/>
    <mergeCell ref="C791:D792"/>
    <mergeCell ref="AE791:AE792"/>
    <mergeCell ref="AF791:AF792"/>
    <mergeCell ref="AG791:AG792"/>
    <mergeCell ref="AH791:AH792"/>
    <mergeCell ref="AI791:AI792"/>
    <mergeCell ref="AJ791:AJ792"/>
    <mergeCell ref="V792:AA792"/>
    <mergeCell ref="S797:U800"/>
    <mergeCell ref="AC797:AC798"/>
    <mergeCell ref="AD797:AD798"/>
    <mergeCell ref="AE797:AE798"/>
    <mergeCell ref="AF797:AF798"/>
    <mergeCell ref="AG797:AG798"/>
    <mergeCell ref="AH797:AH798"/>
    <mergeCell ref="AI797:AI798"/>
    <mergeCell ref="AJ797:AJ798"/>
    <mergeCell ref="C799:D800"/>
    <mergeCell ref="AC799:AC800"/>
    <mergeCell ref="AD799:AD800"/>
    <mergeCell ref="AE799:AE800"/>
    <mergeCell ref="AF799:AF800"/>
    <mergeCell ref="AG799:AG800"/>
    <mergeCell ref="AH799:AH800"/>
    <mergeCell ref="AI799:AI800"/>
    <mergeCell ref="AJ799:AJ800"/>
    <mergeCell ref="V800:AA800"/>
    <mergeCell ref="S793:U796"/>
    <mergeCell ref="AC793:AC794"/>
    <mergeCell ref="AD793:AD794"/>
    <mergeCell ref="AE793:AE794"/>
    <mergeCell ref="AF793:AF794"/>
    <mergeCell ref="AG793:AG794"/>
    <mergeCell ref="AH793:AH794"/>
    <mergeCell ref="AI793:AI794"/>
    <mergeCell ref="AJ793:AJ794"/>
    <mergeCell ref="AB785:AB792"/>
    <mergeCell ref="AB793:AB800"/>
    <mergeCell ref="AK793:AK795"/>
    <mergeCell ref="AL793:AL795"/>
    <mergeCell ref="C795:C796"/>
    <mergeCell ref="AC795:AC796"/>
    <mergeCell ref="AD795:AD796"/>
    <mergeCell ref="AE795:AE796"/>
    <mergeCell ref="AF795:AF796"/>
    <mergeCell ref="AG795:AG796"/>
    <mergeCell ref="AH795:AH796"/>
    <mergeCell ref="AI795:AI796"/>
    <mergeCell ref="AJ795:AJ796"/>
    <mergeCell ref="AK796:AK798"/>
    <mergeCell ref="AL796:AL798"/>
    <mergeCell ref="C797:D798"/>
    <mergeCell ref="E797:E800"/>
    <mergeCell ref="F797:F800"/>
    <mergeCell ref="G797:G800"/>
    <mergeCell ref="H797:H800"/>
    <mergeCell ref="I797:I800"/>
    <mergeCell ref="J797:J800"/>
    <mergeCell ref="K797:K800"/>
    <mergeCell ref="L797:L800"/>
    <mergeCell ref="S801:U804"/>
    <mergeCell ref="AC801:AC802"/>
    <mergeCell ref="AD801:AD802"/>
    <mergeCell ref="AE801:AE802"/>
    <mergeCell ref="AF801:AF802"/>
    <mergeCell ref="AG801:AG802"/>
    <mergeCell ref="AH801:AH802"/>
    <mergeCell ref="AI801:AI802"/>
    <mergeCell ref="AJ801:AJ802"/>
    <mergeCell ref="AK801:AK803"/>
    <mergeCell ref="AL801:AL803"/>
    <mergeCell ref="C803:C804"/>
    <mergeCell ref="AC803:AC804"/>
    <mergeCell ref="AD803:AD804"/>
    <mergeCell ref="AE803:AE804"/>
    <mergeCell ref="AF803:AF804"/>
    <mergeCell ref="AG803:AG804"/>
    <mergeCell ref="AH803:AH804"/>
    <mergeCell ref="AI803:AI804"/>
    <mergeCell ref="AJ803:AJ804"/>
    <mergeCell ref="AK804:AK806"/>
    <mergeCell ref="AL804:AL806"/>
    <mergeCell ref="C805:D806"/>
    <mergeCell ref="E805:E808"/>
    <mergeCell ref="F805:F808"/>
    <mergeCell ref="G805:G808"/>
    <mergeCell ref="H805:H808"/>
    <mergeCell ref="I805:I808"/>
    <mergeCell ref="J805:J808"/>
    <mergeCell ref="K805:K808"/>
    <mergeCell ref="L805:L808"/>
    <mergeCell ref="S805:U808"/>
    <mergeCell ref="AC805:AC806"/>
    <mergeCell ref="AD805:AD806"/>
    <mergeCell ref="AE805:AE806"/>
    <mergeCell ref="AF805:AF806"/>
    <mergeCell ref="AG805:AG806"/>
    <mergeCell ref="AH805:AH806"/>
    <mergeCell ref="AI805:AI806"/>
    <mergeCell ref="AJ805:AJ806"/>
    <mergeCell ref="AC807:AC808"/>
    <mergeCell ref="AD807:AD808"/>
    <mergeCell ref="A801:A808"/>
    <mergeCell ref="B801:B804"/>
    <mergeCell ref="C801:C802"/>
    <mergeCell ref="D801:D804"/>
    <mergeCell ref="E801:E804"/>
    <mergeCell ref="F801:F804"/>
    <mergeCell ref="G801:G804"/>
    <mergeCell ref="H801:H804"/>
    <mergeCell ref="I801:I804"/>
    <mergeCell ref="J801:J804"/>
    <mergeCell ref="K801:K804"/>
    <mergeCell ref="L801:L804"/>
    <mergeCell ref="M801:M804"/>
    <mergeCell ref="N801:N804"/>
    <mergeCell ref="O801:O804"/>
    <mergeCell ref="P801:Q804"/>
    <mergeCell ref="R801:R804"/>
    <mergeCell ref="B805:B808"/>
    <mergeCell ref="M805:M808"/>
    <mergeCell ref="N805:N808"/>
    <mergeCell ref="O805:O808"/>
    <mergeCell ref="P805:Q808"/>
    <mergeCell ref="R805:R808"/>
    <mergeCell ref="A809:A816"/>
    <mergeCell ref="B809:B812"/>
    <mergeCell ref="C809:C810"/>
    <mergeCell ref="D809:D812"/>
    <mergeCell ref="E809:E812"/>
    <mergeCell ref="F809:F812"/>
    <mergeCell ref="G809:G812"/>
    <mergeCell ref="H809:H812"/>
    <mergeCell ref="I809:I812"/>
    <mergeCell ref="J809:J812"/>
    <mergeCell ref="K809:K812"/>
    <mergeCell ref="L809:L812"/>
    <mergeCell ref="M809:M812"/>
    <mergeCell ref="N809:N812"/>
    <mergeCell ref="O809:O812"/>
    <mergeCell ref="P809:Q812"/>
    <mergeCell ref="R809:R812"/>
    <mergeCell ref="B813:B816"/>
    <mergeCell ref="M813:M816"/>
    <mergeCell ref="N813:N816"/>
    <mergeCell ref="O813:O816"/>
    <mergeCell ref="P813:Q816"/>
    <mergeCell ref="R813:R816"/>
    <mergeCell ref="C807:D808"/>
    <mergeCell ref="AE807:AE808"/>
    <mergeCell ref="AF807:AF808"/>
    <mergeCell ref="AG807:AG808"/>
    <mergeCell ref="AH807:AH808"/>
    <mergeCell ref="AI807:AI808"/>
    <mergeCell ref="AJ807:AJ808"/>
    <mergeCell ref="V808:AA808"/>
    <mergeCell ref="S813:U816"/>
    <mergeCell ref="AC813:AC814"/>
    <mergeCell ref="AD813:AD814"/>
    <mergeCell ref="AE813:AE814"/>
    <mergeCell ref="AF813:AF814"/>
    <mergeCell ref="AG813:AG814"/>
    <mergeCell ref="AH813:AH814"/>
    <mergeCell ref="AI813:AI814"/>
    <mergeCell ref="AJ813:AJ814"/>
    <mergeCell ref="C815:D816"/>
    <mergeCell ref="AC815:AC816"/>
    <mergeCell ref="AD815:AD816"/>
    <mergeCell ref="AE815:AE816"/>
    <mergeCell ref="AF815:AF816"/>
    <mergeCell ref="AG815:AG816"/>
    <mergeCell ref="AH815:AH816"/>
    <mergeCell ref="AI815:AI816"/>
    <mergeCell ref="AJ815:AJ816"/>
    <mergeCell ref="V816:AA816"/>
    <mergeCell ref="S809:U812"/>
    <mergeCell ref="AC809:AC810"/>
    <mergeCell ref="AD809:AD810"/>
    <mergeCell ref="AE809:AE810"/>
    <mergeCell ref="AF809:AF810"/>
    <mergeCell ref="AG809:AG810"/>
    <mergeCell ref="AH809:AH810"/>
    <mergeCell ref="AI809:AI810"/>
    <mergeCell ref="AJ809:AJ810"/>
    <mergeCell ref="AB801:AB808"/>
    <mergeCell ref="AB809:AB816"/>
    <mergeCell ref="AK809:AK811"/>
    <mergeCell ref="AL809:AL811"/>
    <mergeCell ref="C811:C812"/>
    <mergeCell ref="AC811:AC812"/>
    <mergeCell ref="AD811:AD812"/>
    <mergeCell ref="AE811:AE812"/>
    <mergeCell ref="AF811:AF812"/>
    <mergeCell ref="AG811:AG812"/>
    <mergeCell ref="AH811:AH812"/>
    <mergeCell ref="AI811:AI812"/>
    <mergeCell ref="AJ811:AJ812"/>
    <mergeCell ref="AK812:AK814"/>
    <mergeCell ref="AL812:AL814"/>
    <mergeCell ref="C813:D814"/>
    <mergeCell ref="E813:E816"/>
    <mergeCell ref="F813:F816"/>
    <mergeCell ref="G813:G816"/>
    <mergeCell ref="H813:H816"/>
    <mergeCell ref="I813:I816"/>
    <mergeCell ref="J813:J816"/>
    <mergeCell ref="K813:K816"/>
    <mergeCell ref="L813:L816"/>
    <mergeCell ref="S817:U820"/>
    <mergeCell ref="AC817:AC818"/>
    <mergeCell ref="AD817:AD818"/>
    <mergeCell ref="AE817:AE818"/>
    <mergeCell ref="AF817:AF818"/>
    <mergeCell ref="AG817:AG818"/>
    <mergeCell ref="AH817:AH818"/>
    <mergeCell ref="AI817:AI818"/>
    <mergeCell ref="AJ817:AJ818"/>
    <mergeCell ref="AK817:AK819"/>
    <mergeCell ref="AL817:AL819"/>
    <mergeCell ref="C819:C820"/>
    <mergeCell ref="AC819:AC820"/>
    <mergeCell ref="AD819:AD820"/>
    <mergeCell ref="AE819:AE820"/>
    <mergeCell ref="AF819:AF820"/>
    <mergeCell ref="AG819:AG820"/>
    <mergeCell ref="AH819:AH820"/>
    <mergeCell ref="AI819:AI820"/>
    <mergeCell ref="AJ819:AJ820"/>
    <mergeCell ref="AK820:AK822"/>
    <mergeCell ref="AL820:AL822"/>
    <mergeCell ref="C821:D822"/>
    <mergeCell ref="E821:E824"/>
    <mergeCell ref="F821:F824"/>
    <mergeCell ref="G821:G824"/>
    <mergeCell ref="H821:H824"/>
    <mergeCell ref="I821:I824"/>
    <mergeCell ref="J821:J824"/>
    <mergeCell ref="K821:K824"/>
    <mergeCell ref="L821:L824"/>
    <mergeCell ref="S821:U824"/>
    <mergeCell ref="AC821:AC822"/>
    <mergeCell ref="AD821:AD822"/>
    <mergeCell ref="AE821:AE822"/>
    <mergeCell ref="AF821:AF822"/>
    <mergeCell ref="AG821:AG822"/>
    <mergeCell ref="AH821:AH822"/>
    <mergeCell ref="AI821:AI822"/>
    <mergeCell ref="AJ821:AJ822"/>
    <mergeCell ref="AC823:AC824"/>
    <mergeCell ref="AD823:AD824"/>
    <mergeCell ref="A817:A824"/>
    <mergeCell ref="B817:B820"/>
    <mergeCell ref="C817:C818"/>
    <mergeCell ref="D817:D820"/>
    <mergeCell ref="E817:E820"/>
    <mergeCell ref="F817:F820"/>
    <mergeCell ref="G817:G820"/>
    <mergeCell ref="H817:H820"/>
    <mergeCell ref="I817:I820"/>
    <mergeCell ref="J817:J820"/>
    <mergeCell ref="K817:K820"/>
    <mergeCell ref="L817:L820"/>
    <mergeCell ref="M817:M820"/>
    <mergeCell ref="N817:N820"/>
    <mergeCell ref="O817:O820"/>
    <mergeCell ref="P817:Q820"/>
    <mergeCell ref="R817:R820"/>
    <mergeCell ref="B821:B824"/>
    <mergeCell ref="M821:M824"/>
    <mergeCell ref="N821:N824"/>
    <mergeCell ref="O821:O824"/>
    <mergeCell ref="P821:Q824"/>
    <mergeCell ref="R821:R824"/>
    <mergeCell ref="A825:A832"/>
    <mergeCell ref="B825:B828"/>
    <mergeCell ref="C825:C826"/>
    <mergeCell ref="D825:D828"/>
    <mergeCell ref="E825:E828"/>
    <mergeCell ref="F825:F828"/>
    <mergeCell ref="G825:G828"/>
    <mergeCell ref="H825:H828"/>
    <mergeCell ref="I825:I828"/>
    <mergeCell ref="J825:J828"/>
    <mergeCell ref="K825:K828"/>
    <mergeCell ref="L825:L828"/>
    <mergeCell ref="M825:M828"/>
    <mergeCell ref="N825:N828"/>
    <mergeCell ref="O825:O828"/>
    <mergeCell ref="P825:Q828"/>
    <mergeCell ref="R825:R828"/>
    <mergeCell ref="B829:B832"/>
    <mergeCell ref="M829:M832"/>
    <mergeCell ref="N829:N832"/>
    <mergeCell ref="O829:O832"/>
    <mergeCell ref="P829:Q832"/>
    <mergeCell ref="R829:R832"/>
    <mergeCell ref="C823:D824"/>
    <mergeCell ref="AE823:AE824"/>
    <mergeCell ref="AF823:AF824"/>
    <mergeCell ref="AG823:AG824"/>
    <mergeCell ref="AH823:AH824"/>
    <mergeCell ref="AI823:AI824"/>
    <mergeCell ref="AJ823:AJ824"/>
    <mergeCell ref="V824:AA824"/>
    <mergeCell ref="S829:U832"/>
    <mergeCell ref="AC829:AC830"/>
    <mergeCell ref="AD829:AD830"/>
    <mergeCell ref="AE829:AE830"/>
    <mergeCell ref="AF829:AF830"/>
    <mergeCell ref="AG829:AG830"/>
    <mergeCell ref="AH829:AH830"/>
    <mergeCell ref="AI829:AI830"/>
    <mergeCell ref="AJ829:AJ830"/>
    <mergeCell ref="C831:D832"/>
    <mergeCell ref="AC831:AC832"/>
    <mergeCell ref="AD831:AD832"/>
    <mergeCell ref="AE831:AE832"/>
    <mergeCell ref="AF831:AF832"/>
    <mergeCell ref="AG831:AG832"/>
    <mergeCell ref="AH831:AH832"/>
    <mergeCell ref="AI831:AI832"/>
    <mergeCell ref="AJ831:AJ832"/>
    <mergeCell ref="V832:AA832"/>
    <mergeCell ref="S825:U828"/>
    <mergeCell ref="AC825:AC826"/>
    <mergeCell ref="AD825:AD826"/>
    <mergeCell ref="AE825:AE826"/>
    <mergeCell ref="AF825:AF826"/>
    <mergeCell ref="AG825:AG826"/>
    <mergeCell ref="AH825:AH826"/>
    <mergeCell ref="AI825:AI826"/>
    <mergeCell ref="AJ825:AJ826"/>
    <mergeCell ref="AB817:AB824"/>
    <mergeCell ref="AB825:AB832"/>
    <mergeCell ref="AK825:AK827"/>
    <mergeCell ref="AL825:AL827"/>
    <mergeCell ref="C827:C828"/>
    <mergeCell ref="AC827:AC828"/>
    <mergeCell ref="AD827:AD828"/>
    <mergeCell ref="AE827:AE828"/>
    <mergeCell ref="AF827:AF828"/>
    <mergeCell ref="AG827:AG828"/>
    <mergeCell ref="AH827:AH828"/>
    <mergeCell ref="AI827:AI828"/>
    <mergeCell ref="AJ827:AJ828"/>
    <mergeCell ref="AK828:AK830"/>
    <mergeCell ref="AL828:AL830"/>
    <mergeCell ref="C829:D830"/>
    <mergeCell ref="E829:E832"/>
    <mergeCell ref="F829:F832"/>
    <mergeCell ref="G829:G832"/>
    <mergeCell ref="H829:H832"/>
    <mergeCell ref="I829:I832"/>
    <mergeCell ref="J829:J832"/>
    <mergeCell ref="K829:K832"/>
    <mergeCell ref="L829:L832"/>
    <mergeCell ref="S833:U836"/>
    <mergeCell ref="AC833:AC834"/>
    <mergeCell ref="AD833:AD834"/>
    <mergeCell ref="AE833:AE834"/>
    <mergeCell ref="AF833:AF834"/>
    <mergeCell ref="AG833:AG834"/>
    <mergeCell ref="AH833:AH834"/>
    <mergeCell ref="AI833:AI834"/>
    <mergeCell ref="AJ833:AJ834"/>
    <mergeCell ref="AK833:AK835"/>
    <mergeCell ref="AL833:AL835"/>
    <mergeCell ref="C835:C836"/>
    <mergeCell ref="AC835:AC836"/>
    <mergeCell ref="AD835:AD836"/>
    <mergeCell ref="AE835:AE836"/>
    <mergeCell ref="AF835:AF836"/>
    <mergeCell ref="AG835:AG836"/>
    <mergeCell ref="AH835:AH836"/>
    <mergeCell ref="AI835:AI836"/>
    <mergeCell ref="AJ835:AJ836"/>
    <mergeCell ref="AK836:AK838"/>
    <mergeCell ref="AL836:AL838"/>
    <mergeCell ref="C837:D838"/>
    <mergeCell ref="E837:E840"/>
    <mergeCell ref="F837:F840"/>
    <mergeCell ref="G837:G840"/>
    <mergeCell ref="H837:H840"/>
    <mergeCell ref="I837:I840"/>
    <mergeCell ref="J837:J840"/>
    <mergeCell ref="K837:K840"/>
    <mergeCell ref="L837:L840"/>
    <mergeCell ref="S837:U840"/>
    <mergeCell ref="AC837:AC838"/>
    <mergeCell ref="AD837:AD838"/>
    <mergeCell ref="AE837:AE838"/>
    <mergeCell ref="AF837:AF838"/>
    <mergeCell ref="AG837:AG838"/>
    <mergeCell ref="AH837:AH838"/>
    <mergeCell ref="AI837:AI838"/>
    <mergeCell ref="AJ837:AJ838"/>
    <mergeCell ref="AC839:AC840"/>
    <mergeCell ref="AD839:AD840"/>
    <mergeCell ref="A833:A840"/>
    <mergeCell ref="B833:B836"/>
    <mergeCell ref="C833:C834"/>
    <mergeCell ref="D833:D836"/>
    <mergeCell ref="E833:E836"/>
    <mergeCell ref="F833:F836"/>
    <mergeCell ref="G833:G836"/>
    <mergeCell ref="H833:H836"/>
    <mergeCell ref="I833:I836"/>
    <mergeCell ref="J833:J836"/>
    <mergeCell ref="K833:K836"/>
    <mergeCell ref="L833:L836"/>
    <mergeCell ref="M833:M836"/>
    <mergeCell ref="N833:N836"/>
    <mergeCell ref="O833:O836"/>
    <mergeCell ref="P833:Q836"/>
    <mergeCell ref="R833:R836"/>
    <mergeCell ref="B837:B840"/>
    <mergeCell ref="M837:M840"/>
    <mergeCell ref="N837:N840"/>
    <mergeCell ref="O837:O840"/>
    <mergeCell ref="P837:Q840"/>
    <mergeCell ref="R837:R840"/>
    <mergeCell ref="A841:A848"/>
    <mergeCell ref="B841:B844"/>
    <mergeCell ref="C841:C842"/>
    <mergeCell ref="D841:D844"/>
    <mergeCell ref="E841:E844"/>
    <mergeCell ref="F841:F844"/>
    <mergeCell ref="G841:G844"/>
    <mergeCell ref="H841:H844"/>
    <mergeCell ref="I841:I844"/>
    <mergeCell ref="J841:J844"/>
    <mergeCell ref="K841:K844"/>
    <mergeCell ref="L841:L844"/>
    <mergeCell ref="M841:M844"/>
    <mergeCell ref="N841:N844"/>
    <mergeCell ref="O841:O844"/>
    <mergeCell ref="P841:Q844"/>
    <mergeCell ref="R841:R844"/>
    <mergeCell ref="B845:B848"/>
    <mergeCell ref="M845:M848"/>
    <mergeCell ref="N845:N848"/>
    <mergeCell ref="O845:O848"/>
    <mergeCell ref="P845:Q848"/>
    <mergeCell ref="R845:R848"/>
    <mergeCell ref="C839:D840"/>
    <mergeCell ref="AE839:AE840"/>
    <mergeCell ref="AF839:AF840"/>
    <mergeCell ref="AG839:AG840"/>
    <mergeCell ref="AH839:AH840"/>
    <mergeCell ref="AI839:AI840"/>
    <mergeCell ref="AJ839:AJ840"/>
    <mergeCell ref="V840:AA840"/>
    <mergeCell ref="S845:U848"/>
    <mergeCell ref="AC845:AC846"/>
    <mergeCell ref="AD845:AD846"/>
    <mergeCell ref="AE845:AE846"/>
    <mergeCell ref="AF845:AF846"/>
    <mergeCell ref="AG845:AG846"/>
    <mergeCell ref="AH845:AH846"/>
    <mergeCell ref="AI845:AI846"/>
    <mergeCell ref="AJ845:AJ846"/>
    <mergeCell ref="C847:D848"/>
    <mergeCell ref="AC847:AC848"/>
    <mergeCell ref="AD847:AD848"/>
    <mergeCell ref="AE847:AE848"/>
    <mergeCell ref="AF847:AF848"/>
    <mergeCell ref="AG847:AG848"/>
    <mergeCell ref="AH847:AH848"/>
    <mergeCell ref="AI847:AI848"/>
    <mergeCell ref="AJ847:AJ848"/>
    <mergeCell ref="V848:AA848"/>
    <mergeCell ref="S841:U844"/>
    <mergeCell ref="AC841:AC842"/>
    <mergeCell ref="AD841:AD842"/>
    <mergeCell ref="AE841:AE842"/>
    <mergeCell ref="AF841:AF842"/>
    <mergeCell ref="AG841:AG842"/>
    <mergeCell ref="AH841:AH842"/>
    <mergeCell ref="AI841:AI842"/>
    <mergeCell ref="AJ841:AJ842"/>
    <mergeCell ref="AB833:AB840"/>
    <mergeCell ref="AB841:AB848"/>
    <mergeCell ref="AK841:AK843"/>
    <mergeCell ref="AL841:AL843"/>
    <mergeCell ref="C843:C844"/>
    <mergeCell ref="AC843:AC844"/>
    <mergeCell ref="AD843:AD844"/>
    <mergeCell ref="AE843:AE844"/>
    <mergeCell ref="AF843:AF844"/>
    <mergeCell ref="AG843:AG844"/>
    <mergeCell ref="AH843:AH844"/>
    <mergeCell ref="AI843:AI844"/>
    <mergeCell ref="AJ843:AJ844"/>
    <mergeCell ref="AK844:AK846"/>
    <mergeCell ref="AL844:AL846"/>
    <mergeCell ref="C845:D846"/>
    <mergeCell ref="E845:E848"/>
    <mergeCell ref="F845:F848"/>
    <mergeCell ref="G845:G848"/>
    <mergeCell ref="H845:H848"/>
    <mergeCell ref="I845:I848"/>
    <mergeCell ref="J845:J848"/>
    <mergeCell ref="K845:K848"/>
    <mergeCell ref="L845:L848"/>
    <mergeCell ref="S849:U852"/>
    <mergeCell ref="AC849:AC850"/>
    <mergeCell ref="AD849:AD850"/>
    <mergeCell ref="AE849:AE850"/>
    <mergeCell ref="AF849:AF850"/>
    <mergeCell ref="AG849:AG850"/>
    <mergeCell ref="AH849:AH850"/>
    <mergeCell ref="AI849:AI850"/>
    <mergeCell ref="AJ849:AJ850"/>
    <mergeCell ref="AK849:AK851"/>
    <mergeCell ref="AL849:AL851"/>
    <mergeCell ref="C851:C852"/>
    <mergeCell ref="AC851:AC852"/>
    <mergeCell ref="AD851:AD852"/>
    <mergeCell ref="AE851:AE852"/>
    <mergeCell ref="AF851:AF852"/>
    <mergeCell ref="AG851:AG852"/>
    <mergeCell ref="AH851:AH852"/>
    <mergeCell ref="AI851:AI852"/>
    <mergeCell ref="AJ851:AJ852"/>
    <mergeCell ref="AK852:AK854"/>
    <mergeCell ref="AL852:AL854"/>
    <mergeCell ref="C853:D854"/>
    <mergeCell ref="E853:E856"/>
    <mergeCell ref="F853:F856"/>
    <mergeCell ref="G853:G856"/>
    <mergeCell ref="H853:H856"/>
    <mergeCell ref="I853:I856"/>
    <mergeCell ref="J853:J856"/>
    <mergeCell ref="K853:K856"/>
    <mergeCell ref="L853:L856"/>
    <mergeCell ref="S853:U856"/>
    <mergeCell ref="AC853:AC854"/>
    <mergeCell ref="AD853:AD854"/>
    <mergeCell ref="AE853:AE854"/>
    <mergeCell ref="AF853:AF854"/>
    <mergeCell ref="AG853:AG854"/>
    <mergeCell ref="AH853:AH854"/>
    <mergeCell ref="AI853:AI854"/>
    <mergeCell ref="AJ853:AJ854"/>
    <mergeCell ref="AC855:AC856"/>
    <mergeCell ref="AD855:AD856"/>
    <mergeCell ref="A849:A856"/>
    <mergeCell ref="B849:B852"/>
    <mergeCell ref="C849:C850"/>
    <mergeCell ref="D849:D852"/>
    <mergeCell ref="E849:E852"/>
    <mergeCell ref="F849:F852"/>
    <mergeCell ref="G849:G852"/>
    <mergeCell ref="H849:H852"/>
    <mergeCell ref="I849:I852"/>
    <mergeCell ref="J849:J852"/>
    <mergeCell ref="K849:K852"/>
    <mergeCell ref="L849:L852"/>
    <mergeCell ref="M849:M852"/>
    <mergeCell ref="N849:N852"/>
    <mergeCell ref="O849:O852"/>
    <mergeCell ref="P849:Q852"/>
    <mergeCell ref="R849:R852"/>
    <mergeCell ref="B853:B856"/>
    <mergeCell ref="M853:M856"/>
    <mergeCell ref="N853:N856"/>
    <mergeCell ref="O853:O856"/>
    <mergeCell ref="P853:Q856"/>
    <mergeCell ref="R853:R856"/>
    <mergeCell ref="A857:A864"/>
    <mergeCell ref="B857:B860"/>
    <mergeCell ref="C857:C858"/>
    <mergeCell ref="D857:D860"/>
    <mergeCell ref="E857:E860"/>
    <mergeCell ref="F857:F860"/>
    <mergeCell ref="G857:G860"/>
    <mergeCell ref="H857:H860"/>
    <mergeCell ref="I857:I860"/>
    <mergeCell ref="J857:J860"/>
    <mergeCell ref="K857:K860"/>
    <mergeCell ref="L857:L860"/>
    <mergeCell ref="M857:M860"/>
    <mergeCell ref="N857:N860"/>
    <mergeCell ref="O857:O860"/>
    <mergeCell ref="P857:Q860"/>
    <mergeCell ref="R857:R860"/>
    <mergeCell ref="B861:B864"/>
    <mergeCell ref="M861:M864"/>
    <mergeCell ref="N861:N864"/>
    <mergeCell ref="O861:O864"/>
    <mergeCell ref="P861:Q864"/>
    <mergeCell ref="R861:R864"/>
    <mergeCell ref="C855:D856"/>
    <mergeCell ref="AE855:AE856"/>
    <mergeCell ref="AF855:AF856"/>
    <mergeCell ref="AG855:AG856"/>
    <mergeCell ref="AH855:AH856"/>
    <mergeCell ref="AI855:AI856"/>
    <mergeCell ref="AJ855:AJ856"/>
    <mergeCell ref="V856:AA856"/>
    <mergeCell ref="S861:U864"/>
    <mergeCell ref="AC861:AC862"/>
    <mergeCell ref="AD861:AD862"/>
    <mergeCell ref="AE861:AE862"/>
    <mergeCell ref="AF861:AF862"/>
    <mergeCell ref="AG861:AG862"/>
    <mergeCell ref="AH861:AH862"/>
    <mergeCell ref="AI861:AI862"/>
    <mergeCell ref="AJ861:AJ862"/>
    <mergeCell ref="C863:D864"/>
    <mergeCell ref="AC863:AC864"/>
    <mergeCell ref="AD863:AD864"/>
    <mergeCell ref="AE863:AE864"/>
    <mergeCell ref="AF863:AF864"/>
    <mergeCell ref="AG863:AG864"/>
    <mergeCell ref="AH863:AH864"/>
    <mergeCell ref="AI863:AI864"/>
    <mergeCell ref="AJ863:AJ864"/>
    <mergeCell ref="V864:AA864"/>
    <mergeCell ref="S857:U860"/>
    <mergeCell ref="AC857:AC858"/>
    <mergeCell ref="AD857:AD858"/>
    <mergeCell ref="AE857:AE858"/>
    <mergeCell ref="AF857:AF858"/>
    <mergeCell ref="AG857:AG858"/>
    <mergeCell ref="AH857:AH858"/>
    <mergeCell ref="AI857:AI858"/>
    <mergeCell ref="AJ857:AJ858"/>
    <mergeCell ref="AB849:AB856"/>
    <mergeCell ref="AB857:AB864"/>
    <mergeCell ref="AK857:AK859"/>
    <mergeCell ref="AL857:AL859"/>
    <mergeCell ref="C859:C860"/>
    <mergeCell ref="AC859:AC860"/>
    <mergeCell ref="AD859:AD860"/>
    <mergeCell ref="AE859:AE860"/>
    <mergeCell ref="AF859:AF860"/>
    <mergeCell ref="AG859:AG860"/>
    <mergeCell ref="AH859:AH860"/>
    <mergeCell ref="AI859:AI860"/>
    <mergeCell ref="AJ859:AJ860"/>
    <mergeCell ref="AK860:AK862"/>
    <mergeCell ref="AL860:AL862"/>
    <mergeCell ref="C861:D862"/>
    <mergeCell ref="E861:E864"/>
    <mergeCell ref="F861:F864"/>
    <mergeCell ref="G861:G864"/>
    <mergeCell ref="H861:H864"/>
    <mergeCell ref="I861:I864"/>
    <mergeCell ref="J861:J864"/>
    <mergeCell ref="K861:K864"/>
    <mergeCell ref="L861:L864"/>
    <mergeCell ref="S865:U868"/>
    <mergeCell ref="AC865:AC866"/>
    <mergeCell ref="AD865:AD866"/>
    <mergeCell ref="AE865:AE866"/>
    <mergeCell ref="AF865:AF866"/>
    <mergeCell ref="AG865:AG866"/>
    <mergeCell ref="AH865:AH866"/>
    <mergeCell ref="AI865:AI866"/>
    <mergeCell ref="AJ865:AJ866"/>
    <mergeCell ref="AK865:AK867"/>
    <mergeCell ref="AL865:AL867"/>
    <mergeCell ref="C867:C868"/>
    <mergeCell ref="AC867:AC868"/>
    <mergeCell ref="AD867:AD868"/>
    <mergeCell ref="AE867:AE868"/>
    <mergeCell ref="AF867:AF868"/>
    <mergeCell ref="AG867:AG868"/>
    <mergeCell ref="AH867:AH868"/>
    <mergeCell ref="AI867:AI868"/>
    <mergeCell ref="AJ867:AJ868"/>
    <mergeCell ref="AK868:AK870"/>
    <mergeCell ref="AL868:AL870"/>
    <mergeCell ref="C869:D870"/>
    <mergeCell ref="E869:E872"/>
    <mergeCell ref="F869:F872"/>
    <mergeCell ref="G869:G872"/>
    <mergeCell ref="H869:H872"/>
    <mergeCell ref="I869:I872"/>
    <mergeCell ref="J869:J872"/>
    <mergeCell ref="K869:K872"/>
    <mergeCell ref="L869:L872"/>
    <mergeCell ref="S869:U872"/>
    <mergeCell ref="AC869:AC870"/>
    <mergeCell ref="AD869:AD870"/>
    <mergeCell ref="AE869:AE870"/>
    <mergeCell ref="AF869:AF870"/>
    <mergeCell ref="AG869:AG870"/>
    <mergeCell ref="AH869:AH870"/>
    <mergeCell ref="AI869:AI870"/>
    <mergeCell ref="AJ869:AJ870"/>
    <mergeCell ref="AC871:AC872"/>
    <mergeCell ref="AD871:AD872"/>
    <mergeCell ref="A865:A872"/>
    <mergeCell ref="B865:B868"/>
    <mergeCell ref="C865:C866"/>
    <mergeCell ref="D865:D868"/>
    <mergeCell ref="E865:E868"/>
    <mergeCell ref="F865:F868"/>
    <mergeCell ref="G865:G868"/>
    <mergeCell ref="H865:H868"/>
    <mergeCell ref="I865:I868"/>
    <mergeCell ref="J865:J868"/>
    <mergeCell ref="K865:K868"/>
    <mergeCell ref="L865:L868"/>
    <mergeCell ref="M865:M868"/>
    <mergeCell ref="N865:N868"/>
    <mergeCell ref="O865:O868"/>
    <mergeCell ref="P865:Q868"/>
    <mergeCell ref="R865:R868"/>
    <mergeCell ref="B869:B872"/>
    <mergeCell ref="M869:M872"/>
    <mergeCell ref="N869:N872"/>
    <mergeCell ref="O869:O872"/>
    <mergeCell ref="P869:Q872"/>
    <mergeCell ref="R869:R872"/>
    <mergeCell ref="A873:A880"/>
    <mergeCell ref="B873:B876"/>
    <mergeCell ref="C873:C874"/>
    <mergeCell ref="D873:D876"/>
    <mergeCell ref="E873:E876"/>
    <mergeCell ref="F873:F876"/>
    <mergeCell ref="G873:G876"/>
    <mergeCell ref="H873:H876"/>
    <mergeCell ref="I873:I876"/>
    <mergeCell ref="J873:J876"/>
    <mergeCell ref="K873:K876"/>
    <mergeCell ref="L873:L876"/>
    <mergeCell ref="M873:M876"/>
    <mergeCell ref="N873:N876"/>
    <mergeCell ref="O873:O876"/>
    <mergeCell ref="P873:Q876"/>
    <mergeCell ref="R873:R876"/>
    <mergeCell ref="B877:B880"/>
    <mergeCell ref="M877:M880"/>
    <mergeCell ref="N877:N880"/>
    <mergeCell ref="O877:O880"/>
    <mergeCell ref="P877:Q880"/>
    <mergeCell ref="R877:R880"/>
    <mergeCell ref="C871:D872"/>
    <mergeCell ref="AE871:AE872"/>
    <mergeCell ref="AF871:AF872"/>
    <mergeCell ref="AG871:AG872"/>
    <mergeCell ref="AH871:AH872"/>
    <mergeCell ref="AI871:AI872"/>
    <mergeCell ref="AJ871:AJ872"/>
    <mergeCell ref="V872:AA872"/>
    <mergeCell ref="S877:U880"/>
    <mergeCell ref="AC877:AC878"/>
    <mergeCell ref="AD877:AD878"/>
    <mergeCell ref="AE877:AE878"/>
    <mergeCell ref="AF877:AF878"/>
    <mergeCell ref="AG877:AG878"/>
    <mergeCell ref="AH877:AH878"/>
    <mergeCell ref="AI877:AI878"/>
    <mergeCell ref="AJ877:AJ878"/>
    <mergeCell ref="C879:D880"/>
    <mergeCell ref="AC879:AC880"/>
    <mergeCell ref="AD879:AD880"/>
    <mergeCell ref="AE879:AE880"/>
    <mergeCell ref="AF879:AF880"/>
    <mergeCell ref="AG879:AG880"/>
    <mergeCell ref="AH879:AH880"/>
    <mergeCell ref="AI879:AI880"/>
    <mergeCell ref="AJ879:AJ880"/>
    <mergeCell ref="V880:AA880"/>
    <mergeCell ref="S873:U876"/>
    <mergeCell ref="AC873:AC874"/>
    <mergeCell ref="AD873:AD874"/>
    <mergeCell ref="AE873:AE874"/>
    <mergeCell ref="AF873:AF874"/>
    <mergeCell ref="AG873:AG874"/>
    <mergeCell ref="AH873:AH874"/>
    <mergeCell ref="AI873:AI874"/>
    <mergeCell ref="AJ873:AJ874"/>
    <mergeCell ref="AB865:AB872"/>
    <mergeCell ref="AB873:AB880"/>
    <mergeCell ref="AK873:AK875"/>
    <mergeCell ref="AL873:AL875"/>
    <mergeCell ref="C875:C876"/>
    <mergeCell ref="AC875:AC876"/>
    <mergeCell ref="AD875:AD876"/>
    <mergeCell ref="AE875:AE876"/>
    <mergeCell ref="AF875:AF876"/>
    <mergeCell ref="AG875:AG876"/>
    <mergeCell ref="AH875:AH876"/>
    <mergeCell ref="AI875:AI876"/>
    <mergeCell ref="AJ875:AJ876"/>
    <mergeCell ref="AK876:AK878"/>
    <mergeCell ref="AL876:AL878"/>
    <mergeCell ref="C877:D878"/>
    <mergeCell ref="E877:E880"/>
    <mergeCell ref="F877:F880"/>
    <mergeCell ref="G877:G880"/>
    <mergeCell ref="H877:H880"/>
    <mergeCell ref="I877:I880"/>
    <mergeCell ref="J877:J880"/>
    <mergeCell ref="K877:K880"/>
    <mergeCell ref="L877:L880"/>
    <mergeCell ref="S881:U884"/>
    <mergeCell ref="AC881:AC882"/>
    <mergeCell ref="AD881:AD882"/>
    <mergeCell ref="AE881:AE882"/>
    <mergeCell ref="AF881:AF882"/>
    <mergeCell ref="AG881:AG882"/>
    <mergeCell ref="AH881:AH882"/>
    <mergeCell ref="AI881:AI882"/>
    <mergeCell ref="AJ881:AJ882"/>
    <mergeCell ref="AK881:AK883"/>
    <mergeCell ref="AL881:AL883"/>
    <mergeCell ref="C883:C884"/>
    <mergeCell ref="AC883:AC884"/>
    <mergeCell ref="AD883:AD884"/>
    <mergeCell ref="AE883:AE884"/>
    <mergeCell ref="AF883:AF884"/>
    <mergeCell ref="AG883:AG884"/>
    <mergeCell ref="AH883:AH884"/>
    <mergeCell ref="AI883:AI884"/>
    <mergeCell ref="AJ883:AJ884"/>
    <mergeCell ref="AK884:AK886"/>
    <mergeCell ref="AL884:AL886"/>
    <mergeCell ref="C885:D886"/>
    <mergeCell ref="E885:E888"/>
    <mergeCell ref="F885:F888"/>
    <mergeCell ref="G885:G888"/>
    <mergeCell ref="H885:H888"/>
    <mergeCell ref="I885:I888"/>
    <mergeCell ref="J885:J888"/>
    <mergeCell ref="K885:K888"/>
    <mergeCell ref="L885:L888"/>
    <mergeCell ref="S885:U888"/>
    <mergeCell ref="AC885:AC886"/>
    <mergeCell ref="AD885:AD886"/>
    <mergeCell ref="AE885:AE886"/>
    <mergeCell ref="AF885:AF886"/>
    <mergeCell ref="AG885:AG886"/>
    <mergeCell ref="AH885:AH886"/>
    <mergeCell ref="AI885:AI886"/>
    <mergeCell ref="AJ885:AJ886"/>
    <mergeCell ref="AC887:AC888"/>
    <mergeCell ref="AD887:AD888"/>
    <mergeCell ref="A881:A888"/>
    <mergeCell ref="B881:B884"/>
    <mergeCell ref="C881:C882"/>
    <mergeCell ref="D881:D884"/>
    <mergeCell ref="E881:E884"/>
    <mergeCell ref="F881:F884"/>
    <mergeCell ref="G881:G884"/>
    <mergeCell ref="H881:H884"/>
    <mergeCell ref="I881:I884"/>
    <mergeCell ref="J881:J884"/>
    <mergeCell ref="K881:K884"/>
    <mergeCell ref="L881:L884"/>
    <mergeCell ref="M881:M884"/>
    <mergeCell ref="N881:N884"/>
    <mergeCell ref="O881:O884"/>
    <mergeCell ref="P881:Q884"/>
    <mergeCell ref="R881:R884"/>
    <mergeCell ref="B885:B888"/>
    <mergeCell ref="M885:M888"/>
    <mergeCell ref="N885:N888"/>
    <mergeCell ref="O885:O888"/>
    <mergeCell ref="P885:Q888"/>
    <mergeCell ref="R885:R888"/>
    <mergeCell ref="A889:A896"/>
    <mergeCell ref="B889:B892"/>
    <mergeCell ref="C889:C890"/>
    <mergeCell ref="D889:D892"/>
    <mergeCell ref="E889:E892"/>
    <mergeCell ref="F889:F892"/>
    <mergeCell ref="G889:G892"/>
    <mergeCell ref="H889:H892"/>
    <mergeCell ref="I889:I892"/>
    <mergeCell ref="J889:J892"/>
    <mergeCell ref="K889:K892"/>
    <mergeCell ref="L889:L892"/>
    <mergeCell ref="M889:M892"/>
    <mergeCell ref="N889:N892"/>
    <mergeCell ref="O889:O892"/>
    <mergeCell ref="P889:Q892"/>
    <mergeCell ref="R889:R892"/>
    <mergeCell ref="B893:B896"/>
    <mergeCell ref="M893:M896"/>
    <mergeCell ref="N893:N896"/>
    <mergeCell ref="O893:O896"/>
    <mergeCell ref="P893:Q896"/>
    <mergeCell ref="R893:R896"/>
    <mergeCell ref="C887:D888"/>
    <mergeCell ref="AE887:AE888"/>
    <mergeCell ref="AF887:AF888"/>
    <mergeCell ref="AG887:AG888"/>
    <mergeCell ref="AH887:AH888"/>
    <mergeCell ref="AI887:AI888"/>
    <mergeCell ref="AJ887:AJ888"/>
    <mergeCell ref="V888:AA888"/>
    <mergeCell ref="S893:U896"/>
    <mergeCell ref="AC893:AC894"/>
    <mergeCell ref="AD893:AD894"/>
    <mergeCell ref="AE893:AE894"/>
    <mergeCell ref="AF893:AF894"/>
    <mergeCell ref="AG893:AG894"/>
    <mergeCell ref="AH893:AH894"/>
    <mergeCell ref="AI893:AI894"/>
    <mergeCell ref="AJ893:AJ894"/>
    <mergeCell ref="C895:D896"/>
    <mergeCell ref="AC895:AC896"/>
    <mergeCell ref="AD895:AD896"/>
    <mergeCell ref="AE895:AE896"/>
    <mergeCell ref="AF895:AF896"/>
    <mergeCell ref="AG895:AG896"/>
    <mergeCell ref="AH895:AH896"/>
    <mergeCell ref="AI895:AI896"/>
    <mergeCell ref="AJ895:AJ896"/>
    <mergeCell ref="V896:AA896"/>
    <mergeCell ref="S889:U892"/>
    <mergeCell ref="AC889:AC890"/>
    <mergeCell ref="AD889:AD890"/>
    <mergeCell ref="AE889:AE890"/>
    <mergeCell ref="AF889:AF890"/>
    <mergeCell ref="AG889:AG890"/>
    <mergeCell ref="AH889:AH890"/>
    <mergeCell ref="AI889:AI890"/>
    <mergeCell ref="AJ889:AJ890"/>
    <mergeCell ref="AB881:AB888"/>
    <mergeCell ref="AB889:AB896"/>
    <mergeCell ref="AK889:AK891"/>
    <mergeCell ref="AL889:AL891"/>
    <mergeCell ref="C891:C892"/>
    <mergeCell ref="AC891:AC892"/>
    <mergeCell ref="AD891:AD892"/>
    <mergeCell ref="AE891:AE892"/>
    <mergeCell ref="AF891:AF892"/>
    <mergeCell ref="AG891:AG892"/>
    <mergeCell ref="AH891:AH892"/>
    <mergeCell ref="AI891:AI892"/>
    <mergeCell ref="AJ891:AJ892"/>
    <mergeCell ref="AK892:AK894"/>
    <mergeCell ref="AL892:AL894"/>
    <mergeCell ref="C893:D894"/>
    <mergeCell ref="E893:E896"/>
    <mergeCell ref="F893:F896"/>
    <mergeCell ref="G893:G896"/>
    <mergeCell ref="H893:H896"/>
    <mergeCell ref="I893:I896"/>
    <mergeCell ref="J893:J896"/>
    <mergeCell ref="K893:K896"/>
    <mergeCell ref="L893:L896"/>
    <mergeCell ref="S897:U900"/>
    <mergeCell ref="AC897:AC898"/>
    <mergeCell ref="AD897:AD898"/>
    <mergeCell ref="AE897:AE898"/>
    <mergeCell ref="AF897:AF898"/>
    <mergeCell ref="AG897:AG898"/>
    <mergeCell ref="AH897:AH898"/>
    <mergeCell ref="AI897:AI898"/>
    <mergeCell ref="AJ897:AJ898"/>
    <mergeCell ref="AK897:AK899"/>
    <mergeCell ref="AL897:AL899"/>
    <mergeCell ref="C899:C900"/>
    <mergeCell ref="AC899:AC900"/>
    <mergeCell ref="AD899:AD900"/>
    <mergeCell ref="AE899:AE900"/>
    <mergeCell ref="AF899:AF900"/>
    <mergeCell ref="AG899:AG900"/>
    <mergeCell ref="AH899:AH900"/>
    <mergeCell ref="AI899:AI900"/>
    <mergeCell ref="AJ899:AJ900"/>
    <mergeCell ref="AK900:AK902"/>
    <mergeCell ref="AL900:AL902"/>
    <mergeCell ref="C901:D902"/>
    <mergeCell ref="E901:E904"/>
    <mergeCell ref="F901:F904"/>
    <mergeCell ref="G901:G904"/>
    <mergeCell ref="H901:H904"/>
    <mergeCell ref="I901:I904"/>
    <mergeCell ref="J901:J904"/>
    <mergeCell ref="K901:K904"/>
    <mergeCell ref="L901:L904"/>
    <mergeCell ref="S901:U904"/>
    <mergeCell ref="AC901:AC902"/>
    <mergeCell ref="AD901:AD902"/>
    <mergeCell ref="AE901:AE902"/>
    <mergeCell ref="AF901:AF902"/>
    <mergeCell ref="AG901:AG902"/>
    <mergeCell ref="AH901:AH902"/>
    <mergeCell ref="AI901:AI902"/>
    <mergeCell ref="AJ901:AJ902"/>
    <mergeCell ref="AC903:AC904"/>
    <mergeCell ref="AD903:AD904"/>
    <mergeCell ref="A897:A904"/>
    <mergeCell ref="B897:B900"/>
    <mergeCell ref="C897:C898"/>
    <mergeCell ref="D897:D900"/>
    <mergeCell ref="E897:E900"/>
    <mergeCell ref="F897:F900"/>
    <mergeCell ref="G897:G900"/>
    <mergeCell ref="H897:H900"/>
    <mergeCell ref="I897:I900"/>
    <mergeCell ref="J897:J900"/>
    <mergeCell ref="K897:K900"/>
    <mergeCell ref="L897:L900"/>
    <mergeCell ref="M897:M900"/>
    <mergeCell ref="N897:N900"/>
    <mergeCell ref="O897:O900"/>
    <mergeCell ref="P897:Q900"/>
    <mergeCell ref="R897:R900"/>
    <mergeCell ref="B901:B904"/>
    <mergeCell ref="M901:M904"/>
    <mergeCell ref="N901:N904"/>
    <mergeCell ref="O901:O904"/>
    <mergeCell ref="P901:Q904"/>
    <mergeCell ref="R901:R904"/>
    <mergeCell ref="A905:A912"/>
    <mergeCell ref="B905:B908"/>
    <mergeCell ref="C905:C906"/>
    <mergeCell ref="D905:D908"/>
    <mergeCell ref="E905:E908"/>
    <mergeCell ref="F905:F908"/>
    <mergeCell ref="G905:G908"/>
    <mergeCell ref="H905:H908"/>
    <mergeCell ref="I905:I908"/>
    <mergeCell ref="J905:J908"/>
    <mergeCell ref="K905:K908"/>
    <mergeCell ref="L905:L908"/>
    <mergeCell ref="M905:M908"/>
    <mergeCell ref="N905:N908"/>
    <mergeCell ref="O905:O908"/>
    <mergeCell ref="P905:Q908"/>
    <mergeCell ref="R905:R908"/>
    <mergeCell ref="B909:B912"/>
    <mergeCell ref="M909:M912"/>
    <mergeCell ref="N909:N912"/>
    <mergeCell ref="O909:O912"/>
    <mergeCell ref="P909:Q912"/>
    <mergeCell ref="R909:R912"/>
    <mergeCell ref="C903:D904"/>
    <mergeCell ref="AE903:AE904"/>
    <mergeCell ref="AF903:AF904"/>
    <mergeCell ref="AG903:AG904"/>
    <mergeCell ref="AH903:AH904"/>
    <mergeCell ref="AI903:AI904"/>
    <mergeCell ref="AJ903:AJ904"/>
    <mergeCell ref="V904:AA904"/>
    <mergeCell ref="S909:U912"/>
    <mergeCell ref="AC909:AC910"/>
    <mergeCell ref="AD909:AD910"/>
    <mergeCell ref="AE909:AE910"/>
    <mergeCell ref="AF909:AF910"/>
    <mergeCell ref="AG909:AG910"/>
    <mergeCell ref="AH909:AH910"/>
    <mergeCell ref="AI909:AI910"/>
    <mergeCell ref="AJ909:AJ910"/>
    <mergeCell ref="C911:D912"/>
    <mergeCell ref="AC911:AC912"/>
    <mergeCell ref="AD911:AD912"/>
    <mergeCell ref="AE911:AE912"/>
    <mergeCell ref="AF911:AF912"/>
    <mergeCell ref="AG911:AG912"/>
    <mergeCell ref="AH911:AH912"/>
    <mergeCell ref="AI911:AI912"/>
    <mergeCell ref="AJ911:AJ912"/>
    <mergeCell ref="V912:AA912"/>
    <mergeCell ref="S905:U908"/>
    <mergeCell ref="AC905:AC906"/>
    <mergeCell ref="AD905:AD906"/>
    <mergeCell ref="AE905:AE906"/>
    <mergeCell ref="AF905:AF906"/>
    <mergeCell ref="AG905:AG906"/>
    <mergeCell ref="AH905:AH906"/>
    <mergeCell ref="AI905:AI906"/>
    <mergeCell ref="AJ905:AJ906"/>
    <mergeCell ref="AB897:AB904"/>
    <mergeCell ref="AB905:AB912"/>
    <mergeCell ref="AK905:AK907"/>
    <mergeCell ref="AL905:AL907"/>
    <mergeCell ref="C907:C908"/>
    <mergeCell ref="AC907:AC908"/>
    <mergeCell ref="AD907:AD908"/>
    <mergeCell ref="AE907:AE908"/>
    <mergeCell ref="AF907:AF908"/>
    <mergeCell ref="AG907:AG908"/>
    <mergeCell ref="AH907:AH908"/>
    <mergeCell ref="AI907:AI908"/>
    <mergeCell ref="AJ907:AJ908"/>
    <mergeCell ref="AK908:AK910"/>
    <mergeCell ref="AL908:AL910"/>
    <mergeCell ref="C909:D910"/>
    <mergeCell ref="E909:E912"/>
    <mergeCell ref="F909:F912"/>
    <mergeCell ref="G909:G912"/>
    <mergeCell ref="H909:H912"/>
    <mergeCell ref="I909:I912"/>
    <mergeCell ref="J909:J912"/>
    <mergeCell ref="K909:K912"/>
    <mergeCell ref="L909:L912"/>
    <mergeCell ref="S913:U916"/>
    <mergeCell ref="AC913:AC914"/>
    <mergeCell ref="AD913:AD914"/>
    <mergeCell ref="AE913:AE914"/>
    <mergeCell ref="AF913:AF914"/>
    <mergeCell ref="AG913:AG914"/>
    <mergeCell ref="AH913:AH914"/>
    <mergeCell ref="AI913:AI914"/>
    <mergeCell ref="AJ913:AJ914"/>
    <mergeCell ref="AK913:AK915"/>
    <mergeCell ref="AL913:AL915"/>
    <mergeCell ref="C915:C916"/>
    <mergeCell ref="AC915:AC916"/>
    <mergeCell ref="AD915:AD916"/>
    <mergeCell ref="AE915:AE916"/>
    <mergeCell ref="AF915:AF916"/>
    <mergeCell ref="AG915:AG916"/>
    <mergeCell ref="AH915:AH916"/>
    <mergeCell ref="AI915:AI916"/>
    <mergeCell ref="AJ915:AJ916"/>
    <mergeCell ref="AK916:AK918"/>
    <mergeCell ref="AL916:AL918"/>
    <mergeCell ref="C917:D918"/>
    <mergeCell ref="E917:E920"/>
    <mergeCell ref="F917:F920"/>
    <mergeCell ref="G917:G920"/>
    <mergeCell ref="H917:H920"/>
    <mergeCell ref="I917:I920"/>
    <mergeCell ref="J917:J920"/>
    <mergeCell ref="K917:K920"/>
    <mergeCell ref="L917:L920"/>
    <mergeCell ref="S917:U920"/>
    <mergeCell ref="AC917:AC918"/>
    <mergeCell ref="AD917:AD918"/>
    <mergeCell ref="AE917:AE918"/>
    <mergeCell ref="AF917:AF918"/>
    <mergeCell ref="AG917:AG918"/>
    <mergeCell ref="AH917:AH918"/>
    <mergeCell ref="AI917:AI918"/>
    <mergeCell ref="AJ917:AJ918"/>
    <mergeCell ref="AC919:AC920"/>
    <mergeCell ref="AD919:AD920"/>
    <mergeCell ref="A913:A920"/>
    <mergeCell ref="B913:B916"/>
    <mergeCell ref="C913:C914"/>
    <mergeCell ref="D913:D916"/>
    <mergeCell ref="E913:E916"/>
    <mergeCell ref="F913:F916"/>
    <mergeCell ref="G913:G916"/>
    <mergeCell ref="H913:H916"/>
    <mergeCell ref="I913:I916"/>
    <mergeCell ref="J913:J916"/>
    <mergeCell ref="K913:K916"/>
    <mergeCell ref="L913:L916"/>
    <mergeCell ref="M913:M916"/>
    <mergeCell ref="N913:N916"/>
    <mergeCell ref="O913:O916"/>
    <mergeCell ref="P913:Q916"/>
    <mergeCell ref="R913:R916"/>
    <mergeCell ref="B917:B920"/>
    <mergeCell ref="M917:M920"/>
    <mergeCell ref="N917:N920"/>
    <mergeCell ref="O917:O920"/>
    <mergeCell ref="P917:Q920"/>
    <mergeCell ref="R917:R920"/>
    <mergeCell ref="A921:A928"/>
    <mergeCell ref="B921:B924"/>
    <mergeCell ref="C921:C922"/>
    <mergeCell ref="D921:D924"/>
    <mergeCell ref="E921:E924"/>
    <mergeCell ref="F921:F924"/>
    <mergeCell ref="G921:G924"/>
    <mergeCell ref="H921:H924"/>
    <mergeCell ref="I921:I924"/>
    <mergeCell ref="J921:J924"/>
    <mergeCell ref="K921:K924"/>
    <mergeCell ref="L921:L924"/>
    <mergeCell ref="M921:M924"/>
    <mergeCell ref="N921:N924"/>
    <mergeCell ref="O921:O924"/>
    <mergeCell ref="P921:Q924"/>
    <mergeCell ref="R921:R924"/>
    <mergeCell ref="B925:B928"/>
    <mergeCell ref="M925:M928"/>
    <mergeCell ref="N925:N928"/>
    <mergeCell ref="O925:O928"/>
    <mergeCell ref="P925:Q928"/>
    <mergeCell ref="R925:R928"/>
    <mergeCell ref="C919:D920"/>
    <mergeCell ref="AE919:AE920"/>
    <mergeCell ref="AF919:AF920"/>
    <mergeCell ref="AG919:AG920"/>
    <mergeCell ref="AH919:AH920"/>
    <mergeCell ref="AI919:AI920"/>
    <mergeCell ref="AJ919:AJ920"/>
    <mergeCell ref="V920:AA920"/>
    <mergeCell ref="S925:U928"/>
    <mergeCell ref="AC925:AC926"/>
    <mergeCell ref="AD925:AD926"/>
    <mergeCell ref="AE925:AE926"/>
    <mergeCell ref="AF925:AF926"/>
    <mergeCell ref="AG925:AG926"/>
    <mergeCell ref="AH925:AH926"/>
    <mergeCell ref="AI925:AI926"/>
    <mergeCell ref="AJ925:AJ926"/>
    <mergeCell ref="C927:D928"/>
    <mergeCell ref="AC927:AC928"/>
    <mergeCell ref="AD927:AD928"/>
    <mergeCell ref="AE927:AE928"/>
    <mergeCell ref="AF927:AF928"/>
    <mergeCell ref="AG927:AG928"/>
    <mergeCell ref="AH927:AH928"/>
    <mergeCell ref="AI927:AI928"/>
    <mergeCell ref="AJ927:AJ928"/>
    <mergeCell ref="V928:AA928"/>
    <mergeCell ref="S921:U924"/>
    <mergeCell ref="AC921:AC922"/>
    <mergeCell ref="AD921:AD922"/>
    <mergeCell ref="AE921:AE922"/>
    <mergeCell ref="AF921:AF922"/>
    <mergeCell ref="AG921:AG922"/>
    <mergeCell ref="AH921:AH922"/>
    <mergeCell ref="AI921:AI922"/>
    <mergeCell ref="AJ921:AJ922"/>
    <mergeCell ref="AB913:AB920"/>
    <mergeCell ref="AB921:AB928"/>
    <mergeCell ref="AK921:AK923"/>
    <mergeCell ref="AL921:AL923"/>
    <mergeCell ref="C923:C924"/>
    <mergeCell ref="AC923:AC924"/>
    <mergeCell ref="AD923:AD924"/>
    <mergeCell ref="AE923:AE924"/>
    <mergeCell ref="AF923:AF924"/>
    <mergeCell ref="AG923:AG924"/>
    <mergeCell ref="AH923:AH924"/>
    <mergeCell ref="AI923:AI924"/>
    <mergeCell ref="AJ923:AJ924"/>
    <mergeCell ref="AK924:AK926"/>
    <mergeCell ref="AL924:AL926"/>
    <mergeCell ref="C925:D926"/>
    <mergeCell ref="E925:E928"/>
    <mergeCell ref="F925:F928"/>
    <mergeCell ref="G925:G928"/>
    <mergeCell ref="H925:H928"/>
    <mergeCell ref="I925:I928"/>
    <mergeCell ref="J925:J928"/>
    <mergeCell ref="K925:K928"/>
    <mergeCell ref="L925:L928"/>
    <mergeCell ref="S929:U932"/>
    <mergeCell ref="AC929:AC930"/>
    <mergeCell ref="AD929:AD930"/>
    <mergeCell ref="AE929:AE930"/>
    <mergeCell ref="AF929:AF930"/>
    <mergeCell ref="AG929:AG930"/>
    <mergeCell ref="AH929:AH930"/>
    <mergeCell ref="AI929:AI930"/>
    <mergeCell ref="AJ929:AJ930"/>
    <mergeCell ref="AK929:AK931"/>
    <mergeCell ref="AL929:AL931"/>
    <mergeCell ref="C931:C932"/>
    <mergeCell ref="AC931:AC932"/>
    <mergeCell ref="AD931:AD932"/>
    <mergeCell ref="AE931:AE932"/>
    <mergeCell ref="AF931:AF932"/>
    <mergeCell ref="AG931:AG932"/>
    <mergeCell ref="AH931:AH932"/>
    <mergeCell ref="AI931:AI932"/>
    <mergeCell ref="AJ931:AJ932"/>
    <mergeCell ref="AK932:AK934"/>
    <mergeCell ref="AL932:AL934"/>
    <mergeCell ref="C933:D934"/>
    <mergeCell ref="E933:E936"/>
    <mergeCell ref="F933:F936"/>
    <mergeCell ref="G933:G936"/>
    <mergeCell ref="H933:H936"/>
    <mergeCell ref="I933:I936"/>
    <mergeCell ref="J933:J936"/>
    <mergeCell ref="K933:K936"/>
    <mergeCell ref="L933:L936"/>
    <mergeCell ref="S933:U936"/>
    <mergeCell ref="AC933:AC934"/>
    <mergeCell ref="AD933:AD934"/>
    <mergeCell ref="AE933:AE934"/>
    <mergeCell ref="AF933:AF934"/>
    <mergeCell ref="AG933:AG934"/>
    <mergeCell ref="AH933:AH934"/>
    <mergeCell ref="AI933:AI934"/>
    <mergeCell ref="AJ933:AJ934"/>
    <mergeCell ref="AC935:AC936"/>
    <mergeCell ref="AD935:AD936"/>
    <mergeCell ref="A929:A936"/>
    <mergeCell ref="B929:B932"/>
    <mergeCell ref="C929:C930"/>
    <mergeCell ref="D929:D932"/>
    <mergeCell ref="E929:E932"/>
    <mergeCell ref="F929:F932"/>
    <mergeCell ref="G929:G932"/>
    <mergeCell ref="H929:H932"/>
    <mergeCell ref="I929:I932"/>
    <mergeCell ref="J929:J932"/>
    <mergeCell ref="K929:K932"/>
    <mergeCell ref="L929:L932"/>
    <mergeCell ref="M929:M932"/>
    <mergeCell ref="N929:N932"/>
    <mergeCell ref="O929:O932"/>
    <mergeCell ref="P929:Q932"/>
    <mergeCell ref="R929:R932"/>
    <mergeCell ref="B933:B936"/>
    <mergeCell ref="M933:M936"/>
    <mergeCell ref="N933:N936"/>
    <mergeCell ref="O933:O936"/>
    <mergeCell ref="P933:Q936"/>
    <mergeCell ref="R933:R936"/>
    <mergeCell ref="A937:A944"/>
    <mergeCell ref="B937:B940"/>
    <mergeCell ref="C937:C938"/>
    <mergeCell ref="D937:D940"/>
    <mergeCell ref="E937:E940"/>
    <mergeCell ref="F937:F940"/>
    <mergeCell ref="G937:G940"/>
    <mergeCell ref="H937:H940"/>
    <mergeCell ref="I937:I940"/>
    <mergeCell ref="J937:J940"/>
    <mergeCell ref="K937:K940"/>
    <mergeCell ref="L937:L940"/>
    <mergeCell ref="M937:M940"/>
    <mergeCell ref="N937:N940"/>
    <mergeCell ref="O937:O940"/>
    <mergeCell ref="P937:Q940"/>
    <mergeCell ref="R937:R940"/>
    <mergeCell ref="B941:B944"/>
    <mergeCell ref="M941:M944"/>
    <mergeCell ref="N941:N944"/>
    <mergeCell ref="O941:O944"/>
    <mergeCell ref="P941:Q944"/>
    <mergeCell ref="R941:R944"/>
    <mergeCell ref="C935:D936"/>
    <mergeCell ref="AE935:AE936"/>
    <mergeCell ref="AF935:AF936"/>
    <mergeCell ref="AG935:AG936"/>
    <mergeCell ref="AH935:AH936"/>
    <mergeCell ref="AI935:AI936"/>
    <mergeCell ref="AJ935:AJ936"/>
    <mergeCell ref="V936:AA936"/>
    <mergeCell ref="S941:U944"/>
    <mergeCell ref="AC941:AC942"/>
    <mergeCell ref="AD941:AD942"/>
    <mergeCell ref="AE941:AE942"/>
    <mergeCell ref="AF941:AF942"/>
    <mergeCell ref="AG941:AG942"/>
    <mergeCell ref="AH941:AH942"/>
    <mergeCell ref="AI941:AI942"/>
    <mergeCell ref="AJ941:AJ942"/>
    <mergeCell ref="C943:D944"/>
    <mergeCell ref="AC943:AC944"/>
    <mergeCell ref="AD943:AD944"/>
    <mergeCell ref="AE943:AE944"/>
    <mergeCell ref="AF943:AF944"/>
    <mergeCell ref="AG943:AG944"/>
    <mergeCell ref="AH943:AH944"/>
    <mergeCell ref="AI943:AI944"/>
    <mergeCell ref="AJ943:AJ944"/>
    <mergeCell ref="V944:AA944"/>
    <mergeCell ref="S937:U940"/>
    <mergeCell ref="AC937:AC938"/>
    <mergeCell ref="AD937:AD938"/>
    <mergeCell ref="AE937:AE938"/>
    <mergeCell ref="AF937:AF938"/>
    <mergeCell ref="AG937:AG938"/>
    <mergeCell ref="AH937:AH938"/>
    <mergeCell ref="AI937:AI938"/>
    <mergeCell ref="AJ937:AJ938"/>
    <mergeCell ref="AB929:AB936"/>
    <mergeCell ref="AB937:AB944"/>
    <mergeCell ref="AK937:AK939"/>
    <mergeCell ref="AL937:AL939"/>
    <mergeCell ref="C939:C940"/>
    <mergeCell ref="AC939:AC940"/>
    <mergeCell ref="AD939:AD940"/>
    <mergeCell ref="AE939:AE940"/>
    <mergeCell ref="AF939:AF940"/>
    <mergeCell ref="AG939:AG940"/>
    <mergeCell ref="AH939:AH940"/>
    <mergeCell ref="AI939:AI940"/>
    <mergeCell ref="AJ939:AJ940"/>
    <mergeCell ref="AK940:AK942"/>
    <mergeCell ref="AL940:AL942"/>
    <mergeCell ref="C941:D942"/>
    <mergeCell ref="E941:E944"/>
    <mergeCell ref="F941:F944"/>
    <mergeCell ref="G941:G944"/>
    <mergeCell ref="H941:H944"/>
    <mergeCell ref="I941:I944"/>
    <mergeCell ref="J941:J944"/>
    <mergeCell ref="K941:K944"/>
    <mergeCell ref="L941:L944"/>
    <mergeCell ref="S945:U948"/>
    <mergeCell ref="AC945:AC946"/>
    <mergeCell ref="AD945:AD946"/>
    <mergeCell ref="AE945:AE946"/>
    <mergeCell ref="AF945:AF946"/>
    <mergeCell ref="AG945:AG946"/>
    <mergeCell ref="AH945:AH946"/>
    <mergeCell ref="AI945:AI946"/>
    <mergeCell ref="AJ945:AJ946"/>
    <mergeCell ref="AK945:AK947"/>
    <mergeCell ref="AL945:AL947"/>
    <mergeCell ref="C947:C948"/>
    <mergeCell ref="AC947:AC948"/>
    <mergeCell ref="AD947:AD948"/>
    <mergeCell ref="AE947:AE948"/>
    <mergeCell ref="AF947:AF948"/>
    <mergeCell ref="AG947:AG948"/>
    <mergeCell ref="AH947:AH948"/>
    <mergeCell ref="AI947:AI948"/>
    <mergeCell ref="AJ947:AJ948"/>
    <mergeCell ref="AK948:AK950"/>
    <mergeCell ref="AL948:AL950"/>
    <mergeCell ref="C949:D950"/>
    <mergeCell ref="E949:E952"/>
    <mergeCell ref="F949:F952"/>
    <mergeCell ref="G949:G952"/>
    <mergeCell ref="H949:H952"/>
    <mergeCell ref="I949:I952"/>
    <mergeCell ref="J949:J952"/>
    <mergeCell ref="K949:K952"/>
    <mergeCell ref="L949:L952"/>
    <mergeCell ref="S949:U952"/>
    <mergeCell ref="AC949:AC950"/>
    <mergeCell ref="AD949:AD950"/>
    <mergeCell ref="AE949:AE950"/>
    <mergeCell ref="AF949:AF950"/>
    <mergeCell ref="AG949:AG950"/>
    <mergeCell ref="AH949:AH950"/>
    <mergeCell ref="AI949:AI950"/>
    <mergeCell ref="AJ949:AJ950"/>
    <mergeCell ref="AC951:AC952"/>
    <mergeCell ref="AD951:AD952"/>
    <mergeCell ref="A945:A952"/>
    <mergeCell ref="B945:B948"/>
    <mergeCell ref="C945:C946"/>
    <mergeCell ref="D945:D948"/>
    <mergeCell ref="E945:E948"/>
    <mergeCell ref="F945:F948"/>
    <mergeCell ref="G945:G948"/>
    <mergeCell ref="H945:H948"/>
    <mergeCell ref="I945:I948"/>
    <mergeCell ref="J945:J948"/>
    <mergeCell ref="K945:K948"/>
    <mergeCell ref="L945:L948"/>
    <mergeCell ref="M945:M948"/>
    <mergeCell ref="N945:N948"/>
    <mergeCell ref="O945:O948"/>
    <mergeCell ref="P945:Q948"/>
    <mergeCell ref="R945:R948"/>
    <mergeCell ref="B949:B952"/>
    <mergeCell ref="M949:M952"/>
    <mergeCell ref="N949:N952"/>
    <mergeCell ref="O949:O952"/>
    <mergeCell ref="P949:Q952"/>
    <mergeCell ref="R949:R952"/>
    <mergeCell ref="A953:A960"/>
    <mergeCell ref="B953:B956"/>
    <mergeCell ref="C953:C954"/>
    <mergeCell ref="D953:D956"/>
    <mergeCell ref="E953:E956"/>
    <mergeCell ref="F953:F956"/>
    <mergeCell ref="G953:G956"/>
    <mergeCell ref="H953:H956"/>
    <mergeCell ref="I953:I956"/>
    <mergeCell ref="J953:J956"/>
    <mergeCell ref="K953:K956"/>
    <mergeCell ref="L953:L956"/>
    <mergeCell ref="M953:M956"/>
    <mergeCell ref="N953:N956"/>
    <mergeCell ref="O953:O956"/>
    <mergeCell ref="P953:Q956"/>
    <mergeCell ref="R953:R956"/>
    <mergeCell ref="B957:B960"/>
    <mergeCell ref="M957:M960"/>
    <mergeCell ref="N957:N960"/>
    <mergeCell ref="O957:O960"/>
    <mergeCell ref="P957:Q960"/>
    <mergeCell ref="R957:R960"/>
    <mergeCell ref="C951:D952"/>
    <mergeCell ref="AE951:AE952"/>
    <mergeCell ref="AF951:AF952"/>
    <mergeCell ref="AG951:AG952"/>
    <mergeCell ref="AH951:AH952"/>
    <mergeCell ref="AI951:AI952"/>
    <mergeCell ref="AJ951:AJ952"/>
    <mergeCell ref="V952:AA952"/>
    <mergeCell ref="S957:U960"/>
    <mergeCell ref="AC957:AC958"/>
    <mergeCell ref="AD957:AD958"/>
    <mergeCell ref="AE957:AE958"/>
    <mergeCell ref="AF957:AF958"/>
    <mergeCell ref="AG957:AG958"/>
    <mergeCell ref="AH957:AH958"/>
    <mergeCell ref="AI957:AI958"/>
    <mergeCell ref="AJ957:AJ958"/>
    <mergeCell ref="C959:D960"/>
    <mergeCell ref="AC959:AC960"/>
    <mergeCell ref="AD959:AD960"/>
    <mergeCell ref="AE959:AE960"/>
    <mergeCell ref="AF959:AF960"/>
    <mergeCell ref="AG959:AG960"/>
    <mergeCell ref="AH959:AH960"/>
    <mergeCell ref="AI959:AI960"/>
    <mergeCell ref="AJ959:AJ960"/>
    <mergeCell ref="V960:AA960"/>
    <mergeCell ref="S953:U956"/>
    <mergeCell ref="AC953:AC954"/>
    <mergeCell ref="AD953:AD954"/>
    <mergeCell ref="AE953:AE954"/>
    <mergeCell ref="AF953:AF954"/>
    <mergeCell ref="AG953:AG954"/>
    <mergeCell ref="AH953:AH954"/>
    <mergeCell ref="AI953:AI954"/>
    <mergeCell ref="AJ953:AJ954"/>
    <mergeCell ref="AB945:AB952"/>
    <mergeCell ref="AB953:AB960"/>
    <mergeCell ref="AK953:AK955"/>
    <mergeCell ref="AL953:AL955"/>
    <mergeCell ref="C955:C956"/>
    <mergeCell ref="AC955:AC956"/>
    <mergeCell ref="AD955:AD956"/>
    <mergeCell ref="AE955:AE956"/>
    <mergeCell ref="AF955:AF956"/>
    <mergeCell ref="AG955:AG956"/>
    <mergeCell ref="AH955:AH956"/>
    <mergeCell ref="AI955:AI956"/>
    <mergeCell ref="AJ955:AJ956"/>
    <mergeCell ref="AK956:AK958"/>
    <mergeCell ref="AL956:AL958"/>
    <mergeCell ref="C957:D958"/>
    <mergeCell ref="E957:E960"/>
    <mergeCell ref="F957:F960"/>
    <mergeCell ref="G957:G960"/>
    <mergeCell ref="H957:H960"/>
    <mergeCell ref="I957:I960"/>
    <mergeCell ref="J957:J960"/>
    <mergeCell ref="K957:K960"/>
    <mergeCell ref="L957:L960"/>
    <mergeCell ref="S961:U964"/>
    <mergeCell ref="AC961:AC962"/>
    <mergeCell ref="AD961:AD962"/>
    <mergeCell ref="AE961:AE962"/>
    <mergeCell ref="AF961:AF962"/>
    <mergeCell ref="AG961:AG962"/>
    <mergeCell ref="AH961:AH962"/>
    <mergeCell ref="AI961:AI962"/>
    <mergeCell ref="AJ961:AJ962"/>
    <mergeCell ref="AK961:AK963"/>
    <mergeCell ref="AL961:AL963"/>
    <mergeCell ref="C963:C964"/>
    <mergeCell ref="AC963:AC964"/>
    <mergeCell ref="AD963:AD964"/>
    <mergeCell ref="AE963:AE964"/>
    <mergeCell ref="AF963:AF964"/>
    <mergeCell ref="AG963:AG964"/>
    <mergeCell ref="AH963:AH964"/>
    <mergeCell ref="AI963:AI964"/>
    <mergeCell ref="AJ963:AJ964"/>
    <mergeCell ref="AK964:AK966"/>
    <mergeCell ref="AL964:AL966"/>
    <mergeCell ref="C965:D966"/>
    <mergeCell ref="E965:E968"/>
    <mergeCell ref="F965:F968"/>
    <mergeCell ref="G965:G968"/>
    <mergeCell ref="H965:H968"/>
    <mergeCell ref="I965:I968"/>
    <mergeCell ref="J965:J968"/>
    <mergeCell ref="K965:K968"/>
    <mergeCell ref="L965:L968"/>
    <mergeCell ref="S965:U968"/>
    <mergeCell ref="AC965:AC966"/>
    <mergeCell ref="AD965:AD966"/>
    <mergeCell ref="AE965:AE966"/>
    <mergeCell ref="AF965:AF966"/>
    <mergeCell ref="AG965:AG966"/>
    <mergeCell ref="AH965:AH966"/>
    <mergeCell ref="AI965:AI966"/>
    <mergeCell ref="AJ965:AJ966"/>
    <mergeCell ref="AC967:AC968"/>
    <mergeCell ref="AD967:AD968"/>
    <mergeCell ref="A961:A968"/>
    <mergeCell ref="B961:B964"/>
    <mergeCell ref="C961:C962"/>
    <mergeCell ref="D961:D964"/>
    <mergeCell ref="E961:E964"/>
    <mergeCell ref="F961:F964"/>
    <mergeCell ref="G961:G964"/>
    <mergeCell ref="H961:H964"/>
    <mergeCell ref="I961:I964"/>
    <mergeCell ref="J961:J964"/>
    <mergeCell ref="K961:K964"/>
    <mergeCell ref="L961:L964"/>
    <mergeCell ref="M961:M964"/>
    <mergeCell ref="N961:N964"/>
    <mergeCell ref="O961:O964"/>
    <mergeCell ref="P961:Q964"/>
    <mergeCell ref="R961:R964"/>
    <mergeCell ref="B965:B968"/>
    <mergeCell ref="M965:M968"/>
    <mergeCell ref="N965:N968"/>
    <mergeCell ref="O965:O968"/>
    <mergeCell ref="P965:Q968"/>
    <mergeCell ref="R965:R968"/>
    <mergeCell ref="A969:A976"/>
    <mergeCell ref="B969:B972"/>
    <mergeCell ref="C969:C970"/>
    <mergeCell ref="D969:D972"/>
    <mergeCell ref="E969:E972"/>
    <mergeCell ref="F969:F972"/>
    <mergeCell ref="G969:G972"/>
    <mergeCell ref="H969:H972"/>
    <mergeCell ref="I969:I972"/>
    <mergeCell ref="J969:J972"/>
    <mergeCell ref="K969:K972"/>
    <mergeCell ref="L969:L972"/>
    <mergeCell ref="M969:M972"/>
    <mergeCell ref="N969:N972"/>
    <mergeCell ref="O969:O972"/>
    <mergeCell ref="P969:Q972"/>
    <mergeCell ref="R969:R972"/>
    <mergeCell ref="B973:B976"/>
    <mergeCell ref="M973:M976"/>
    <mergeCell ref="N973:N976"/>
    <mergeCell ref="O973:O976"/>
    <mergeCell ref="P973:Q976"/>
    <mergeCell ref="R973:R976"/>
    <mergeCell ref="C967:D968"/>
    <mergeCell ref="AE967:AE968"/>
    <mergeCell ref="AF967:AF968"/>
    <mergeCell ref="AG967:AG968"/>
    <mergeCell ref="AH967:AH968"/>
    <mergeCell ref="AI967:AI968"/>
    <mergeCell ref="AJ967:AJ968"/>
    <mergeCell ref="V968:AA968"/>
    <mergeCell ref="S973:U976"/>
    <mergeCell ref="AC973:AC974"/>
    <mergeCell ref="AD973:AD974"/>
    <mergeCell ref="AE973:AE974"/>
    <mergeCell ref="AF973:AF974"/>
    <mergeCell ref="AG973:AG974"/>
    <mergeCell ref="AH973:AH974"/>
    <mergeCell ref="AI973:AI974"/>
    <mergeCell ref="AJ973:AJ974"/>
    <mergeCell ref="C975:D976"/>
    <mergeCell ref="AC975:AC976"/>
    <mergeCell ref="AD975:AD976"/>
    <mergeCell ref="AE975:AE976"/>
    <mergeCell ref="AF975:AF976"/>
    <mergeCell ref="AG975:AG976"/>
    <mergeCell ref="AH975:AH976"/>
    <mergeCell ref="AI975:AI976"/>
    <mergeCell ref="AJ975:AJ976"/>
    <mergeCell ref="V976:AA976"/>
    <mergeCell ref="S969:U972"/>
    <mergeCell ref="AC969:AC970"/>
    <mergeCell ref="AD969:AD970"/>
    <mergeCell ref="AE969:AE970"/>
    <mergeCell ref="AF969:AF970"/>
    <mergeCell ref="AG969:AG970"/>
    <mergeCell ref="AH969:AH970"/>
    <mergeCell ref="AI969:AI970"/>
    <mergeCell ref="AJ969:AJ970"/>
    <mergeCell ref="AB961:AB968"/>
    <mergeCell ref="AB969:AB976"/>
    <mergeCell ref="AK969:AK971"/>
    <mergeCell ref="AL969:AL971"/>
    <mergeCell ref="C971:C972"/>
    <mergeCell ref="AC971:AC972"/>
    <mergeCell ref="AD971:AD972"/>
    <mergeCell ref="AE971:AE972"/>
    <mergeCell ref="AF971:AF972"/>
    <mergeCell ref="AG971:AG972"/>
    <mergeCell ref="AH971:AH972"/>
    <mergeCell ref="AI971:AI972"/>
    <mergeCell ref="AJ971:AJ972"/>
    <mergeCell ref="AK972:AK974"/>
    <mergeCell ref="AL972:AL974"/>
    <mergeCell ref="C973:D974"/>
    <mergeCell ref="E973:E976"/>
    <mergeCell ref="F973:F976"/>
    <mergeCell ref="G973:G976"/>
    <mergeCell ref="H973:H976"/>
    <mergeCell ref="I973:I976"/>
    <mergeCell ref="J973:J976"/>
    <mergeCell ref="K973:K976"/>
    <mergeCell ref="L973:L976"/>
    <mergeCell ref="S977:U980"/>
    <mergeCell ref="AC977:AC978"/>
    <mergeCell ref="AD977:AD978"/>
    <mergeCell ref="AE977:AE978"/>
    <mergeCell ref="AF977:AF978"/>
    <mergeCell ref="AG977:AG978"/>
    <mergeCell ref="AH977:AH978"/>
    <mergeCell ref="AI977:AI978"/>
    <mergeCell ref="AJ977:AJ978"/>
    <mergeCell ref="AK977:AK979"/>
    <mergeCell ref="AL977:AL979"/>
    <mergeCell ref="C979:C980"/>
    <mergeCell ref="AC979:AC980"/>
    <mergeCell ref="AD979:AD980"/>
    <mergeCell ref="AE979:AE980"/>
    <mergeCell ref="AF979:AF980"/>
    <mergeCell ref="AG979:AG980"/>
    <mergeCell ref="AH979:AH980"/>
    <mergeCell ref="AI979:AI980"/>
    <mergeCell ref="AJ979:AJ980"/>
    <mergeCell ref="AK980:AK982"/>
    <mergeCell ref="AL980:AL982"/>
    <mergeCell ref="C981:D982"/>
    <mergeCell ref="E981:E984"/>
    <mergeCell ref="F981:F984"/>
    <mergeCell ref="G981:G984"/>
    <mergeCell ref="H981:H984"/>
    <mergeCell ref="I981:I984"/>
    <mergeCell ref="J981:J984"/>
    <mergeCell ref="K981:K984"/>
    <mergeCell ref="L981:L984"/>
    <mergeCell ref="S981:U984"/>
    <mergeCell ref="AC981:AC982"/>
    <mergeCell ref="AD981:AD982"/>
    <mergeCell ref="AE981:AE982"/>
    <mergeCell ref="AF981:AF982"/>
    <mergeCell ref="AG981:AG982"/>
    <mergeCell ref="AH981:AH982"/>
    <mergeCell ref="AI981:AI982"/>
    <mergeCell ref="AJ981:AJ982"/>
    <mergeCell ref="AC983:AC984"/>
    <mergeCell ref="AD983:AD984"/>
    <mergeCell ref="A977:A984"/>
    <mergeCell ref="B977:B980"/>
    <mergeCell ref="C977:C978"/>
    <mergeCell ref="D977:D980"/>
    <mergeCell ref="E977:E980"/>
    <mergeCell ref="F977:F980"/>
    <mergeCell ref="G977:G980"/>
    <mergeCell ref="H977:H980"/>
    <mergeCell ref="I977:I980"/>
    <mergeCell ref="J977:J980"/>
    <mergeCell ref="K977:K980"/>
    <mergeCell ref="L977:L980"/>
    <mergeCell ref="M977:M980"/>
    <mergeCell ref="N977:N980"/>
    <mergeCell ref="O977:O980"/>
    <mergeCell ref="P977:Q980"/>
    <mergeCell ref="R977:R980"/>
    <mergeCell ref="B981:B984"/>
    <mergeCell ref="M981:M984"/>
    <mergeCell ref="N981:N984"/>
    <mergeCell ref="O981:O984"/>
    <mergeCell ref="P981:Q984"/>
    <mergeCell ref="R981:R984"/>
    <mergeCell ref="A985:A992"/>
    <mergeCell ref="B985:B988"/>
    <mergeCell ref="C985:C986"/>
    <mergeCell ref="D985:D988"/>
    <mergeCell ref="E985:E988"/>
    <mergeCell ref="F985:F988"/>
    <mergeCell ref="G985:G988"/>
    <mergeCell ref="H985:H988"/>
    <mergeCell ref="I985:I988"/>
    <mergeCell ref="J985:J988"/>
    <mergeCell ref="K985:K988"/>
    <mergeCell ref="L985:L988"/>
    <mergeCell ref="M985:M988"/>
    <mergeCell ref="N985:N988"/>
    <mergeCell ref="O985:O988"/>
    <mergeCell ref="P985:Q988"/>
    <mergeCell ref="R985:R988"/>
    <mergeCell ref="B989:B992"/>
    <mergeCell ref="M989:M992"/>
    <mergeCell ref="N989:N992"/>
    <mergeCell ref="O989:O992"/>
    <mergeCell ref="P989:Q992"/>
    <mergeCell ref="R989:R992"/>
    <mergeCell ref="C983:D984"/>
    <mergeCell ref="AE983:AE984"/>
    <mergeCell ref="AF983:AF984"/>
    <mergeCell ref="AG983:AG984"/>
    <mergeCell ref="AH983:AH984"/>
    <mergeCell ref="AI983:AI984"/>
    <mergeCell ref="AJ983:AJ984"/>
    <mergeCell ref="V984:AA984"/>
    <mergeCell ref="S989:U992"/>
    <mergeCell ref="AC989:AC990"/>
    <mergeCell ref="AD989:AD990"/>
    <mergeCell ref="AE989:AE990"/>
    <mergeCell ref="AF989:AF990"/>
    <mergeCell ref="AG989:AG990"/>
    <mergeCell ref="AH989:AH990"/>
    <mergeCell ref="AI989:AI990"/>
    <mergeCell ref="AJ989:AJ990"/>
    <mergeCell ref="C991:D992"/>
    <mergeCell ref="AC991:AC992"/>
    <mergeCell ref="AD991:AD992"/>
    <mergeCell ref="AE991:AE992"/>
    <mergeCell ref="AF991:AF992"/>
    <mergeCell ref="AG991:AG992"/>
    <mergeCell ref="AH991:AH992"/>
    <mergeCell ref="AI991:AI992"/>
    <mergeCell ref="AJ991:AJ992"/>
    <mergeCell ref="V992:AA992"/>
    <mergeCell ref="S985:U988"/>
    <mergeCell ref="AC985:AC986"/>
    <mergeCell ref="AD985:AD986"/>
    <mergeCell ref="AE985:AE986"/>
    <mergeCell ref="AF985:AF986"/>
    <mergeCell ref="AG985:AG986"/>
    <mergeCell ref="AH985:AH986"/>
    <mergeCell ref="AI985:AI986"/>
    <mergeCell ref="AJ985:AJ986"/>
    <mergeCell ref="AB977:AB984"/>
    <mergeCell ref="AB985:AB992"/>
    <mergeCell ref="AK985:AK987"/>
    <mergeCell ref="AL985:AL987"/>
    <mergeCell ref="C987:C988"/>
    <mergeCell ref="AC987:AC988"/>
    <mergeCell ref="AD987:AD988"/>
    <mergeCell ref="AE987:AE988"/>
    <mergeCell ref="AF987:AF988"/>
    <mergeCell ref="AG987:AG988"/>
    <mergeCell ref="AH987:AH988"/>
    <mergeCell ref="AI987:AI988"/>
    <mergeCell ref="AJ987:AJ988"/>
    <mergeCell ref="AK988:AK990"/>
    <mergeCell ref="AL988:AL990"/>
    <mergeCell ref="C989:D990"/>
    <mergeCell ref="E989:E992"/>
    <mergeCell ref="F989:F992"/>
    <mergeCell ref="G989:G992"/>
    <mergeCell ref="H989:H992"/>
    <mergeCell ref="I989:I992"/>
    <mergeCell ref="J989:J992"/>
    <mergeCell ref="K989:K992"/>
    <mergeCell ref="L989:L992"/>
    <mergeCell ref="S993:U996"/>
    <mergeCell ref="AC993:AC994"/>
    <mergeCell ref="AD993:AD994"/>
    <mergeCell ref="AE993:AE994"/>
    <mergeCell ref="AF993:AF994"/>
    <mergeCell ref="AG993:AG994"/>
    <mergeCell ref="AH993:AH994"/>
    <mergeCell ref="AI993:AI994"/>
    <mergeCell ref="AJ993:AJ994"/>
    <mergeCell ref="AK993:AK995"/>
    <mergeCell ref="AL993:AL995"/>
    <mergeCell ref="C995:C996"/>
    <mergeCell ref="AC995:AC996"/>
    <mergeCell ref="AD995:AD996"/>
    <mergeCell ref="AE995:AE996"/>
    <mergeCell ref="AF995:AF996"/>
    <mergeCell ref="AG995:AG996"/>
    <mergeCell ref="AH995:AH996"/>
    <mergeCell ref="AI995:AI996"/>
    <mergeCell ref="AJ995:AJ996"/>
    <mergeCell ref="AK996:AK998"/>
    <mergeCell ref="AL996:AL998"/>
    <mergeCell ref="C997:D998"/>
    <mergeCell ref="E997:E1000"/>
    <mergeCell ref="F997:F1000"/>
    <mergeCell ref="G997:G1000"/>
    <mergeCell ref="H997:H1000"/>
    <mergeCell ref="I997:I1000"/>
    <mergeCell ref="J997:J1000"/>
    <mergeCell ref="K997:K1000"/>
    <mergeCell ref="L997:L1000"/>
    <mergeCell ref="S997:U1000"/>
    <mergeCell ref="AC997:AC998"/>
    <mergeCell ref="AD997:AD998"/>
    <mergeCell ref="AE997:AE998"/>
    <mergeCell ref="AF997:AF998"/>
    <mergeCell ref="AG997:AG998"/>
    <mergeCell ref="AH997:AH998"/>
    <mergeCell ref="AI997:AI998"/>
    <mergeCell ref="AJ997:AJ998"/>
    <mergeCell ref="AC999:AC1000"/>
    <mergeCell ref="AD999:AD1000"/>
    <mergeCell ref="A993:A1000"/>
    <mergeCell ref="B993:B996"/>
    <mergeCell ref="C993:C994"/>
    <mergeCell ref="D993:D996"/>
    <mergeCell ref="E993:E996"/>
    <mergeCell ref="F993:F996"/>
    <mergeCell ref="G993:G996"/>
    <mergeCell ref="H993:H996"/>
    <mergeCell ref="I993:I996"/>
    <mergeCell ref="J993:J996"/>
    <mergeCell ref="K993:K996"/>
    <mergeCell ref="L993:L996"/>
    <mergeCell ref="M993:M996"/>
    <mergeCell ref="N993:N996"/>
    <mergeCell ref="O993:O996"/>
    <mergeCell ref="P993:Q996"/>
    <mergeCell ref="R993:R996"/>
    <mergeCell ref="B997:B1000"/>
    <mergeCell ref="M997:M1000"/>
    <mergeCell ref="N997:N1000"/>
    <mergeCell ref="O997:O1000"/>
    <mergeCell ref="P997:Q1000"/>
    <mergeCell ref="R997:R1000"/>
    <mergeCell ref="A1001:A1008"/>
    <mergeCell ref="B1001:B1004"/>
    <mergeCell ref="C1001:C1002"/>
    <mergeCell ref="D1001:D1004"/>
    <mergeCell ref="E1001:E1004"/>
    <mergeCell ref="F1001:F1004"/>
    <mergeCell ref="G1001:G1004"/>
    <mergeCell ref="H1001:H1004"/>
    <mergeCell ref="I1001:I1004"/>
    <mergeCell ref="J1001:J1004"/>
    <mergeCell ref="K1001:K1004"/>
    <mergeCell ref="L1001:L1004"/>
    <mergeCell ref="M1001:M1004"/>
    <mergeCell ref="N1001:N1004"/>
    <mergeCell ref="O1001:O1004"/>
    <mergeCell ref="P1001:Q1004"/>
    <mergeCell ref="R1001:R1004"/>
    <mergeCell ref="B1005:B1008"/>
    <mergeCell ref="M1005:M1008"/>
    <mergeCell ref="N1005:N1008"/>
    <mergeCell ref="O1005:O1008"/>
    <mergeCell ref="P1005:Q1008"/>
    <mergeCell ref="R1005:R1008"/>
    <mergeCell ref="C999:D1000"/>
    <mergeCell ref="AE999:AE1000"/>
    <mergeCell ref="AF999:AF1000"/>
    <mergeCell ref="AG999:AG1000"/>
    <mergeCell ref="AH999:AH1000"/>
    <mergeCell ref="AI999:AI1000"/>
    <mergeCell ref="AJ999:AJ1000"/>
    <mergeCell ref="V1000:AA1000"/>
    <mergeCell ref="S1005:U1008"/>
    <mergeCell ref="AC1005:AC1006"/>
    <mergeCell ref="AD1005:AD1006"/>
    <mergeCell ref="AE1005:AE1006"/>
    <mergeCell ref="AF1005:AF1006"/>
    <mergeCell ref="AG1005:AG1006"/>
    <mergeCell ref="AH1005:AH1006"/>
    <mergeCell ref="AI1005:AI1006"/>
    <mergeCell ref="AJ1005:AJ1006"/>
    <mergeCell ref="C1007:D1008"/>
    <mergeCell ref="AC1007:AC1008"/>
    <mergeCell ref="AD1007:AD1008"/>
    <mergeCell ref="AE1007:AE1008"/>
    <mergeCell ref="AF1007:AF1008"/>
    <mergeCell ref="AG1007:AG1008"/>
    <mergeCell ref="AH1007:AH1008"/>
    <mergeCell ref="AI1007:AI1008"/>
    <mergeCell ref="AJ1007:AJ1008"/>
    <mergeCell ref="V1008:AA1008"/>
    <mergeCell ref="S1001:U1004"/>
    <mergeCell ref="AC1001:AC1002"/>
    <mergeCell ref="AD1001:AD1002"/>
    <mergeCell ref="AE1001:AE1002"/>
    <mergeCell ref="AF1001:AF1002"/>
    <mergeCell ref="AG1001:AG1002"/>
    <mergeCell ref="AH1001:AH1002"/>
    <mergeCell ref="AI1001:AI1002"/>
    <mergeCell ref="AJ1001:AJ1002"/>
    <mergeCell ref="AB993:AB1000"/>
    <mergeCell ref="AB1001:AB1008"/>
    <mergeCell ref="AK1001:AK1003"/>
    <mergeCell ref="AL1001:AL1003"/>
    <mergeCell ref="C1003:C1004"/>
    <mergeCell ref="AC1003:AC1004"/>
    <mergeCell ref="AD1003:AD1004"/>
    <mergeCell ref="AE1003:AE1004"/>
    <mergeCell ref="AF1003:AF1004"/>
    <mergeCell ref="AG1003:AG1004"/>
    <mergeCell ref="AH1003:AH1004"/>
    <mergeCell ref="AI1003:AI1004"/>
    <mergeCell ref="AJ1003:AJ1004"/>
    <mergeCell ref="AK1004:AK1006"/>
    <mergeCell ref="AL1004:AL1006"/>
    <mergeCell ref="C1005:D1006"/>
    <mergeCell ref="E1005:E1008"/>
    <mergeCell ref="F1005:F1008"/>
    <mergeCell ref="G1005:G1008"/>
    <mergeCell ref="H1005:H1008"/>
    <mergeCell ref="I1005:I1008"/>
    <mergeCell ref="J1005:J1008"/>
    <mergeCell ref="K1005:K1008"/>
    <mergeCell ref="L1005:L1008"/>
    <mergeCell ref="S1009:U1012"/>
    <mergeCell ref="AC1009:AC1010"/>
    <mergeCell ref="AD1009:AD1010"/>
    <mergeCell ref="AE1009:AE1010"/>
    <mergeCell ref="AF1009:AF1010"/>
    <mergeCell ref="AG1009:AG1010"/>
    <mergeCell ref="AH1009:AH1010"/>
    <mergeCell ref="AI1009:AI1010"/>
    <mergeCell ref="AJ1009:AJ1010"/>
    <mergeCell ref="AK1009:AK1011"/>
    <mergeCell ref="AL1009:AL1011"/>
    <mergeCell ref="C1011:C1012"/>
    <mergeCell ref="AC1011:AC1012"/>
    <mergeCell ref="AD1011:AD1012"/>
    <mergeCell ref="AE1011:AE1012"/>
    <mergeCell ref="AF1011:AF1012"/>
    <mergeCell ref="AG1011:AG1012"/>
    <mergeCell ref="AH1011:AH1012"/>
    <mergeCell ref="AI1011:AI1012"/>
    <mergeCell ref="AJ1011:AJ1012"/>
    <mergeCell ref="AK1012:AK1014"/>
    <mergeCell ref="AL1012:AL1014"/>
    <mergeCell ref="C1013:D1014"/>
    <mergeCell ref="E1013:E1016"/>
    <mergeCell ref="F1013:F1016"/>
    <mergeCell ref="G1013:G1016"/>
    <mergeCell ref="H1013:H1016"/>
    <mergeCell ref="I1013:I1016"/>
    <mergeCell ref="J1013:J1016"/>
    <mergeCell ref="K1013:K1016"/>
    <mergeCell ref="L1013:L1016"/>
    <mergeCell ref="S1013:U1016"/>
    <mergeCell ref="AC1013:AC1014"/>
    <mergeCell ref="AD1013:AD1014"/>
    <mergeCell ref="AE1013:AE1014"/>
    <mergeCell ref="AF1013:AF1014"/>
    <mergeCell ref="AG1013:AG1014"/>
    <mergeCell ref="AH1013:AH1014"/>
    <mergeCell ref="AI1013:AI1014"/>
    <mergeCell ref="AJ1013:AJ1014"/>
    <mergeCell ref="AC1015:AC1016"/>
    <mergeCell ref="AD1015:AD1016"/>
    <mergeCell ref="A1009:A1016"/>
    <mergeCell ref="B1009:B1012"/>
    <mergeCell ref="C1009:C1010"/>
    <mergeCell ref="D1009:D1012"/>
    <mergeCell ref="E1009:E1012"/>
    <mergeCell ref="F1009:F1012"/>
    <mergeCell ref="G1009:G1012"/>
    <mergeCell ref="H1009:H1012"/>
    <mergeCell ref="I1009:I1012"/>
    <mergeCell ref="J1009:J1012"/>
    <mergeCell ref="K1009:K1012"/>
    <mergeCell ref="L1009:L1012"/>
    <mergeCell ref="M1009:M1012"/>
    <mergeCell ref="N1009:N1012"/>
    <mergeCell ref="O1009:O1012"/>
    <mergeCell ref="P1009:Q1012"/>
    <mergeCell ref="R1009:R1012"/>
    <mergeCell ref="B1013:B1016"/>
    <mergeCell ref="M1013:M1016"/>
    <mergeCell ref="N1013:N1016"/>
    <mergeCell ref="O1013:O1016"/>
    <mergeCell ref="P1013:Q1016"/>
    <mergeCell ref="R1013:R1016"/>
    <mergeCell ref="A1017:A1024"/>
    <mergeCell ref="B1017:B1020"/>
    <mergeCell ref="C1017:C1018"/>
    <mergeCell ref="D1017:D1020"/>
    <mergeCell ref="E1017:E1020"/>
    <mergeCell ref="F1017:F1020"/>
    <mergeCell ref="G1017:G1020"/>
    <mergeCell ref="H1017:H1020"/>
    <mergeCell ref="I1017:I1020"/>
    <mergeCell ref="J1017:J1020"/>
    <mergeCell ref="K1017:K1020"/>
    <mergeCell ref="L1017:L1020"/>
    <mergeCell ref="M1017:M1020"/>
    <mergeCell ref="N1017:N1020"/>
    <mergeCell ref="O1017:O1020"/>
    <mergeCell ref="P1017:Q1020"/>
    <mergeCell ref="R1017:R1020"/>
    <mergeCell ref="B1021:B1024"/>
    <mergeCell ref="M1021:M1024"/>
    <mergeCell ref="N1021:N1024"/>
    <mergeCell ref="O1021:O1024"/>
    <mergeCell ref="P1021:Q1024"/>
    <mergeCell ref="R1021:R1024"/>
    <mergeCell ref="C1015:D1016"/>
    <mergeCell ref="AE1015:AE1016"/>
    <mergeCell ref="AF1015:AF1016"/>
    <mergeCell ref="AG1015:AG1016"/>
    <mergeCell ref="AH1015:AH1016"/>
    <mergeCell ref="AI1015:AI1016"/>
    <mergeCell ref="AJ1015:AJ1016"/>
    <mergeCell ref="V1016:AA1016"/>
    <mergeCell ref="S1021:U1024"/>
    <mergeCell ref="AC1021:AC1022"/>
    <mergeCell ref="AD1021:AD1022"/>
    <mergeCell ref="AE1021:AE1022"/>
    <mergeCell ref="AF1021:AF1022"/>
    <mergeCell ref="AG1021:AG1022"/>
    <mergeCell ref="AH1021:AH1022"/>
    <mergeCell ref="AI1021:AI1022"/>
    <mergeCell ref="AJ1021:AJ1022"/>
    <mergeCell ref="C1023:D1024"/>
    <mergeCell ref="AC1023:AC1024"/>
    <mergeCell ref="AD1023:AD1024"/>
    <mergeCell ref="AE1023:AE1024"/>
    <mergeCell ref="AF1023:AF1024"/>
    <mergeCell ref="AG1023:AG1024"/>
    <mergeCell ref="AH1023:AH1024"/>
    <mergeCell ref="AI1023:AI1024"/>
    <mergeCell ref="AJ1023:AJ1024"/>
    <mergeCell ref="V1024:AA1024"/>
    <mergeCell ref="S1017:U1020"/>
    <mergeCell ref="AC1017:AC1018"/>
    <mergeCell ref="AD1017:AD1018"/>
    <mergeCell ref="AE1017:AE1018"/>
    <mergeCell ref="AF1017:AF1018"/>
    <mergeCell ref="AG1017:AG1018"/>
    <mergeCell ref="AH1017:AH1018"/>
    <mergeCell ref="AI1017:AI1018"/>
    <mergeCell ref="AJ1017:AJ1018"/>
    <mergeCell ref="AB1009:AB1016"/>
    <mergeCell ref="AB1017:AB1024"/>
    <mergeCell ref="AK1017:AK1019"/>
    <mergeCell ref="AL1017:AL1019"/>
    <mergeCell ref="C1019:C1020"/>
    <mergeCell ref="AC1019:AC1020"/>
    <mergeCell ref="AD1019:AD1020"/>
    <mergeCell ref="AE1019:AE1020"/>
    <mergeCell ref="AF1019:AF1020"/>
    <mergeCell ref="AG1019:AG1020"/>
    <mergeCell ref="AH1019:AH1020"/>
    <mergeCell ref="AI1019:AI1020"/>
    <mergeCell ref="AJ1019:AJ1020"/>
    <mergeCell ref="AK1020:AK1022"/>
    <mergeCell ref="AL1020:AL1022"/>
    <mergeCell ref="C1021:D1022"/>
    <mergeCell ref="E1021:E1024"/>
    <mergeCell ref="F1021:F1024"/>
    <mergeCell ref="G1021:G1024"/>
    <mergeCell ref="H1021:H1024"/>
    <mergeCell ref="I1021:I1024"/>
    <mergeCell ref="J1021:J1024"/>
    <mergeCell ref="K1021:K1024"/>
    <mergeCell ref="L1021:L1024"/>
    <mergeCell ref="S1025:U1028"/>
    <mergeCell ref="AC1025:AC1026"/>
    <mergeCell ref="AD1025:AD1026"/>
    <mergeCell ref="AE1025:AE1026"/>
    <mergeCell ref="AF1025:AF1026"/>
    <mergeCell ref="AG1025:AG1026"/>
    <mergeCell ref="AH1025:AH1026"/>
    <mergeCell ref="AI1025:AI1026"/>
    <mergeCell ref="AJ1025:AJ1026"/>
    <mergeCell ref="AK1025:AK1027"/>
    <mergeCell ref="AL1025:AL1027"/>
    <mergeCell ref="C1027:C1028"/>
    <mergeCell ref="AC1027:AC1028"/>
    <mergeCell ref="AD1027:AD1028"/>
    <mergeCell ref="AE1027:AE1028"/>
    <mergeCell ref="AF1027:AF1028"/>
    <mergeCell ref="AG1027:AG1028"/>
    <mergeCell ref="AH1027:AH1028"/>
    <mergeCell ref="AI1027:AI1028"/>
    <mergeCell ref="AJ1027:AJ1028"/>
    <mergeCell ref="AK1028:AK1030"/>
    <mergeCell ref="AL1028:AL1030"/>
    <mergeCell ref="C1029:D1030"/>
    <mergeCell ref="E1029:E1032"/>
    <mergeCell ref="F1029:F1032"/>
    <mergeCell ref="G1029:G1032"/>
    <mergeCell ref="H1029:H1032"/>
    <mergeCell ref="I1029:I1032"/>
    <mergeCell ref="J1029:J1032"/>
    <mergeCell ref="K1029:K1032"/>
    <mergeCell ref="L1029:L1032"/>
    <mergeCell ref="S1029:U1032"/>
    <mergeCell ref="AC1029:AC1030"/>
    <mergeCell ref="AD1029:AD1030"/>
    <mergeCell ref="AE1029:AE1030"/>
    <mergeCell ref="AF1029:AF1030"/>
    <mergeCell ref="AG1029:AG1030"/>
    <mergeCell ref="AH1029:AH1030"/>
    <mergeCell ref="AI1029:AI1030"/>
    <mergeCell ref="AJ1029:AJ1030"/>
    <mergeCell ref="AC1031:AC1032"/>
    <mergeCell ref="AD1031:AD1032"/>
    <mergeCell ref="A1025:A1032"/>
    <mergeCell ref="B1025:B1028"/>
    <mergeCell ref="C1025:C1026"/>
    <mergeCell ref="D1025:D1028"/>
    <mergeCell ref="E1025:E1028"/>
    <mergeCell ref="F1025:F1028"/>
    <mergeCell ref="G1025:G1028"/>
    <mergeCell ref="H1025:H1028"/>
    <mergeCell ref="I1025:I1028"/>
    <mergeCell ref="J1025:J1028"/>
    <mergeCell ref="K1025:K1028"/>
    <mergeCell ref="L1025:L1028"/>
    <mergeCell ref="M1025:M1028"/>
    <mergeCell ref="N1025:N1028"/>
    <mergeCell ref="O1025:O1028"/>
    <mergeCell ref="P1025:Q1028"/>
    <mergeCell ref="R1025:R1028"/>
    <mergeCell ref="B1029:B1032"/>
    <mergeCell ref="M1029:M1032"/>
    <mergeCell ref="N1029:N1032"/>
    <mergeCell ref="O1029:O1032"/>
    <mergeCell ref="P1029:Q1032"/>
    <mergeCell ref="R1029:R1032"/>
    <mergeCell ref="A1033:A1040"/>
    <mergeCell ref="B1033:B1036"/>
    <mergeCell ref="C1033:C1034"/>
    <mergeCell ref="D1033:D1036"/>
    <mergeCell ref="E1033:E1036"/>
    <mergeCell ref="F1033:F1036"/>
    <mergeCell ref="G1033:G1036"/>
    <mergeCell ref="H1033:H1036"/>
    <mergeCell ref="I1033:I1036"/>
    <mergeCell ref="J1033:J1036"/>
    <mergeCell ref="K1033:K1036"/>
    <mergeCell ref="L1033:L1036"/>
    <mergeCell ref="M1033:M1036"/>
    <mergeCell ref="N1033:N1036"/>
    <mergeCell ref="O1033:O1036"/>
    <mergeCell ref="P1033:Q1036"/>
    <mergeCell ref="R1033:R1036"/>
    <mergeCell ref="B1037:B1040"/>
    <mergeCell ref="M1037:M1040"/>
    <mergeCell ref="N1037:N1040"/>
    <mergeCell ref="O1037:O1040"/>
    <mergeCell ref="P1037:Q1040"/>
    <mergeCell ref="R1037:R1040"/>
    <mergeCell ref="C1031:D1032"/>
    <mergeCell ref="AE1031:AE1032"/>
    <mergeCell ref="AF1031:AF1032"/>
    <mergeCell ref="AG1031:AG1032"/>
    <mergeCell ref="AH1031:AH1032"/>
    <mergeCell ref="AI1031:AI1032"/>
    <mergeCell ref="AJ1031:AJ1032"/>
    <mergeCell ref="V1032:AA1032"/>
    <mergeCell ref="S1037:U1040"/>
    <mergeCell ref="AC1037:AC1038"/>
    <mergeCell ref="AD1037:AD1038"/>
    <mergeCell ref="AE1037:AE1038"/>
    <mergeCell ref="AF1037:AF1038"/>
    <mergeCell ref="AG1037:AG1038"/>
    <mergeCell ref="AH1037:AH1038"/>
    <mergeCell ref="AI1037:AI1038"/>
    <mergeCell ref="AJ1037:AJ1038"/>
    <mergeCell ref="C1039:D1040"/>
    <mergeCell ref="AC1039:AC1040"/>
    <mergeCell ref="AD1039:AD1040"/>
    <mergeCell ref="AE1039:AE1040"/>
    <mergeCell ref="AF1039:AF1040"/>
    <mergeCell ref="AG1039:AG1040"/>
    <mergeCell ref="AH1039:AH1040"/>
    <mergeCell ref="AI1039:AI1040"/>
    <mergeCell ref="AJ1039:AJ1040"/>
    <mergeCell ref="V1040:AA1040"/>
    <mergeCell ref="S1033:U1036"/>
    <mergeCell ref="AC1033:AC1034"/>
    <mergeCell ref="AD1033:AD1034"/>
    <mergeCell ref="AE1033:AE1034"/>
    <mergeCell ref="AF1033:AF1034"/>
    <mergeCell ref="AG1033:AG1034"/>
    <mergeCell ref="AH1033:AH1034"/>
    <mergeCell ref="AI1033:AI1034"/>
    <mergeCell ref="AJ1033:AJ1034"/>
    <mergeCell ref="AB1025:AB1032"/>
    <mergeCell ref="AB1033:AB1040"/>
    <mergeCell ref="AK1033:AK1035"/>
    <mergeCell ref="AL1033:AL1035"/>
    <mergeCell ref="C1035:C1036"/>
    <mergeCell ref="AC1035:AC1036"/>
    <mergeCell ref="AD1035:AD1036"/>
    <mergeCell ref="AE1035:AE1036"/>
    <mergeCell ref="AF1035:AF1036"/>
    <mergeCell ref="AG1035:AG1036"/>
    <mergeCell ref="AH1035:AH1036"/>
    <mergeCell ref="AI1035:AI1036"/>
    <mergeCell ref="AJ1035:AJ1036"/>
    <mergeCell ref="AK1036:AK1038"/>
    <mergeCell ref="AL1036:AL1038"/>
    <mergeCell ref="C1037:D1038"/>
    <mergeCell ref="E1037:E1040"/>
    <mergeCell ref="F1037:F1040"/>
    <mergeCell ref="G1037:G1040"/>
    <mergeCell ref="H1037:H1040"/>
    <mergeCell ref="I1037:I1040"/>
    <mergeCell ref="J1037:J1040"/>
    <mergeCell ref="K1037:K1040"/>
    <mergeCell ref="L1037:L1040"/>
    <mergeCell ref="S1041:U1044"/>
    <mergeCell ref="AC1041:AC1042"/>
    <mergeCell ref="AD1041:AD1042"/>
    <mergeCell ref="AE1041:AE1042"/>
    <mergeCell ref="AF1041:AF1042"/>
    <mergeCell ref="AG1041:AG1042"/>
    <mergeCell ref="AH1041:AH1042"/>
    <mergeCell ref="AI1041:AI1042"/>
    <mergeCell ref="AJ1041:AJ1042"/>
    <mergeCell ref="AK1041:AK1043"/>
    <mergeCell ref="AL1041:AL1043"/>
    <mergeCell ref="C1043:C1044"/>
    <mergeCell ref="AC1043:AC1044"/>
    <mergeCell ref="AD1043:AD1044"/>
    <mergeCell ref="AE1043:AE1044"/>
    <mergeCell ref="AF1043:AF1044"/>
    <mergeCell ref="AG1043:AG1044"/>
    <mergeCell ref="AH1043:AH1044"/>
    <mergeCell ref="AI1043:AI1044"/>
    <mergeCell ref="AJ1043:AJ1044"/>
    <mergeCell ref="AK1044:AK1046"/>
    <mergeCell ref="AL1044:AL1046"/>
    <mergeCell ref="C1045:D1046"/>
    <mergeCell ref="E1045:E1048"/>
    <mergeCell ref="F1045:F1048"/>
    <mergeCell ref="G1045:G1048"/>
    <mergeCell ref="H1045:H1048"/>
    <mergeCell ref="I1045:I1048"/>
    <mergeCell ref="J1045:J1048"/>
    <mergeCell ref="K1045:K1048"/>
    <mergeCell ref="L1045:L1048"/>
    <mergeCell ref="S1045:U1048"/>
    <mergeCell ref="AC1045:AC1046"/>
    <mergeCell ref="AD1045:AD1046"/>
    <mergeCell ref="AE1045:AE1046"/>
    <mergeCell ref="AF1045:AF1046"/>
    <mergeCell ref="AG1045:AG1046"/>
    <mergeCell ref="AH1045:AH1046"/>
    <mergeCell ref="AI1045:AI1046"/>
    <mergeCell ref="AJ1045:AJ1046"/>
    <mergeCell ref="AC1047:AC1048"/>
    <mergeCell ref="AD1047:AD1048"/>
    <mergeCell ref="A1041:A1048"/>
    <mergeCell ref="B1041:B1044"/>
    <mergeCell ref="C1041:C1042"/>
    <mergeCell ref="D1041:D1044"/>
    <mergeCell ref="E1041:E1044"/>
    <mergeCell ref="F1041:F1044"/>
    <mergeCell ref="G1041:G1044"/>
    <mergeCell ref="H1041:H1044"/>
    <mergeCell ref="I1041:I1044"/>
    <mergeCell ref="J1041:J1044"/>
    <mergeCell ref="K1041:K1044"/>
    <mergeCell ref="L1041:L1044"/>
    <mergeCell ref="M1041:M1044"/>
    <mergeCell ref="N1041:N1044"/>
    <mergeCell ref="O1041:O1044"/>
    <mergeCell ref="P1041:Q1044"/>
    <mergeCell ref="R1041:R1044"/>
    <mergeCell ref="B1045:B1048"/>
    <mergeCell ref="M1045:M1048"/>
    <mergeCell ref="N1045:N1048"/>
    <mergeCell ref="O1045:O1048"/>
    <mergeCell ref="P1045:Q1048"/>
    <mergeCell ref="R1045:R1048"/>
    <mergeCell ref="A1049:A1056"/>
    <mergeCell ref="B1049:B1052"/>
    <mergeCell ref="C1049:C1050"/>
    <mergeCell ref="D1049:D1052"/>
    <mergeCell ref="E1049:E1052"/>
    <mergeCell ref="F1049:F1052"/>
    <mergeCell ref="G1049:G1052"/>
    <mergeCell ref="H1049:H1052"/>
    <mergeCell ref="I1049:I1052"/>
    <mergeCell ref="J1049:J1052"/>
    <mergeCell ref="K1049:K1052"/>
    <mergeCell ref="L1049:L1052"/>
    <mergeCell ref="M1049:M1052"/>
    <mergeCell ref="N1049:N1052"/>
    <mergeCell ref="O1049:O1052"/>
    <mergeCell ref="P1049:Q1052"/>
    <mergeCell ref="R1049:R1052"/>
    <mergeCell ref="B1053:B1056"/>
    <mergeCell ref="M1053:M1056"/>
    <mergeCell ref="N1053:N1056"/>
    <mergeCell ref="O1053:O1056"/>
    <mergeCell ref="P1053:Q1056"/>
    <mergeCell ref="R1053:R1056"/>
    <mergeCell ref="C1047:D1048"/>
    <mergeCell ref="AE1047:AE1048"/>
    <mergeCell ref="AF1047:AF1048"/>
    <mergeCell ref="AG1047:AG1048"/>
    <mergeCell ref="AH1047:AH1048"/>
    <mergeCell ref="AI1047:AI1048"/>
    <mergeCell ref="AJ1047:AJ1048"/>
    <mergeCell ref="V1048:AA1048"/>
    <mergeCell ref="S1053:U1056"/>
    <mergeCell ref="AC1053:AC1054"/>
    <mergeCell ref="AD1053:AD1054"/>
    <mergeCell ref="AE1053:AE1054"/>
    <mergeCell ref="AF1053:AF1054"/>
    <mergeCell ref="AG1053:AG1054"/>
    <mergeCell ref="AH1053:AH1054"/>
    <mergeCell ref="AI1053:AI1054"/>
    <mergeCell ref="AJ1053:AJ1054"/>
    <mergeCell ref="C1055:D1056"/>
    <mergeCell ref="AC1055:AC1056"/>
    <mergeCell ref="AD1055:AD1056"/>
    <mergeCell ref="AE1055:AE1056"/>
    <mergeCell ref="AF1055:AF1056"/>
    <mergeCell ref="AG1055:AG1056"/>
    <mergeCell ref="AH1055:AH1056"/>
    <mergeCell ref="AI1055:AI1056"/>
    <mergeCell ref="AJ1055:AJ1056"/>
    <mergeCell ref="V1056:AA1056"/>
    <mergeCell ref="S1049:U1052"/>
    <mergeCell ref="AC1049:AC1050"/>
    <mergeCell ref="AD1049:AD1050"/>
    <mergeCell ref="AE1049:AE1050"/>
    <mergeCell ref="AF1049:AF1050"/>
    <mergeCell ref="AG1049:AG1050"/>
    <mergeCell ref="AH1049:AH1050"/>
    <mergeCell ref="AI1049:AI1050"/>
    <mergeCell ref="AJ1049:AJ1050"/>
    <mergeCell ref="AB1041:AB1048"/>
    <mergeCell ref="AB1049:AB1056"/>
    <mergeCell ref="AK1049:AK1051"/>
    <mergeCell ref="AL1049:AL1051"/>
    <mergeCell ref="C1051:C1052"/>
    <mergeCell ref="AC1051:AC1052"/>
    <mergeCell ref="AD1051:AD1052"/>
    <mergeCell ref="AE1051:AE1052"/>
    <mergeCell ref="AF1051:AF1052"/>
    <mergeCell ref="AG1051:AG1052"/>
    <mergeCell ref="AH1051:AH1052"/>
    <mergeCell ref="AI1051:AI1052"/>
    <mergeCell ref="AJ1051:AJ1052"/>
    <mergeCell ref="AK1052:AK1054"/>
    <mergeCell ref="AL1052:AL1054"/>
    <mergeCell ref="C1053:D1054"/>
    <mergeCell ref="E1053:E1056"/>
    <mergeCell ref="F1053:F1056"/>
    <mergeCell ref="G1053:G1056"/>
    <mergeCell ref="H1053:H1056"/>
    <mergeCell ref="I1053:I1056"/>
    <mergeCell ref="J1053:J1056"/>
    <mergeCell ref="K1053:K1056"/>
    <mergeCell ref="L1053:L1056"/>
    <mergeCell ref="S1057:U1060"/>
    <mergeCell ref="AC1057:AC1058"/>
    <mergeCell ref="AD1057:AD1058"/>
    <mergeCell ref="AE1057:AE1058"/>
    <mergeCell ref="AF1057:AF1058"/>
    <mergeCell ref="AG1057:AG1058"/>
    <mergeCell ref="AH1057:AH1058"/>
    <mergeCell ref="AI1057:AI1058"/>
    <mergeCell ref="AJ1057:AJ1058"/>
    <mergeCell ref="AK1057:AK1059"/>
    <mergeCell ref="AL1057:AL1059"/>
    <mergeCell ref="C1059:C1060"/>
    <mergeCell ref="AC1059:AC1060"/>
    <mergeCell ref="AD1059:AD1060"/>
    <mergeCell ref="AE1059:AE1060"/>
    <mergeCell ref="AF1059:AF1060"/>
    <mergeCell ref="AG1059:AG1060"/>
    <mergeCell ref="AH1059:AH1060"/>
    <mergeCell ref="AI1059:AI1060"/>
    <mergeCell ref="AJ1059:AJ1060"/>
    <mergeCell ref="AK1060:AK1062"/>
    <mergeCell ref="AL1060:AL1062"/>
    <mergeCell ref="C1061:D1062"/>
    <mergeCell ref="E1061:E1064"/>
    <mergeCell ref="F1061:F1064"/>
    <mergeCell ref="G1061:G1064"/>
    <mergeCell ref="H1061:H1064"/>
    <mergeCell ref="I1061:I1064"/>
    <mergeCell ref="J1061:J1064"/>
    <mergeCell ref="K1061:K1064"/>
    <mergeCell ref="L1061:L1064"/>
    <mergeCell ref="S1061:U1064"/>
    <mergeCell ref="AC1061:AC1062"/>
    <mergeCell ref="AD1061:AD1062"/>
    <mergeCell ref="AE1061:AE1062"/>
    <mergeCell ref="AF1061:AF1062"/>
    <mergeCell ref="AG1061:AG1062"/>
    <mergeCell ref="AH1061:AH1062"/>
    <mergeCell ref="AI1061:AI1062"/>
    <mergeCell ref="AJ1061:AJ1062"/>
    <mergeCell ref="AC1063:AC1064"/>
    <mergeCell ref="AD1063:AD1064"/>
    <mergeCell ref="A1057:A1064"/>
    <mergeCell ref="B1057:B1060"/>
    <mergeCell ref="C1057:C1058"/>
    <mergeCell ref="D1057:D1060"/>
    <mergeCell ref="E1057:E1060"/>
    <mergeCell ref="F1057:F1060"/>
    <mergeCell ref="G1057:G1060"/>
    <mergeCell ref="H1057:H1060"/>
    <mergeCell ref="I1057:I1060"/>
    <mergeCell ref="J1057:J1060"/>
    <mergeCell ref="K1057:K1060"/>
    <mergeCell ref="L1057:L1060"/>
    <mergeCell ref="M1057:M1060"/>
    <mergeCell ref="N1057:N1060"/>
    <mergeCell ref="O1057:O1060"/>
    <mergeCell ref="P1057:Q1060"/>
    <mergeCell ref="R1057:R1060"/>
    <mergeCell ref="B1061:B1064"/>
    <mergeCell ref="M1061:M1064"/>
    <mergeCell ref="N1061:N1064"/>
    <mergeCell ref="O1061:O1064"/>
    <mergeCell ref="P1061:Q1064"/>
    <mergeCell ref="R1061:R1064"/>
    <mergeCell ref="A1065:A1072"/>
    <mergeCell ref="B1065:B1068"/>
    <mergeCell ref="C1065:C1066"/>
    <mergeCell ref="D1065:D1068"/>
    <mergeCell ref="E1065:E1068"/>
    <mergeCell ref="F1065:F1068"/>
    <mergeCell ref="G1065:G1068"/>
    <mergeCell ref="H1065:H1068"/>
    <mergeCell ref="I1065:I1068"/>
    <mergeCell ref="J1065:J1068"/>
    <mergeCell ref="K1065:K1068"/>
    <mergeCell ref="L1065:L1068"/>
    <mergeCell ref="M1065:M1068"/>
    <mergeCell ref="N1065:N1068"/>
    <mergeCell ref="O1065:O1068"/>
    <mergeCell ref="P1065:Q1068"/>
    <mergeCell ref="R1065:R1068"/>
    <mergeCell ref="B1069:B1072"/>
    <mergeCell ref="M1069:M1072"/>
    <mergeCell ref="N1069:N1072"/>
    <mergeCell ref="O1069:O1072"/>
    <mergeCell ref="P1069:Q1072"/>
    <mergeCell ref="R1069:R1072"/>
    <mergeCell ref="C1063:D1064"/>
    <mergeCell ref="AE1063:AE1064"/>
    <mergeCell ref="AF1063:AF1064"/>
    <mergeCell ref="AG1063:AG1064"/>
    <mergeCell ref="AH1063:AH1064"/>
    <mergeCell ref="AI1063:AI1064"/>
    <mergeCell ref="AJ1063:AJ1064"/>
    <mergeCell ref="V1064:AA1064"/>
    <mergeCell ref="S1069:U1072"/>
    <mergeCell ref="AC1069:AC1070"/>
    <mergeCell ref="AD1069:AD1070"/>
    <mergeCell ref="AE1069:AE1070"/>
    <mergeCell ref="AF1069:AF1070"/>
    <mergeCell ref="AG1069:AG1070"/>
    <mergeCell ref="AH1069:AH1070"/>
    <mergeCell ref="AI1069:AI1070"/>
    <mergeCell ref="AJ1069:AJ1070"/>
    <mergeCell ref="C1071:D1072"/>
    <mergeCell ref="AC1071:AC1072"/>
    <mergeCell ref="AD1071:AD1072"/>
    <mergeCell ref="AE1071:AE1072"/>
    <mergeCell ref="AF1071:AF1072"/>
    <mergeCell ref="AG1071:AG1072"/>
    <mergeCell ref="AH1071:AH1072"/>
    <mergeCell ref="AI1071:AI1072"/>
    <mergeCell ref="AJ1071:AJ1072"/>
    <mergeCell ref="V1072:AA1072"/>
    <mergeCell ref="S1065:U1068"/>
    <mergeCell ref="AC1065:AC1066"/>
    <mergeCell ref="AD1065:AD1066"/>
    <mergeCell ref="AE1065:AE1066"/>
    <mergeCell ref="AF1065:AF1066"/>
    <mergeCell ref="AG1065:AG1066"/>
    <mergeCell ref="AH1065:AH1066"/>
    <mergeCell ref="AI1065:AI1066"/>
    <mergeCell ref="AJ1065:AJ1066"/>
    <mergeCell ref="AB1057:AB1064"/>
    <mergeCell ref="AB1065:AB1072"/>
    <mergeCell ref="AK1065:AK1067"/>
    <mergeCell ref="AL1065:AL1067"/>
    <mergeCell ref="C1067:C1068"/>
    <mergeCell ref="AC1067:AC1068"/>
    <mergeCell ref="AD1067:AD1068"/>
    <mergeCell ref="AE1067:AE1068"/>
    <mergeCell ref="AF1067:AF1068"/>
    <mergeCell ref="AG1067:AG1068"/>
    <mergeCell ref="AH1067:AH1068"/>
    <mergeCell ref="AI1067:AI1068"/>
    <mergeCell ref="AJ1067:AJ1068"/>
    <mergeCell ref="AK1068:AK1070"/>
    <mergeCell ref="AL1068:AL1070"/>
    <mergeCell ref="C1069:D1070"/>
    <mergeCell ref="E1069:E1072"/>
    <mergeCell ref="F1069:F1072"/>
    <mergeCell ref="G1069:G1072"/>
    <mergeCell ref="H1069:H1072"/>
    <mergeCell ref="I1069:I1072"/>
    <mergeCell ref="J1069:J1072"/>
    <mergeCell ref="K1069:K1072"/>
    <mergeCell ref="L1069:L1072"/>
    <mergeCell ref="S1073:U1076"/>
    <mergeCell ref="AC1073:AC1074"/>
    <mergeCell ref="AD1073:AD1074"/>
    <mergeCell ref="AE1073:AE1074"/>
    <mergeCell ref="AF1073:AF1074"/>
    <mergeCell ref="AG1073:AG1074"/>
    <mergeCell ref="AH1073:AH1074"/>
    <mergeCell ref="AI1073:AI1074"/>
    <mergeCell ref="AJ1073:AJ1074"/>
    <mergeCell ref="AK1073:AK1075"/>
    <mergeCell ref="AL1073:AL1075"/>
    <mergeCell ref="C1075:C1076"/>
    <mergeCell ref="AC1075:AC1076"/>
    <mergeCell ref="AD1075:AD1076"/>
    <mergeCell ref="AE1075:AE1076"/>
    <mergeCell ref="AF1075:AF1076"/>
    <mergeCell ref="AG1075:AG1076"/>
    <mergeCell ref="AH1075:AH1076"/>
    <mergeCell ref="AI1075:AI1076"/>
    <mergeCell ref="AJ1075:AJ1076"/>
    <mergeCell ref="AK1076:AK1078"/>
    <mergeCell ref="AL1076:AL1078"/>
    <mergeCell ref="C1077:D1078"/>
    <mergeCell ref="E1077:E1080"/>
    <mergeCell ref="F1077:F1080"/>
    <mergeCell ref="G1077:G1080"/>
    <mergeCell ref="H1077:H1080"/>
    <mergeCell ref="I1077:I1080"/>
    <mergeCell ref="J1077:J1080"/>
    <mergeCell ref="K1077:K1080"/>
    <mergeCell ref="L1077:L1080"/>
    <mergeCell ref="S1077:U1080"/>
    <mergeCell ref="AC1077:AC1078"/>
    <mergeCell ref="AD1077:AD1078"/>
    <mergeCell ref="AE1077:AE1078"/>
    <mergeCell ref="AF1077:AF1078"/>
    <mergeCell ref="AG1077:AG1078"/>
    <mergeCell ref="AH1077:AH1078"/>
    <mergeCell ref="AI1077:AI1078"/>
    <mergeCell ref="AJ1077:AJ1078"/>
    <mergeCell ref="AC1079:AC1080"/>
    <mergeCell ref="AD1079:AD1080"/>
    <mergeCell ref="A1073:A1080"/>
    <mergeCell ref="B1073:B1076"/>
    <mergeCell ref="C1073:C1074"/>
    <mergeCell ref="D1073:D1076"/>
    <mergeCell ref="E1073:E1076"/>
    <mergeCell ref="F1073:F1076"/>
    <mergeCell ref="G1073:G1076"/>
    <mergeCell ref="H1073:H1076"/>
    <mergeCell ref="I1073:I1076"/>
    <mergeCell ref="J1073:J1076"/>
    <mergeCell ref="K1073:K1076"/>
    <mergeCell ref="L1073:L1076"/>
    <mergeCell ref="M1073:M1076"/>
    <mergeCell ref="N1073:N1076"/>
    <mergeCell ref="O1073:O1076"/>
    <mergeCell ref="P1073:Q1076"/>
    <mergeCell ref="R1073:R1076"/>
    <mergeCell ref="B1077:B1080"/>
    <mergeCell ref="M1077:M1080"/>
    <mergeCell ref="N1077:N1080"/>
    <mergeCell ref="O1077:O1080"/>
    <mergeCell ref="P1077:Q1080"/>
    <mergeCell ref="R1077:R1080"/>
    <mergeCell ref="A1081:A1088"/>
    <mergeCell ref="B1081:B1084"/>
    <mergeCell ref="C1081:C1082"/>
    <mergeCell ref="D1081:D1084"/>
    <mergeCell ref="E1081:E1084"/>
    <mergeCell ref="F1081:F1084"/>
    <mergeCell ref="G1081:G1084"/>
    <mergeCell ref="H1081:H1084"/>
    <mergeCell ref="I1081:I1084"/>
    <mergeCell ref="J1081:J1084"/>
    <mergeCell ref="K1081:K1084"/>
    <mergeCell ref="L1081:L1084"/>
    <mergeCell ref="M1081:M1084"/>
    <mergeCell ref="N1081:N1084"/>
    <mergeCell ref="O1081:O1084"/>
    <mergeCell ref="P1081:Q1084"/>
    <mergeCell ref="R1081:R1084"/>
    <mergeCell ref="B1085:B1088"/>
    <mergeCell ref="M1085:M1088"/>
    <mergeCell ref="N1085:N1088"/>
    <mergeCell ref="O1085:O1088"/>
    <mergeCell ref="P1085:Q1088"/>
    <mergeCell ref="R1085:R1088"/>
    <mergeCell ref="C1079:D1080"/>
    <mergeCell ref="AE1079:AE1080"/>
    <mergeCell ref="AF1079:AF1080"/>
    <mergeCell ref="AG1079:AG1080"/>
    <mergeCell ref="AH1079:AH1080"/>
    <mergeCell ref="AI1079:AI1080"/>
    <mergeCell ref="AJ1079:AJ1080"/>
    <mergeCell ref="V1080:AA1080"/>
    <mergeCell ref="S1085:U1088"/>
    <mergeCell ref="AC1085:AC1086"/>
    <mergeCell ref="AD1085:AD1086"/>
    <mergeCell ref="AE1085:AE1086"/>
    <mergeCell ref="AF1085:AF1086"/>
    <mergeCell ref="AG1085:AG1086"/>
    <mergeCell ref="AH1085:AH1086"/>
    <mergeCell ref="AI1085:AI1086"/>
    <mergeCell ref="AJ1085:AJ1086"/>
    <mergeCell ref="C1087:D1088"/>
    <mergeCell ref="AC1087:AC1088"/>
    <mergeCell ref="AD1087:AD1088"/>
    <mergeCell ref="AE1087:AE1088"/>
    <mergeCell ref="AF1087:AF1088"/>
    <mergeCell ref="AG1087:AG1088"/>
    <mergeCell ref="AH1087:AH1088"/>
    <mergeCell ref="AI1087:AI1088"/>
    <mergeCell ref="AJ1087:AJ1088"/>
    <mergeCell ref="V1088:AA1088"/>
    <mergeCell ref="S1081:U1084"/>
    <mergeCell ref="AC1081:AC1082"/>
    <mergeCell ref="AD1081:AD1082"/>
    <mergeCell ref="AE1081:AE1082"/>
    <mergeCell ref="AF1081:AF1082"/>
    <mergeCell ref="AG1081:AG1082"/>
    <mergeCell ref="AH1081:AH1082"/>
    <mergeCell ref="AI1081:AI1082"/>
    <mergeCell ref="AJ1081:AJ1082"/>
    <mergeCell ref="AB1073:AB1080"/>
    <mergeCell ref="AB1081:AB1088"/>
    <mergeCell ref="AK1081:AK1083"/>
    <mergeCell ref="AL1081:AL1083"/>
    <mergeCell ref="C1083:C1084"/>
    <mergeCell ref="AC1083:AC1084"/>
    <mergeCell ref="AD1083:AD1084"/>
    <mergeCell ref="AE1083:AE1084"/>
    <mergeCell ref="AF1083:AF1084"/>
    <mergeCell ref="AG1083:AG1084"/>
    <mergeCell ref="AH1083:AH1084"/>
    <mergeCell ref="AI1083:AI1084"/>
    <mergeCell ref="AJ1083:AJ1084"/>
    <mergeCell ref="AK1084:AK1086"/>
    <mergeCell ref="AL1084:AL1086"/>
    <mergeCell ref="C1085:D1086"/>
    <mergeCell ref="E1085:E1088"/>
    <mergeCell ref="F1085:F1088"/>
    <mergeCell ref="G1085:G1088"/>
    <mergeCell ref="H1085:H1088"/>
    <mergeCell ref="I1085:I1088"/>
    <mergeCell ref="J1085:J1088"/>
    <mergeCell ref="K1085:K1088"/>
    <mergeCell ref="L1085:L1088"/>
    <mergeCell ref="S1089:U1092"/>
    <mergeCell ref="AC1089:AC1090"/>
    <mergeCell ref="AD1089:AD1090"/>
    <mergeCell ref="AE1089:AE1090"/>
    <mergeCell ref="AF1089:AF1090"/>
    <mergeCell ref="AG1089:AG1090"/>
    <mergeCell ref="AH1089:AH1090"/>
    <mergeCell ref="AI1089:AI1090"/>
    <mergeCell ref="AJ1089:AJ1090"/>
    <mergeCell ref="AK1089:AK1091"/>
    <mergeCell ref="AL1089:AL1091"/>
    <mergeCell ref="C1091:C1092"/>
    <mergeCell ref="AC1091:AC1092"/>
    <mergeCell ref="AD1091:AD1092"/>
    <mergeCell ref="AE1091:AE1092"/>
    <mergeCell ref="AF1091:AF1092"/>
    <mergeCell ref="AG1091:AG1092"/>
    <mergeCell ref="AH1091:AH1092"/>
    <mergeCell ref="AI1091:AI1092"/>
    <mergeCell ref="AJ1091:AJ1092"/>
    <mergeCell ref="AK1092:AK1094"/>
    <mergeCell ref="AL1092:AL1094"/>
    <mergeCell ref="C1093:D1094"/>
    <mergeCell ref="E1093:E1096"/>
    <mergeCell ref="F1093:F1096"/>
    <mergeCell ref="G1093:G1096"/>
    <mergeCell ref="H1093:H1096"/>
    <mergeCell ref="I1093:I1096"/>
    <mergeCell ref="J1093:J1096"/>
    <mergeCell ref="K1093:K1096"/>
    <mergeCell ref="L1093:L1096"/>
    <mergeCell ref="S1093:U1096"/>
    <mergeCell ref="AC1093:AC1094"/>
    <mergeCell ref="AD1093:AD1094"/>
    <mergeCell ref="AE1093:AE1094"/>
    <mergeCell ref="AF1093:AF1094"/>
    <mergeCell ref="AG1093:AG1094"/>
    <mergeCell ref="AH1093:AH1094"/>
    <mergeCell ref="AI1093:AI1094"/>
    <mergeCell ref="AJ1093:AJ1094"/>
    <mergeCell ref="AC1095:AC1096"/>
    <mergeCell ref="AD1095:AD1096"/>
    <mergeCell ref="A1089:A1096"/>
    <mergeCell ref="B1089:B1092"/>
    <mergeCell ref="C1089:C1090"/>
    <mergeCell ref="D1089:D1092"/>
    <mergeCell ref="E1089:E1092"/>
    <mergeCell ref="F1089:F1092"/>
    <mergeCell ref="G1089:G1092"/>
    <mergeCell ref="H1089:H1092"/>
    <mergeCell ref="I1089:I1092"/>
    <mergeCell ref="J1089:J1092"/>
    <mergeCell ref="K1089:K1092"/>
    <mergeCell ref="L1089:L1092"/>
    <mergeCell ref="M1089:M1092"/>
    <mergeCell ref="N1089:N1092"/>
    <mergeCell ref="O1089:O1092"/>
    <mergeCell ref="P1089:Q1092"/>
    <mergeCell ref="R1089:R1092"/>
    <mergeCell ref="B1093:B1096"/>
    <mergeCell ref="M1093:M1096"/>
    <mergeCell ref="N1093:N1096"/>
    <mergeCell ref="O1093:O1096"/>
    <mergeCell ref="P1093:Q1096"/>
    <mergeCell ref="R1093:R1096"/>
    <mergeCell ref="A1097:A1104"/>
    <mergeCell ref="B1097:B1100"/>
    <mergeCell ref="C1097:C1098"/>
    <mergeCell ref="D1097:D1100"/>
    <mergeCell ref="E1097:E1100"/>
    <mergeCell ref="F1097:F1100"/>
    <mergeCell ref="G1097:G1100"/>
    <mergeCell ref="H1097:H1100"/>
    <mergeCell ref="I1097:I1100"/>
    <mergeCell ref="J1097:J1100"/>
    <mergeCell ref="K1097:K1100"/>
    <mergeCell ref="L1097:L1100"/>
    <mergeCell ref="M1097:M1100"/>
    <mergeCell ref="N1097:N1100"/>
    <mergeCell ref="O1097:O1100"/>
    <mergeCell ref="P1097:Q1100"/>
    <mergeCell ref="R1097:R1100"/>
    <mergeCell ref="B1101:B1104"/>
    <mergeCell ref="M1101:M1104"/>
    <mergeCell ref="N1101:N1104"/>
    <mergeCell ref="O1101:O1104"/>
    <mergeCell ref="P1101:Q1104"/>
    <mergeCell ref="R1101:R1104"/>
    <mergeCell ref="C1095:D1096"/>
    <mergeCell ref="AE1095:AE1096"/>
    <mergeCell ref="AF1095:AF1096"/>
    <mergeCell ref="AG1095:AG1096"/>
    <mergeCell ref="AH1095:AH1096"/>
    <mergeCell ref="AI1095:AI1096"/>
    <mergeCell ref="AJ1095:AJ1096"/>
    <mergeCell ref="V1096:AA1096"/>
    <mergeCell ref="S1101:U1104"/>
    <mergeCell ref="AC1101:AC1102"/>
    <mergeCell ref="AD1101:AD1102"/>
    <mergeCell ref="AE1101:AE1102"/>
    <mergeCell ref="AF1101:AF1102"/>
    <mergeCell ref="AG1101:AG1102"/>
    <mergeCell ref="AH1101:AH1102"/>
    <mergeCell ref="AI1101:AI1102"/>
    <mergeCell ref="AJ1101:AJ1102"/>
    <mergeCell ref="C1103:D1104"/>
    <mergeCell ref="AC1103:AC1104"/>
    <mergeCell ref="AD1103:AD1104"/>
    <mergeCell ref="AE1103:AE1104"/>
    <mergeCell ref="AF1103:AF1104"/>
    <mergeCell ref="AG1103:AG1104"/>
    <mergeCell ref="AH1103:AH1104"/>
    <mergeCell ref="AI1103:AI1104"/>
    <mergeCell ref="AJ1103:AJ1104"/>
    <mergeCell ref="V1104:AA1104"/>
    <mergeCell ref="S1097:U1100"/>
    <mergeCell ref="AC1097:AC1098"/>
    <mergeCell ref="AD1097:AD1098"/>
    <mergeCell ref="AE1097:AE1098"/>
    <mergeCell ref="AF1097:AF1098"/>
    <mergeCell ref="AG1097:AG1098"/>
    <mergeCell ref="AH1097:AH1098"/>
    <mergeCell ref="AI1097:AI1098"/>
    <mergeCell ref="AJ1097:AJ1098"/>
    <mergeCell ref="AB1089:AB1096"/>
    <mergeCell ref="AB1097:AB1104"/>
    <mergeCell ref="AK1097:AK1099"/>
    <mergeCell ref="AL1097:AL1099"/>
    <mergeCell ref="C1099:C1100"/>
    <mergeCell ref="AC1099:AC1100"/>
    <mergeCell ref="AD1099:AD1100"/>
    <mergeCell ref="AE1099:AE1100"/>
    <mergeCell ref="AF1099:AF1100"/>
    <mergeCell ref="AG1099:AG1100"/>
    <mergeCell ref="AH1099:AH1100"/>
    <mergeCell ref="AI1099:AI1100"/>
    <mergeCell ref="AJ1099:AJ1100"/>
    <mergeCell ref="AK1100:AK1102"/>
    <mergeCell ref="AL1100:AL1102"/>
    <mergeCell ref="C1101:D1102"/>
    <mergeCell ref="E1101:E1104"/>
    <mergeCell ref="F1101:F1104"/>
    <mergeCell ref="G1101:G1104"/>
    <mergeCell ref="H1101:H1104"/>
    <mergeCell ref="I1101:I1104"/>
    <mergeCell ref="J1101:J1104"/>
    <mergeCell ref="K1101:K1104"/>
    <mergeCell ref="L1101:L1104"/>
    <mergeCell ref="S1105:U1108"/>
    <mergeCell ref="AC1105:AC1106"/>
    <mergeCell ref="AD1105:AD1106"/>
    <mergeCell ref="AE1105:AE1106"/>
    <mergeCell ref="AF1105:AF1106"/>
    <mergeCell ref="AG1105:AG1106"/>
    <mergeCell ref="AH1105:AH1106"/>
    <mergeCell ref="AI1105:AI1106"/>
    <mergeCell ref="AJ1105:AJ1106"/>
    <mergeCell ref="AK1105:AK1107"/>
    <mergeCell ref="AL1105:AL1107"/>
    <mergeCell ref="C1107:C1108"/>
    <mergeCell ref="AC1107:AC1108"/>
    <mergeCell ref="AD1107:AD1108"/>
    <mergeCell ref="AE1107:AE1108"/>
    <mergeCell ref="AF1107:AF1108"/>
    <mergeCell ref="AG1107:AG1108"/>
    <mergeCell ref="AH1107:AH1108"/>
    <mergeCell ref="AI1107:AI1108"/>
    <mergeCell ref="AJ1107:AJ1108"/>
    <mergeCell ref="AK1108:AK1110"/>
    <mergeCell ref="AL1108:AL1110"/>
    <mergeCell ref="C1109:D1110"/>
    <mergeCell ref="E1109:E1112"/>
    <mergeCell ref="F1109:F1112"/>
    <mergeCell ref="G1109:G1112"/>
    <mergeCell ref="H1109:H1112"/>
    <mergeCell ref="I1109:I1112"/>
    <mergeCell ref="J1109:J1112"/>
    <mergeCell ref="K1109:K1112"/>
    <mergeCell ref="L1109:L1112"/>
    <mergeCell ref="S1109:U1112"/>
    <mergeCell ref="AC1109:AC1110"/>
    <mergeCell ref="AD1109:AD1110"/>
    <mergeCell ref="AE1109:AE1110"/>
    <mergeCell ref="AF1109:AF1110"/>
    <mergeCell ref="AG1109:AG1110"/>
    <mergeCell ref="AH1109:AH1110"/>
    <mergeCell ref="AI1109:AI1110"/>
    <mergeCell ref="AJ1109:AJ1110"/>
    <mergeCell ref="AC1111:AC1112"/>
    <mergeCell ref="AD1111:AD1112"/>
    <mergeCell ref="A1105:A1112"/>
    <mergeCell ref="B1105:B1108"/>
    <mergeCell ref="C1105:C1106"/>
    <mergeCell ref="D1105:D1108"/>
    <mergeCell ref="E1105:E1108"/>
    <mergeCell ref="F1105:F1108"/>
    <mergeCell ref="G1105:G1108"/>
    <mergeCell ref="H1105:H1108"/>
    <mergeCell ref="I1105:I1108"/>
    <mergeCell ref="J1105:J1108"/>
    <mergeCell ref="K1105:K1108"/>
    <mergeCell ref="L1105:L1108"/>
    <mergeCell ref="M1105:M1108"/>
    <mergeCell ref="N1105:N1108"/>
    <mergeCell ref="O1105:O1108"/>
    <mergeCell ref="P1105:Q1108"/>
    <mergeCell ref="R1105:R1108"/>
    <mergeCell ref="B1109:B1112"/>
    <mergeCell ref="M1109:M1112"/>
    <mergeCell ref="N1109:N1112"/>
    <mergeCell ref="O1109:O1112"/>
    <mergeCell ref="P1109:Q1112"/>
    <mergeCell ref="R1109:R1112"/>
    <mergeCell ref="A1113:A1120"/>
    <mergeCell ref="B1113:B1116"/>
    <mergeCell ref="C1113:C1114"/>
    <mergeCell ref="D1113:D1116"/>
    <mergeCell ref="E1113:E1116"/>
    <mergeCell ref="F1113:F1116"/>
    <mergeCell ref="G1113:G1116"/>
    <mergeCell ref="H1113:H1116"/>
    <mergeCell ref="I1113:I1116"/>
    <mergeCell ref="J1113:J1116"/>
    <mergeCell ref="K1113:K1116"/>
    <mergeCell ref="L1113:L1116"/>
    <mergeCell ref="M1113:M1116"/>
    <mergeCell ref="N1113:N1116"/>
    <mergeCell ref="O1113:O1116"/>
    <mergeCell ref="P1113:Q1116"/>
    <mergeCell ref="R1113:R1116"/>
    <mergeCell ref="B1117:B1120"/>
    <mergeCell ref="M1117:M1120"/>
    <mergeCell ref="N1117:N1120"/>
    <mergeCell ref="O1117:O1120"/>
    <mergeCell ref="P1117:Q1120"/>
    <mergeCell ref="R1117:R1120"/>
    <mergeCell ref="C1111:D1112"/>
    <mergeCell ref="AE1111:AE1112"/>
    <mergeCell ref="AF1111:AF1112"/>
    <mergeCell ref="AG1111:AG1112"/>
    <mergeCell ref="AH1111:AH1112"/>
    <mergeCell ref="AI1111:AI1112"/>
    <mergeCell ref="AJ1111:AJ1112"/>
    <mergeCell ref="V1112:AA1112"/>
    <mergeCell ref="S1117:U1120"/>
    <mergeCell ref="AC1117:AC1118"/>
    <mergeCell ref="AD1117:AD1118"/>
    <mergeCell ref="AE1117:AE1118"/>
    <mergeCell ref="AF1117:AF1118"/>
    <mergeCell ref="AG1117:AG1118"/>
    <mergeCell ref="AH1117:AH1118"/>
    <mergeCell ref="AI1117:AI1118"/>
    <mergeCell ref="AJ1117:AJ1118"/>
    <mergeCell ref="C1119:D1120"/>
    <mergeCell ref="AC1119:AC1120"/>
    <mergeCell ref="AD1119:AD1120"/>
    <mergeCell ref="AE1119:AE1120"/>
    <mergeCell ref="AF1119:AF1120"/>
    <mergeCell ref="AG1119:AG1120"/>
    <mergeCell ref="AH1119:AH1120"/>
    <mergeCell ref="AI1119:AI1120"/>
    <mergeCell ref="AJ1119:AJ1120"/>
    <mergeCell ref="V1120:AA1120"/>
    <mergeCell ref="S1113:U1116"/>
    <mergeCell ref="AC1113:AC1114"/>
    <mergeCell ref="AD1113:AD1114"/>
    <mergeCell ref="AE1113:AE1114"/>
    <mergeCell ref="AF1113:AF1114"/>
    <mergeCell ref="AG1113:AG1114"/>
    <mergeCell ref="AH1113:AH1114"/>
    <mergeCell ref="AI1113:AI1114"/>
    <mergeCell ref="AJ1113:AJ1114"/>
    <mergeCell ref="AB1105:AB1112"/>
    <mergeCell ref="AB1113:AB1120"/>
    <mergeCell ref="AK1113:AK1115"/>
    <mergeCell ref="AL1113:AL1115"/>
    <mergeCell ref="C1115:C1116"/>
    <mergeCell ref="AC1115:AC1116"/>
    <mergeCell ref="AD1115:AD1116"/>
    <mergeCell ref="AE1115:AE1116"/>
    <mergeCell ref="AF1115:AF1116"/>
    <mergeCell ref="AG1115:AG1116"/>
    <mergeCell ref="AH1115:AH1116"/>
    <mergeCell ref="AI1115:AI1116"/>
    <mergeCell ref="AJ1115:AJ1116"/>
    <mergeCell ref="AK1116:AK1118"/>
    <mergeCell ref="AL1116:AL1118"/>
    <mergeCell ref="C1117:D1118"/>
    <mergeCell ref="E1117:E1120"/>
    <mergeCell ref="F1117:F1120"/>
    <mergeCell ref="G1117:G1120"/>
    <mergeCell ref="H1117:H1120"/>
    <mergeCell ref="I1117:I1120"/>
    <mergeCell ref="J1117:J1120"/>
    <mergeCell ref="K1117:K1120"/>
    <mergeCell ref="L1117:L1120"/>
    <mergeCell ref="S1121:U1124"/>
    <mergeCell ref="AC1121:AC1122"/>
    <mergeCell ref="AD1121:AD1122"/>
    <mergeCell ref="AE1121:AE1122"/>
    <mergeCell ref="AF1121:AF1122"/>
    <mergeCell ref="AG1121:AG1122"/>
    <mergeCell ref="AH1121:AH1122"/>
    <mergeCell ref="AI1121:AI1122"/>
    <mergeCell ref="AJ1121:AJ1122"/>
    <mergeCell ref="AK1121:AK1123"/>
    <mergeCell ref="AL1121:AL1123"/>
    <mergeCell ref="C1123:C1124"/>
    <mergeCell ref="AC1123:AC1124"/>
    <mergeCell ref="AD1123:AD1124"/>
    <mergeCell ref="AE1123:AE1124"/>
    <mergeCell ref="AF1123:AF1124"/>
    <mergeCell ref="AG1123:AG1124"/>
    <mergeCell ref="AH1123:AH1124"/>
    <mergeCell ref="AI1123:AI1124"/>
    <mergeCell ref="AJ1123:AJ1124"/>
    <mergeCell ref="AK1124:AK1126"/>
    <mergeCell ref="AL1124:AL1126"/>
    <mergeCell ref="C1125:D1126"/>
    <mergeCell ref="E1125:E1128"/>
    <mergeCell ref="F1125:F1128"/>
    <mergeCell ref="G1125:G1128"/>
    <mergeCell ref="H1125:H1128"/>
    <mergeCell ref="I1125:I1128"/>
    <mergeCell ref="J1125:J1128"/>
    <mergeCell ref="K1125:K1128"/>
    <mergeCell ref="L1125:L1128"/>
    <mergeCell ref="S1125:U1128"/>
    <mergeCell ref="AC1125:AC1126"/>
    <mergeCell ref="AD1125:AD1126"/>
    <mergeCell ref="AE1125:AE1126"/>
    <mergeCell ref="AF1125:AF1126"/>
    <mergeCell ref="AG1125:AG1126"/>
    <mergeCell ref="AH1125:AH1126"/>
    <mergeCell ref="AI1125:AI1126"/>
    <mergeCell ref="AJ1125:AJ1126"/>
    <mergeCell ref="AC1127:AC1128"/>
    <mergeCell ref="AD1127:AD1128"/>
    <mergeCell ref="A1121:A1128"/>
    <mergeCell ref="B1121:B1124"/>
    <mergeCell ref="C1121:C1122"/>
    <mergeCell ref="D1121:D1124"/>
    <mergeCell ref="E1121:E1124"/>
    <mergeCell ref="F1121:F1124"/>
    <mergeCell ref="G1121:G1124"/>
    <mergeCell ref="H1121:H1124"/>
    <mergeCell ref="I1121:I1124"/>
    <mergeCell ref="J1121:J1124"/>
    <mergeCell ref="K1121:K1124"/>
    <mergeCell ref="L1121:L1124"/>
    <mergeCell ref="M1121:M1124"/>
    <mergeCell ref="N1121:N1124"/>
    <mergeCell ref="O1121:O1124"/>
    <mergeCell ref="P1121:Q1124"/>
    <mergeCell ref="R1121:R1124"/>
    <mergeCell ref="B1125:B1128"/>
    <mergeCell ref="M1125:M1128"/>
    <mergeCell ref="N1125:N1128"/>
    <mergeCell ref="O1125:O1128"/>
    <mergeCell ref="P1125:Q1128"/>
    <mergeCell ref="R1125:R1128"/>
    <mergeCell ref="A1129:A1136"/>
    <mergeCell ref="B1129:B1132"/>
    <mergeCell ref="C1129:C1130"/>
    <mergeCell ref="D1129:D1132"/>
    <mergeCell ref="E1129:E1132"/>
    <mergeCell ref="F1129:F1132"/>
    <mergeCell ref="G1129:G1132"/>
    <mergeCell ref="H1129:H1132"/>
    <mergeCell ref="I1129:I1132"/>
    <mergeCell ref="J1129:J1132"/>
    <mergeCell ref="K1129:K1132"/>
    <mergeCell ref="L1129:L1132"/>
    <mergeCell ref="M1129:M1132"/>
    <mergeCell ref="N1129:N1132"/>
    <mergeCell ref="O1129:O1132"/>
    <mergeCell ref="P1129:Q1132"/>
    <mergeCell ref="R1129:R1132"/>
    <mergeCell ref="B1133:B1136"/>
    <mergeCell ref="M1133:M1136"/>
    <mergeCell ref="N1133:N1136"/>
    <mergeCell ref="O1133:O1136"/>
    <mergeCell ref="P1133:Q1136"/>
    <mergeCell ref="R1133:R1136"/>
    <mergeCell ref="C1127:D1128"/>
    <mergeCell ref="AE1127:AE1128"/>
    <mergeCell ref="AF1127:AF1128"/>
    <mergeCell ref="AG1127:AG1128"/>
    <mergeCell ref="AH1127:AH1128"/>
    <mergeCell ref="AI1127:AI1128"/>
    <mergeCell ref="AJ1127:AJ1128"/>
    <mergeCell ref="V1128:AA1128"/>
    <mergeCell ref="S1133:U1136"/>
    <mergeCell ref="AC1133:AC1134"/>
    <mergeCell ref="AD1133:AD1134"/>
    <mergeCell ref="AE1133:AE1134"/>
    <mergeCell ref="AF1133:AF1134"/>
    <mergeCell ref="AG1133:AG1134"/>
    <mergeCell ref="AH1133:AH1134"/>
    <mergeCell ref="AI1133:AI1134"/>
    <mergeCell ref="AJ1133:AJ1134"/>
    <mergeCell ref="C1135:D1136"/>
    <mergeCell ref="AC1135:AC1136"/>
    <mergeCell ref="AD1135:AD1136"/>
    <mergeCell ref="AE1135:AE1136"/>
    <mergeCell ref="AF1135:AF1136"/>
    <mergeCell ref="AG1135:AG1136"/>
    <mergeCell ref="AH1135:AH1136"/>
    <mergeCell ref="AI1135:AI1136"/>
    <mergeCell ref="AJ1135:AJ1136"/>
    <mergeCell ref="V1136:AA1136"/>
    <mergeCell ref="S1129:U1132"/>
    <mergeCell ref="AC1129:AC1130"/>
    <mergeCell ref="AD1129:AD1130"/>
    <mergeCell ref="AE1129:AE1130"/>
    <mergeCell ref="AF1129:AF1130"/>
    <mergeCell ref="AG1129:AG1130"/>
    <mergeCell ref="AH1129:AH1130"/>
    <mergeCell ref="AI1129:AI1130"/>
    <mergeCell ref="AJ1129:AJ1130"/>
    <mergeCell ref="AB1121:AB1128"/>
    <mergeCell ref="AB1129:AB1136"/>
    <mergeCell ref="AK1129:AK1131"/>
    <mergeCell ref="AL1129:AL1131"/>
    <mergeCell ref="C1131:C1132"/>
    <mergeCell ref="AC1131:AC1132"/>
    <mergeCell ref="AD1131:AD1132"/>
    <mergeCell ref="AE1131:AE1132"/>
    <mergeCell ref="AF1131:AF1132"/>
    <mergeCell ref="AG1131:AG1132"/>
    <mergeCell ref="AH1131:AH1132"/>
    <mergeCell ref="AI1131:AI1132"/>
    <mergeCell ref="AJ1131:AJ1132"/>
    <mergeCell ref="AK1132:AK1134"/>
    <mergeCell ref="AL1132:AL1134"/>
    <mergeCell ref="C1133:D1134"/>
    <mergeCell ref="E1133:E1136"/>
    <mergeCell ref="F1133:F1136"/>
    <mergeCell ref="G1133:G1136"/>
    <mergeCell ref="H1133:H1136"/>
    <mergeCell ref="I1133:I1136"/>
    <mergeCell ref="J1133:J1136"/>
    <mergeCell ref="K1133:K1136"/>
    <mergeCell ref="L1133:L1136"/>
    <mergeCell ref="S1137:U1140"/>
    <mergeCell ref="AC1137:AC1138"/>
    <mergeCell ref="AD1137:AD1138"/>
    <mergeCell ref="AE1137:AE1138"/>
    <mergeCell ref="AF1137:AF1138"/>
    <mergeCell ref="AG1137:AG1138"/>
    <mergeCell ref="AH1137:AH1138"/>
    <mergeCell ref="AI1137:AI1138"/>
    <mergeCell ref="AJ1137:AJ1138"/>
    <mergeCell ref="AK1137:AK1139"/>
    <mergeCell ref="AL1137:AL1139"/>
    <mergeCell ref="C1139:C1140"/>
    <mergeCell ref="AC1139:AC1140"/>
    <mergeCell ref="AD1139:AD1140"/>
    <mergeCell ref="AE1139:AE1140"/>
    <mergeCell ref="AF1139:AF1140"/>
    <mergeCell ref="AG1139:AG1140"/>
    <mergeCell ref="AH1139:AH1140"/>
    <mergeCell ref="AI1139:AI1140"/>
    <mergeCell ref="AJ1139:AJ1140"/>
    <mergeCell ref="AK1140:AK1142"/>
    <mergeCell ref="AL1140:AL1142"/>
    <mergeCell ref="C1141:D1142"/>
    <mergeCell ref="E1141:E1144"/>
    <mergeCell ref="F1141:F1144"/>
    <mergeCell ref="G1141:G1144"/>
    <mergeCell ref="H1141:H1144"/>
    <mergeCell ref="I1141:I1144"/>
    <mergeCell ref="J1141:J1144"/>
    <mergeCell ref="K1141:K1144"/>
    <mergeCell ref="L1141:L1144"/>
    <mergeCell ref="S1141:U1144"/>
    <mergeCell ref="AC1141:AC1142"/>
    <mergeCell ref="AD1141:AD1142"/>
    <mergeCell ref="AE1141:AE1142"/>
    <mergeCell ref="AF1141:AF1142"/>
    <mergeCell ref="AG1141:AG1142"/>
    <mergeCell ref="AH1141:AH1142"/>
    <mergeCell ref="AI1141:AI1142"/>
    <mergeCell ref="AJ1141:AJ1142"/>
    <mergeCell ref="AC1143:AC1144"/>
    <mergeCell ref="AD1143:AD1144"/>
    <mergeCell ref="A1137:A1144"/>
    <mergeCell ref="B1137:B1140"/>
    <mergeCell ref="C1137:C1138"/>
    <mergeCell ref="D1137:D1140"/>
    <mergeCell ref="E1137:E1140"/>
    <mergeCell ref="F1137:F1140"/>
    <mergeCell ref="G1137:G1140"/>
    <mergeCell ref="H1137:H1140"/>
    <mergeCell ref="I1137:I1140"/>
    <mergeCell ref="J1137:J1140"/>
    <mergeCell ref="K1137:K1140"/>
    <mergeCell ref="L1137:L1140"/>
    <mergeCell ref="M1137:M1140"/>
    <mergeCell ref="N1137:N1140"/>
    <mergeCell ref="O1137:O1140"/>
    <mergeCell ref="P1137:Q1140"/>
    <mergeCell ref="R1137:R1140"/>
    <mergeCell ref="B1141:B1144"/>
    <mergeCell ref="M1141:M1144"/>
    <mergeCell ref="N1141:N1144"/>
    <mergeCell ref="O1141:O1144"/>
    <mergeCell ref="P1141:Q1144"/>
    <mergeCell ref="R1141:R1144"/>
    <mergeCell ref="A1145:A1152"/>
    <mergeCell ref="B1145:B1148"/>
    <mergeCell ref="C1145:C1146"/>
    <mergeCell ref="D1145:D1148"/>
    <mergeCell ref="E1145:E1148"/>
    <mergeCell ref="F1145:F1148"/>
    <mergeCell ref="G1145:G1148"/>
    <mergeCell ref="H1145:H1148"/>
    <mergeCell ref="I1145:I1148"/>
    <mergeCell ref="J1145:J1148"/>
    <mergeCell ref="K1145:K1148"/>
    <mergeCell ref="L1145:L1148"/>
    <mergeCell ref="M1145:M1148"/>
    <mergeCell ref="N1145:N1148"/>
    <mergeCell ref="O1145:O1148"/>
    <mergeCell ref="P1145:Q1148"/>
    <mergeCell ref="R1145:R1148"/>
    <mergeCell ref="B1149:B1152"/>
    <mergeCell ref="M1149:M1152"/>
    <mergeCell ref="N1149:N1152"/>
    <mergeCell ref="O1149:O1152"/>
    <mergeCell ref="P1149:Q1152"/>
    <mergeCell ref="R1149:R1152"/>
    <mergeCell ref="C1143:D1144"/>
    <mergeCell ref="AE1143:AE1144"/>
    <mergeCell ref="AF1143:AF1144"/>
    <mergeCell ref="AG1143:AG1144"/>
    <mergeCell ref="AH1143:AH1144"/>
    <mergeCell ref="AI1143:AI1144"/>
    <mergeCell ref="AJ1143:AJ1144"/>
    <mergeCell ref="V1144:AA1144"/>
    <mergeCell ref="S1149:U1152"/>
    <mergeCell ref="AC1149:AC1150"/>
    <mergeCell ref="AD1149:AD1150"/>
    <mergeCell ref="AE1149:AE1150"/>
    <mergeCell ref="AF1149:AF1150"/>
    <mergeCell ref="AG1149:AG1150"/>
    <mergeCell ref="AH1149:AH1150"/>
    <mergeCell ref="AI1149:AI1150"/>
    <mergeCell ref="AJ1149:AJ1150"/>
    <mergeCell ref="C1151:D1152"/>
    <mergeCell ref="AC1151:AC1152"/>
    <mergeCell ref="AD1151:AD1152"/>
    <mergeCell ref="AE1151:AE1152"/>
    <mergeCell ref="AF1151:AF1152"/>
    <mergeCell ref="AG1151:AG1152"/>
    <mergeCell ref="AH1151:AH1152"/>
    <mergeCell ref="AI1151:AI1152"/>
    <mergeCell ref="AJ1151:AJ1152"/>
    <mergeCell ref="V1152:AA1152"/>
    <mergeCell ref="S1145:U1148"/>
    <mergeCell ref="AC1145:AC1146"/>
    <mergeCell ref="AD1145:AD1146"/>
    <mergeCell ref="AE1145:AE1146"/>
    <mergeCell ref="AF1145:AF1146"/>
    <mergeCell ref="AG1145:AG1146"/>
    <mergeCell ref="AH1145:AH1146"/>
    <mergeCell ref="AI1145:AI1146"/>
    <mergeCell ref="AJ1145:AJ1146"/>
    <mergeCell ref="AB1137:AB1144"/>
    <mergeCell ref="AB1145:AB1152"/>
    <mergeCell ref="AK1145:AK1147"/>
    <mergeCell ref="AL1145:AL1147"/>
    <mergeCell ref="C1147:C1148"/>
    <mergeCell ref="AC1147:AC1148"/>
    <mergeCell ref="AD1147:AD1148"/>
    <mergeCell ref="AE1147:AE1148"/>
    <mergeCell ref="AF1147:AF1148"/>
    <mergeCell ref="AG1147:AG1148"/>
    <mergeCell ref="AH1147:AH1148"/>
    <mergeCell ref="AI1147:AI1148"/>
    <mergeCell ref="AJ1147:AJ1148"/>
    <mergeCell ref="AK1148:AK1150"/>
    <mergeCell ref="AL1148:AL1150"/>
    <mergeCell ref="C1149:D1150"/>
    <mergeCell ref="E1149:E1152"/>
    <mergeCell ref="F1149:F1152"/>
    <mergeCell ref="G1149:G1152"/>
    <mergeCell ref="H1149:H1152"/>
    <mergeCell ref="I1149:I1152"/>
    <mergeCell ref="J1149:J1152"/>
    <mergeCell ref="K1149:K1152"/>
    <mergeCell ref="L1149:L1152"/>
    <mergeCell ref="S1153:U1156"/>
    <mergeCell ref="AC1153:AC1154"/>
    <mergeCell ref="AD1153:AD1154"/>
    <mergeCell ref="AE1153:AE1154"/>
    <mergeCell ref="AF1153:AF1154"/>
    <mergeCell ref="AG1153:AG1154"/>
    <mergeCell ref="AH1153:AH1154"/>
    <mergeCell ref="AI1153:AI1154"/>
    <mergeCell ref="AJ1153:AJ1154"/>
    <mergeCell ref="AK1153:AK1155"/>
    <mergeCell ref="AL1153:AL1155"/>
    <mergeCell ref="C1155:C1156"/>
    <mergeCell ref="AC1155:AC1156"/>
    <mergeCell ref="AD1155:AD1156"/>
    <mergeCell ref="AE1155:AE1156"/>
    <mergeCell ref="AF1155:AF1156"/>
    <mergeCell ref="AG1155:AG1156"/>
    <mergeCell ref="AH1155:AH1156"/>
    <mergeCell ref="AI1155:AI1156"/>
    <mergeCell ref="AJ1155:AJ1156"/>
    <mergeCell ref="AK1156:AK1158"/>
    <mergeCell ref="AL1156:AL1158"/>
    <mergeCell ref="C1157:D1158"/>
    <mergeCell ref="E1157:E1160"/>
    <mergeCell ref="F1157:F1160"/>
    <mergeCell ref="G1157:G1160"/>
    <mergeCell ref="H1157:H1160"/>
    <mergeCell ref="I1157:I1160"/>
    <mergeCell ref="J1157:J1160"/>
    <mergeCell ref="K1157:K1160"/>
    <mergeCell ref="L1157:L1160"/>
    <mergeCell ref="S1157:U1160"/>
    <mergeCell ref="AC1157:AC1158"/>
    <mergeCell ref="AD1157:AD1158"/>
    <mergeCell ref="AE1157:AE1158"/>
    <mergeCell ref="AF1157:AF1158"/>
    <mergeCell ref="AG1157:AG1158"/>
    <mergeCell ref="AH1157:AH1158"/>
    <mergeCell ref="AI1157:AI1158"/>
    <mergeCell ref="AJ1157:AJ1158"/>
    <mergeCell ref="AC1159:AC1160"/>
    <mergeCell ref="AD1159:AD1160"/>
    <mergeCell ref="A1153:A1160"/>
    <mergeCell ref="B1153:B1156"/>
    <mergeCell ref="C1153:C1154"/>
    <mergeCell ref="D1153:D1156"/>
    <mergeCell ref="E1153:E1156"/>
    <mergeCell ref="F1153:F1156"/>
    <mergeCell ref="G1153:G1156"/>
    <mergeCell ref="H1153:H1156"/>
    <mergeCell ref="I1153:I1156"/>
    <mergeCell ref="J1153:J1156"/>
    <mergeCell ref="K1153:K1156"/>
    <mergeCell ref="L1153:L1156"/>
    <mergeCell ref="M1153:M1156"/>
    <mergeCell ref="N1153:N1156"/>
    <mergeCell ref="O1153:O1156"/>
    <mergeCell ref="P1153:Q1156"/>
    <mergeCell ref="R1153:R1156"/>
    <mergeCell ref="B1157:B1160"/>
    <mergeCell ref="M1157:M1160"/>
    <mergeCell ref="N1157:N1160"/>
    <mergeCell ref="O1157:O1160"/>
    <mergeCell ref="P1157:Q1160"/>
    <mergeCell ref="R1157:R1160"/>
    <mergeCell ref="A1161:A1168"/>
    <mergeCell ref="B1161:B1164"/>
    <mergeCell ref="C1161:C1162"/>
    <mergeCell ref="D1161:D1164"/>
    <mergeCell ref="E1161:E1164"/>
    <mergeCell ref="F1161:F1164"/>
    <mergeCell ref="G1161:G1164"/>
    <mergeCell ref="H1161:H1164"/>
    <mergeCell ref="I1161:I1164"/>
    <mergeCell ref="J1161:J1164"/>
    <mergeCell ref="K1161:K1164"/>
    <mergeCell ref="L1161:L1164"/>
    <mergeCell ref="M1161:M1164"/>
    <mergeCell ref="N1161:N1164"/>
    <mergeCell ref="O1161:O1164"/>
    <mergeCell ref="P1161:Q1164"/>
    <mergeCell ref="R1161:R1164"/>
    <mergeCell ref="B1165:B1168"/>
    <mergeCell ref="M1165:M1168"/>
    <mergeCell ref="N1165:N1168"/>
    <mergeCell ref="O1165:O1168"/>
    <mergeCell ref="P1165:Q1168"/>
    <mergeCell ref="R1165:R1168"/>
    <mergeCell ref="C1159:D1160"/>
    <mergeCell ref="AE1159:AE1160"/>
    <mergeCell ref="AF1159:AF1160"/>
    <mergeCell ref="AG1159:AG1160"/>
    <mergeCell ref="AH1159:AH1160"/>
    <mergeCell ref="AI1159:AI1160"/>
    <mergeCell ref="AJ1159:AJ1160"/>
    <mergeCell ref="V1160:AA1160"/>
    <mergeCell ref="S1165:U1168"/>
    <mergeCell ref="AC1165:AC1166"/>
    <mergeCell ref="AD1165:AD1166"/>
    <mergeCell ref="AE1165:AE1166"/>
    <mergeCell ref="AF1165:AF1166"/>
    <mergeCell ref="AG1165:AG1166"/>
    <mergeCell ref="AH1165:AH1166"/>
    <mergeCell ref="AI1165:AI1166"/>
    <mergeCell ref="AJ1165:AJ1166"/>
    <mergeCell ref="C1167:D1168"/>
    <mergeCell ref="AC1167:AC1168"/>
    <mergeCell ref="AD1167:AD1168"/>
    <mergeCell ref="AE1167:AE1168"/>
    <mergeCell ref="AF1167:AF1168"/>
    <mergeCell ref="AG1167:AG1168"/>
    <mergeCell ref="AH1167:AH1168"/>
    <mergeCell ref="AI1167:AI1168"/>
    <mergeCell ref="AJ1167:AJ1168"/>
    <mergeCell ref="V1168:AA1168"/>
    <mergeCell ref="S1161:U1164"/>
    <mergeCell ref="AC1161:AC1162"/>
    <mergeCell ref="AD1161:AD1162"/>
    <mergeCell ref="AE1161:AE1162"/>
    <mergeCell ref="AF1161:AF1162"/>
    <mergeCell ref="AG1161:AG1162"/>
    <mergeCell ref="AH1161:AH1162"/>
    <mergeCell ref="AI1161:AI1162"/>
    <mergeCell ref="AJ1161:AJ1162"/>
    <mergeCell ref="AB1153:AB1160"/>
    <mergeCell ref="AB1161:AB1168"/>
    <mergeCell ref="AK1161:AK1163"/>
    <mergeCell ref="AL1161:AL1163"/>
    <mergeCell ref="C1163:C1164"/>
    <mergeCell ref="AC1163:AC1164"/>
    <mergeCell ref="AD1163:AD1164"/>
    <mergeCell ref="AE1163:AE1164"/>
    <mergeCell ref="AF1163:AF1164"/>
    <mergeCell ref="AG1163:AG1164"/>
    <mergeCell ref="AH1163:AH1164"/>
    <mergeCell ref="AI1163:AI1164"/>
    <mergeCell ref="AJ1163:AJ1164"/>
    <mergeCell ref="AK1164:AK1166"/>
    <mergeCell ref="AL1164:AL1166"/>
    <mergeCell ref="C1165:D1166"/>
    <mergeCell ref="E1165:E1168"/>
    <mergeCell ref="F1165:F1168"/>
    <mergeCell ref="G1165:G1168"/>
    <mergeCell ref="H1165:H1168"/>
    <mergeCell ref="I1165:I1168"/>
    <mergeCell ref="J1165:J1168"/>
    <mergeCell ref="K1165:K1168"/>
    <mergeCell ref="L1165:L1168"/>
    <mergeCell ref="S1169:U1172"/>
    <mergeCell ref="AC1169:AC1170"/>
    <mergeCell ref="AD1169:AD1170"/>
    <mergeCell ref="AE1169:AE1170"/>
    <mergeCell ref="AF1169:AF1170"/>
    <mergeCell ref="AG1169:AG1170"/>
    <mergeCell ref="AH1169:AH1170"/>
    <mergeCell ref="AI1169:AI1170"/>
    <mergeCell ref="AJ1169:AJ1170"/>
    <mergeCell ref="AK1169:AK1171"/>
    <mergeCell ref="AL1169:AL1171"/>
    <mergeCell ref="C1171:C1172"/>
    <mergeCell ref="AC1171:AC1172"/>
    <mergeCell ref="AD1171:AD1172"/>
    <mergeCell ref="AE1171:AE1172"/>
    <mergeCell ref="AF1171:AF1172"/>
    <mergeCell ref="AG1171:AG1172"/>
    <mergeCell ref="AH1171:AH1172"/>
    <mergeCell ref="AI1171:AI1172"/>
    <mergeCell ref="AJ1171:AJ1172"/>
    <mergeCell ref="AK1172:AK1174"/>
    <mergeCell ref="AL1172:AL1174"/>
    <mergeCell ref="C1173:D1174"/>
    <mergeCell ref="E1173:E1176"/>
    <mergeCell ref="F1173:F1176"/>
    <mergeCell ref="G1173:G1176"/>
    <mergeCell ref="H1173:H1176"/>
    <mergeCell ref="I1173:I1176"/>
    <mergeCell ref="J1173:J1176"/>
    <mergeCell ref="K1173:K1176"/>
    <mergeCell ref="L1173:L1176"/>
    <mergeCell ref="S1173:U1176"/>
    <mergeCell ref="AC1173:AC1174"/>
    <mergeCell ref="AD1173:AD1174"/>
    <mergeCell ref="AE1173:AE1174"/>
    <mergeCell ref="AF1173:AF1174"/>
    <mergeCell ref="AG1173:AG1174"/>
    <mergeCell ref="AH1173:AH1174"/>
    <mergeCell ref="AI1173:AI1174"/>
    <mergeCell ref="AJ1173:AJ1174"/>
    <mergeCell ref="AC1175:AC1176"/>
    <mergeCell ref="AD1175:AD1176"/>
    <mergeCell ref="A1169:A1176"/>
    <mergeCell ref="B1169:B1172"/>
    <mergeCell ref="C1169:C1170"/>
    <mergeCell ref="D1169:D1172"/>
    <mergeCell ref="E1169:E1172"/>
    <mergeCell ref="F1169:F1172"/>
    <mergeCell ref="G1169:G1172"/>
    <mergeCell ref="H1169:H1172"/>
    <mergeCell ref="I1169:I1172"/>
    <mergeCell ref="J1169:J1172"/>
    <mergeCell ref="K1169:K1172"/>
    <mergeCell ref="L1169:L1172"/>
    <mergeCell ref="M1169:M1172"/>
    <mergeCell ref="N1169:N1172"/>
    <mergeCell ref="O1169:O1172"/>
    <mergeCell ref="P1169:Q1172"/>
    <mergeCell ref="R1169:R1172"/>
    <mergeCell ref="B1173:B1176"/>
    <mergeCell ref="M1173:M1176"/>
    <mergeCell ref="N1173:N1176"/>
    <mergeCell ref="O1173:O1176"/>
    <mergeCell ref="P1173:Q1176"/>
    <mergeCell ref="R1173:R1176"/>
    <mergeCell ref="A1177:A1184"/>
    <mergeCell ref="B1177:B1180"/>
    <mergeCell ref="C1177:C1178"/>
    <mergeCell ref="D1177:D1180"/>
    <mergeCell ref="E1177:E1180"/>
    <mergeCell ref="F1177:F1180"/>
    <mergeCell ref="G1177:G1180"/>
    <mergeCell ref="H1177:H1180"/>
    <mergeCell ref="I1177:I1180"/>
    <mergeCell ref="J1177:J1180"/>
    <mergeCell ref="K1177:K1180"/>
    <mergeCell ref="L1177:L1180"/>
    <mergeCell ref="M1177:M1180"/>
    <mergeCell ref="N1177:N1180"/>
    <mergeCell ref="O1177:O1180"/>
    <mergeCell ref="P1177:Q1180"/>
    <mergeCell ref="R1177:R1180"/>
    <mergeCell ref="B1181:B1184"/>
    <mergeCell ref="M1181:M1184"/>
    <mergeCell ref="N1181:N1184"/>
    <mergeCell ref="O1181:O1184"/>
    <mergeCell ref="P1181:Q1184"/>
    <mergeCell ref="R1181:R1184"/>
    <mergeCell ref="C1175:D1176"/>
    <mergeCell ref="AE1175:AE1176"/>
    <mergeCell ref="AF1175:AF1176"/>
    <mergeCell ref="AG1175:AG1176"/>
    <mergeCell ref="AH1175:AH1176"/>
    <mergeCell ref="AI1175:AI1176"/>
    <mergeCell ref="AJ1175:AJ1176"/>
    <mergeCell ref="V1176:AA1176"/>
    <mergeCell ref="S1181:U1184"/>
    <mergeCell ref="AC1181:AC1182"/>
    <mergeCell ref="AD1181:AD1182"/>
    <mergeCell ref="AE1181:AE1182"/>
    <mergeCell ref="AF1181:AF1182"/>
    <mergeCell ref="AG1181:AG1182"/>
    <mergeCell ref="AH1181:AH1182"/>
    <mergeCell ref="AI1181:AI1182"/>
    <mergeCell ref="AJ1181:AJ1182"/>
    <mergeCell ref="C1183:D1184"/>
    <mergeCell ref="AC1183:AC1184"/>
    <mergeCell ref="AD1183:AD1184"/>
    <mergeCell ref="AE1183:AE1184"/>
    <mergeCell ref="AF1183:AF1184"/>
    <mergeCell ref="AG1183:AG1184"/>
    <mergeCell ref="AH1183:AH1184"/>
    <mergeCell ref="AI1183:AI1184"/>
    <mergeCell ref="AJ1183:AJ1184"/>
    <mergeCell ref="V1184:AA1184"/>
    <mergeCell ref="S1177:U1180"/>
    <mergeCell ref="AC1177:AC1178"/>
    <mergeCell ref="AD1177:AD1178"/>
    <mergeCell ref="AE1177:AE1178"/>
    <mergeCell ref="AF1177:AF1178"/>
    <mergeCell ref="AG1177:AG1178"/>
    <mergeCell ref="AH1177:AH1178"/>
    <mergeCell ref="AI1177:AI1178"/>
    <mergeCell ref="AJ1177:AJ1178"/>
    <mergeCell ref="AB1169:AB1176"/>
    <mergeCell ref="AB1177:AB1184"/>
    <mergeCell ref="AK1177:AK1179"/>
    <mergeCell ref="AL1177:AL1179"/>
    <mergeCell ref="C1179:C1180"/>
    <mergeCell ref="AC1179:AC1180"/>
    <mergeCell ref="AD1179:AD1180"/>
    <mergeCell ref="AE1179:AE1180"/>
    <mergeCell ref="AF1179:AF1180"/>
    <mergeCell ref="AG1179:AG1180"/>
    <mergeCell ref="AH1179:AH1180"/>
    <mergeCell ref="AI1179:AI1180"/>
    <mergeCell ref="AJ1179:AJ1180"/>
    <mergeCell ref="AK1180:AK1182"/>
    <mergeCell ref="AL1180:AL1182"/>
    <mergeCell ref="C1181:D1182"/>
    <mergeCell ref="E1181:E1184"/>
    <mergeCell ref="F1181:F1184"/>
    <mergeCell ref="G1181:G1184"/>
    <mergeCell ref="H1181:H1184"/>
    <mergeCell ref="I1181:I1184"/>
    <mergeCell ref="J1181:J1184"/>
    <mergeCell ref="K1181:K1184"/>
    <mergeCell ref="L1181:L1184"/>
    <mergeCell ref="S1185:U1188"/>
    <mergeCell ref="AC1185:AC1186"/>
    <mergeCell ref="AD1185:AD1186"/>
    <mergeCell ref="AE1185:AE1186"/>
    <mergeCell ref="AF1185:AF1186"/>
    <mergeCell ref="AG1185:AG1186"/>
    <mergeCell ref="AH1185:AH1186"/>
    <mergeCell ref="AI1185:AI1186"/>
    <mergeCell ref="AJ1185:AJ1186"/>
    <mergeCell ref="AK1185:AK1187"/>
    <mergeCell ref="AL1185:AL1187"/>
    <mergeCell ref="C1187:C1188"/>
    <mergeCell ref="AC1187:AC1188"/>
    <mergeCell ref="AD1187:AD1188"/>
    <mergeCell ref="AE1187:AE1188"/>
    <mergeCell ref="AF1187:AF1188"/>
    <mergeCell ref="AG1187:AG1188"/>
    <mergeCell ref="AH1187:AH1188"/>
    <mergeCell ref="AI1187:AI1188"/>
    <mergeCell ref="AJ1187:AJ1188"/>
    <mergeCell ref="AK1188:AK1190"/>
    <mergeCell ref="AL1188:AL1190"/>
    <mergeCell ref="C1189:D1190"/>
    <mergeCell ref="E1189:E1192"/>
    <mergeCell ref="F1189:F1192"/>
    <mergeCell ref="G1189:G1192"/>
    <mergeCell ref="H1189:H1192"/>
    <mergeCell ref="I1189:I1192"/>
    <mergeCell ref="J1189:J1192"/>
    <mergeCell ref="K1189:K1192"/>
    <mergeCell ref="L1189:L1192"/>
    <mergeCell ref="S1189:U1192"/>
    <mergeCell ref="AC1189:AC1190"/>
    <mergeCell ref="AD1189:AD1190"/>
    <mergeCell ref="AE1189:AE1190"/>
    <mergeCell ref="AF1189:AF1190"/>
    <mergeCell ref="AG1189:AG1190"/>
    <mergeCell ref="AH1189:AH1190"/>
    <mergeCell ref="AI1189:AI1190"/>
    <mergeCell ref="AJ1189:AJ1190"/>
    <mergeCell ref="AC1191:AC1192"/>
    <mergeCell ref="AD1191:AD1192"/>
    <mergeCell ref="A1185:A1192"/>
    <mergeCell ref="B1185:B1188"/>
    <mergeCell ref="C1185:C1186"/>
    <mergeCell ref="D1185:D1188"/>
    <mergeCell ref="E1185:E1188"/>
    <mergeCell ref="F1185:F1188"/>
    <mergeCell ref="G1185:G1188"/>
    <mergeCell ref="H1185:H1188"/>
    <mergeCell ref="I1185:I1188"/>
    <mergeCell ref="J1185:J1188"/>
    <mergeCell ref="K1185:K1188"/>
    <mergeCell ref="L1185:L1188"/>
    <mergeCell ref="M1185:M1188"/>
    <mergeCell ref="N1185:N1188"/>
    <mergeCell ref="O1185:O1188"/>
    <mergeCell ref="P1185:Q1188"/>
    <mergeCell ref="R1185:R1188"/>
    <mergeCell ref="B1189:B1192"/>
    <mergeCell ref="M1189:M1192"/>
    <mergeCell ref="N1189:N1192"/>
    <mergeCell ref="O1189:O1192"/>
    <mergeCell ref="P1189:Q1192"/>
    <mergeCell ref="R1189:R1192"/>
    <mergeCell ref="A1193:A1200"/>
    <mergeCell ref="B1193:B1196"/>
    <mergeCell ref="C1193:C1194"/>
    <mergeCell ref="D1193:D1196"/>
    <mergeCell ref="E1193:E1196"/>
    <mergeCell ref="F1193:F1196"/>
    <mergeCell ref="G1193:G1196"/>
    <mergeCell ref="H1193:H1196"/>
    <mergeCell ref="I1193:I1196"/>
    <mergeCell ref="J1193:J1196"/>
    <mergeCell ref="K1193:K1196"/>
    <mergeCell ref="L1193:L1196"/>
    <mergeCell ref="M1193:M1196"/>
    <mergeCell ref="N1193:N1196"/>
    <mergeCell ref="O1193:O1196"/>
    <mergeCell ref="P1193:Q1196"/>
    <mergeCell ref="R1193:R1196"/>
    <mergeCell ref="B1197:B1200"/>
    <mergeCell ref="M1197:M1200"/>
    <mergeCell ref="N1197:N1200"/>
    <mergeCell ref="O1197:O1200"/>
    <mergeCell ref="P1197:Q1200"/>
    <mergeCell ref="R1197:R1200"/>
    <mergeCell ref="C1191:D1192"/>
    <mergeCell ref="AE1191:AE1192"/>
    <mergeCell ref="AF1191:AF1192"/>
    <mergeCell ref="AG1191:AG1192"/>
    <mergeCell ref="AH1191:AH1192"/>
    <mergeCell ref="AI1191:AI1192"/>
    <mergeCell ref="AJ1191:AJ1192"/>
    <mergeCell ref="V1192:AA1192"/>
    <mergeCell ref="S1197:U1200"/>
    <mergeCell ref="AC1197:AC1198"/>
    <mergeCell ref="AD1197:AD1198"/>
    <mergeCell ref="AE1197:AE1198"/>
    <mergeCell ref="AF1197:AF1198"/>
    <mergeCell ref="AG1197:AG1198"/>
    <mergeCell ref="AH1197:AH1198"/>
    <mergeCell ref="AI1197:AI1198"/>
    <mergeCell ref="AJ1197:AJ1198"/>
    <mergeCell ref="C1199:D1200"/>
    <mergeCell ref="AC1199:AC1200"/>
    <mergeCell ref="AD1199:AD1200"/>
    <mergeCell ref="AE1199:AE1200"/>
    <mergeCell ref="AF1199:AF1200"/>
    <mergeCell ref="AG1199:AG1200"/>
    <mergeCell ref="AH1199:AH1200"/>
    <mergeCell ref="AI1199:AI1200"/>
    <mergeCell ref="AJ1199:AJ1200"/>
    <mergeCell ref="V1200:AA1200"/>
    <mergeCell ref="S1193:U1196"/>
    <mergeCell ref="AC1193:AC1194"/>
    <mergeCell ref="AD1193:AD1194"/>
    <mergeCell ref="AE1193:AE1194"/>
    <mergeCell ref="AF1193:AF1194"/>
    <mergeCell ref="AG1193:AG1194"/>
    <mergeCell ref="AH1193:AH1194"/>
    <mergeCell ref="AI1193:AI1194"/>
    <mergeCell ref="AJ1193:AJ1194"/>
    <mergeCell ref="AB1185:AB1192"/>
    <mergeCell ref="AB1193:AB1200"/>
    <mergeCell ref="AK1193:AK1195"/>
    <mergeCell ref="AL1193:AL1195"/>
    <mergeCell ref="C1195:C1196"/>
    <mergeCell ref="AC1195:AC1196"/>
    <mergeCell ref="AD1195:AD1196"/>
    <mergeCell ref="AE1195:AE1196"/>
    <mergeCell ref="AF1195:AF1196"/>
    <mergeCell ref="AG1195:AG1196"/>
    <mergeCell ref="AH1195:AH1196"/>
    <mergeCell ref="AI1195:AI1196"/>
    <mergeCell ref="AJ1195:AJ1196"/>
    <mergeCell ref="AK1196:AK1198"/>
    <mergeCell ref="AL1196:AL1198"/>
    <mergeCell ref="C1197:D1198"/>
    <mergeCell ref="E1197:E1200"/>
    <mergeCell ref="F1197:F1200"/>
    <mergeCell ref="G1197:G1200"/>
    <mergeCell ref="H1197:H1200"/>
    <mergeCell ref="I1197:I1200"/>
    <mergeCell ref="J1197:J1200"/>
    <mergeCell ref="K1197:K1200"/>
    <mergeCell ref="L1197:L1200"/>
    <mergeCell ref="S1201:U1204"/>
    <mergeCell ref="AC1201:AC1202"/>
    <mergeCell ref="AD1201:AD1202"/>
    <mergeCell ref="AE1201:AE1202"/>
    <mergeCell ref="AF1201:AF1202"/>
    <mergeCell ref="AG1201:AG1202"/>
    <mergeCell ref="AH1201:AH1202"/>
    <mergeCell ref="AI1201:AI1202"/>
    <mergeCell ref="AJ1201:AJ1202"/>
    <mergeCell ref="AK1201:AK1203"/>
    <mergeCell ref="AL1201:AL1203"/>
    <mergeCell ref="C1203:C1204"/>
    <mergeCell ref="AC1203:AC1204"/>
    <mergeCell ref="AD1203:AD1204"/>
    <mergeCell ref="AE1203:AE1204"/>
    <mergeCell ref="AF1203:AF1204"/>
    <mergeCell ref="AG1203:AG1204"/>
    <mergeCell ref="AH1203:AH1204"/>
    <mergeCell ref="AI1203:AI1204"/>
    <mergeCell ref="AJ1203:AJ1204"/>
    <mergeCell ref="AK1204:AK1206"/>
    <mergeCell ref="AL1204:AL1206"/>
    <mergeCell ref="C1205:D1206"/>
    <mergeCell ref="E1205:E1208"/>
    <mergeCell ref="F1205:F1208"/>
    <mergeCell ref="G1205:G1208"/>
    <mergeCell ref="H1205:H1208"/>
    <mergeCell ref="I1205:I1208"/>
    <mergeCell ref="J1205:J1208"/>
    <mergeCell ref="K1205:K1208"/>
    <mergeCell ref="L1205:L1208"/>
    <mergeCell ref="S1205:U1208"/>
    <mergeCell ref="AC1205:AC1206"/>
    <mergeCell ref="AD1205:AD1206"/>
    <mergeCell ref="AE1205:AE1206"/>
    <mergeCell ref="AF1205:AF1206"/>
    <mergeCell ref="AG1205:AG1206"/>
    <mergeCell ref="AH1205:AH1206"/>
    <mergeCell ref="AI1205:AI1206"/>
    <mergeCell ref="AJ1205:AJ1206"/>
    <mergeCell ref="AC1207:AC1208"/>
    <mergeCell ref="AD1207:AD1208"/>
    <mergeCell ref="A1201:A1208"/>
    <mergeCell ref="B1201:B1204"/>
    <mergeCell ref="C1201:C1202"/>
    <mergeCell ref="D1201:D1204"/>
    <mergeCell ref="E1201:E1204"/>
    <mergeCell ref="F1201:F1204"/>
    <mergeCell ref="G1201:G1204"/>
    <mergeCell ref="H1201:H1204"/>
    <mergeCell ref="I1201:I1204"/>
    <mergeCell ref="J1201:J1204"/>
    <mergeCell ref="K1201:K1204"/>
    <mergeCell ref="L1201:L1204"/>
    <mergeCell ref="M1201:M1204"/>
    <mergeCell ref="N1201:N1204"/>
    <mergeCell ref="O1201:O1204"/>
    <mergeCell ref="P1201:Q1204"/>
    <mergeCell ref="R1201:R1204"/>
    <mergeCell ref="B1205:B1208"/>
    <mergeCell ref="M1205:M1208"/>
    <mergeCell ref="N1205:N1208"/>
    <mergeCell ref="O1205:O1208"/>
    <mergeCell ref="P1205:Q1208"/>
    <mergeCell ref="R1205:R1208"/>
    <mergeCell ref="A1209:A1216"/>
    <mergeCell ref="B1209:B1212"/>
    <mergeCell ref="C1209:C1210"/>
    <mergeCell ref="D1209:D1212"/>
    <mergeCell ref="E1209:E1212"/>
    <mergeCell ref="F1209:F1212"/>
    <mergeCell ref="G1209:G1212"/>
    <mergeCell ref="H1209:H1212"/>
    <mergeCell ref="I1209:I1212"/>
    <mergeCell ref="J1209:J1212"/>
    <mergeCell ref="K1209:K1212"/>
    <mergeCell ref="L1209:L1212"/>
    <mergeCell ref="M1209:M1212"/>
    <mergeCell ref="N1209:N1212"/>
    <mergeCell ref="O1209:O1212"/>
    <mergeCell ref="P1209:Q1212"/>
    <mergeCell ref="R1209:R1212"/>
    <mergeCell ref="B1213:B1216"/>
    <mergeCell ref="M1213:M1216"/>
    <mergeCell ref="N1213:N1216"/>
    <mergeCell ref="O1213:O1216"/>
    <mergeCell ref="P1213:Q1216"/>
    <mergeCell ref="R1213:R1216"/>
    <mergeCell ref="C1207:D1208"/>
    <mergeCell ref="AE1207:AE1208"/>
    <mergeCell ref="AF1207:AF1208"/>
    <mergeCell ref="AG1207:AG1208"/>
    <mergeCell ref="AH1207:AH1208"/>
    <mergeCell ref="AI1207:AI1208"/>
    <mergeCell ref="AJ1207:AJ1208"/>
    <mergeCell ref="V1208:AA1208"/>
    <mergeCell ref="S1213:U1216"/>
    <mergeCell ref="AC1213:AC1214"/>
    <mergeCell ref="AD1213:AD1214"/>
    <mergeCell ref="AE1213:AE1214"/>
    <mergeCell ref="AF1213:AF1214"/>
    <mergeCell ref="AG1213:AG1214"/>
    <mergeCell ref="AH1213:AH1214"/>
    <mergeCell ref="AI1213:AI1214"/>
    <mergeCell ref="AJ1213:AJ1214"/>
    <mergeCell ref="C1215:D1216"/>
    <mergeCell ref="AC1215:AC1216"/>
    <mergeCell ref="AD1215:AD1216"/>
    <mergeCell ref="AE1215:AE1216"/>
    <mergeCell ref="AF1215:AF1216"/>
    <mergeCell ref="AG1215:AG1216"/>
    <mergeCell ref="AH1215:AH1216"/>
    <mergeCell ref="AI1215:AI1216"/>
    <mergeCell ref="AJ1215:AJ1216"/>
    <mergeCell ref="V1216:AA1216"/>
    <mergeCell ref="S1209:U1212"/>
    <mergeCell ref="AC1209:AC1210"/>
    <mergeCell ref="AD1209:AD1210"/>
    <mergeCell ref="AE1209:AE1210"/>
    <mergeCell ref="AF1209:AF1210"/>
    <mergeCell ref="AG1209:AG1210"/>
    <mergeCell ref="AH1209:AH1210"/>
    <mergeCell ref="AI1209:AI1210"/>
    <mergeCell ref="AJ1209:AJ1210"/>
    <mergeCell ref="AB1201:AB1208"/>
    <mergeCell ref="AB1209:AB1216"/>
    <mergeCell ref="AK1209:AK1211"/>
    <mergeCell ref="AL1209:AL1211"/>
    <mergeCell ref="C1211:C1212"/>
    <mergeCell ref="AC1211:AC1212"/>
    <mergeCell ref="AD1211:AD1212"/>
    <mergeCell ref="AE1211:AE1212"/>
    <mergeCell ref="AF1211:AF1212"/>
    <mergeCell ref="AG1211:AG1212"/>
    <mergeCell ref="AH1211:AH1212"/>
    <mergeCell ref="AI1211:AI1212"/>
    <mergeCell ref="AJ1211:AJ1212"/>
    <mergeCell ref="AK1212:AK1214"/>
    <mergeCell ref="AL1212:AL1214"/>
    <mergeCell ref="C1213:D1214"/>
    <mergeCell ref="E1213:E1216"/>
    <mergeCell ref="F1213:F1216"/>
    <mergeCell ref="G1213:G1216"/>
    <mergeCell ref="H1213:H1216"/>
    <mergeCell ref="I1213:I1216"/>
    <mergeCell ref="J1213:J1216"/>
    <mergeCell ref="K1213:K1216"/>
    <mergeCell ref="L1213:L1216"/>
    <mergeCell ref="S1217:U1220"/>
    <mergeCell ref="AC1217:AC1218"/>
    <mergeCell ref="AD1217:AD1218"/>
    <mergeCell ref="AE1217:AE1218"/>
    <mergeCell ref="AF1217:AF1218"/>
    <mergeCell ref="AG1217:AG1218"/>
    <mergeCell ref="AH1217:AH1218"/>
    <mergeCell ref="AI1217:AI1218"/>
    <mergeCell ref="AJ1217:AJ1218"/>
    <mergeCell ref="AK1217:AK1219"/>
    <mergeCell ref="AL1217:AL1219"/>
    <mergeCell ref="C1219:C1220"/>
    <mergeCell ref="AC1219:AC1220"/>
    <mergeCell ref="AD1219:AD1220"/>
    <mergeCell ref="AE1219:AE1220"/>
    <mergeCell ref="AF1219:AF1220"/>
    <mergeCell ref="AG1219:AG1220"/>
    <mergeCell ref="AH1219:AH1220"/>
    <mergeCell ref="AI1219:AI1220"/>
    <mergeCell ref="AJ1219:AJ1220"/>
    <mergeCell ref="AK1220:AK1222"/>
    <mergeCell ref="AL1220:AL1222"/>
    <mergeCell ref="C1221:D1222"/>
    <mergeCell ref="E1221:E1224"/>
    <mergeCell ref="F1221:F1224"/>
    <mergeCell ref="G1221:G1224"/>
    <mergeCell ref="H1221:H1224"/>
    <mergeCell ref="I1221:I1224"/>
    <mergeCell ref="J1221:J1224"/>
    <mergeCell ref="K1221:K1224"/>
    <mergeCell ref="L1221:L1224"/>
    <mergeCell ref="S1221:U1224"/>
    <mergeCell ref="AC1221:AC1222"/>
    <mergeCell ref="AD1221:AD1222"/>
    <mergeCell ref="AE1221:AE1222"/>
    <mergeCell ref="AF1221:AF1222"/>
    <mergeCell ref="AG1221:AG1222"/>
    <mergeCell ref="AH1221:AH1222"/>
    <mergeCell ref="AI1221:AI1222"/>
    <mergeCell ref="AJ1221:AJ1222"/>
    <mergeCell ref="AC1223:AC1224"/>
    <mergeCell ref="AD1223:AD1224"/>
    <mergeCell ref="A1217:A1224"/>
    <mergeCell ref="B1217:B1220"/>
    <mergeCell ref="C1217:C1218"/>
    <mergeCell ref="D1217:D1220"/>
    <mergeCell ref="E1217:E1220"/>
    <mergeCell ref="F1217:F1220"/>
    <mergeCell ref="G1217:G1220"/>
    <mergeCell ref="H1217:H1220"/>
    <mergeCell ref="I1217:I1220"/>
    <mergeCell ref="J1217:J1220"/>
    <mergeCell ref="K1217:K1220"/>
    <mergeCell ref="L1217:L1220"/>
    <mergeCell ref="M1217:M1220"/>
    <mergeCell ref="N1217:N1220"/>
    <mergeCell ref="O1217:O1220"/>
    <mergeCell ref="P1217:Q1220"/>
    <mergeCell ref="R1217:R1220"/>
    <mergeCell ref="B1221:B1224"/>
    <mergeCell ref="M1221:M1224"/>
    <mergeCell ref="N1221:N1224"/>
    <mergeCell ref="O1221:O1224"/>
    <mergeCell ref="P1221:Q1224"/>
    <mergeCell ref="R1221:R1224"/>
    <mergeCell ref="A1225:A1232"/>
    <mergeCell ref="B1225:B1228"/>
    <mergeCell ref="C1225:C1226"/>
    <mergeCell ref="D1225:D1228"/>
    <mergeCell ref="E1225:E1228"/>
    <mergeCell ref="F1225:F1228"/>
    <mergeCell ref="G1225:G1228"/>
    <mergeCell ref="H1225:H1228"/>
    <mergeCell ref="I1225:I1228"/>
    <mergeCell ref="J1225:J1228"/>
    <mergeCell ref="K1225:K1228"/>
    <mergeCell ref="L1225:L1228"/>
    <mergeCell ref="M1225:M1228"/>
    <mergeCell ref="N1225:N1228"/>
    <mergeCell ref="O1225:O1228"/>
    <mergeCell ref="P1225:Q1228"/>
    <mergeCell ref="R1225:R1228"/>
    <mergeCell ref="B1229:B1232"/>
    <mergeCell ref="M1229:M1232"/>
    <mergeCell ref="N1229:N1232"/>
    <mergeCell ref="O1229:O1232"/>
    <mergeCell ref="P1229:Q1232"/>
    <mergeCell ref="R1229:R1232"/>
    <mergeCell ref="C1223:D1224"/>
    <mergeCell ref="AE1223:AE1224"/>
    <mergeCell ref="AF1223:AF1224"/>
    <mergeCell ref="AG1223:AG1224"/>
    <mergeCell ref="AH1223:AH1224"/>
    <mergeCell ref="AI1223:AI1224"/>
    <mergeCell ref="AJ1223:AJ1224"/>
    <mergeCell ref="V1224:AA1224"/>
    <mergeCell ref="S1229:U1232"/>
    <mergeCell ref="AC1229:AC1230"/>
    <mergeCell ref="AD1229:AD1230"/>
    <mergeCell ref="AE1229:AE1230"/>
    <mergeCell ref="AF1229:AF1230"/>
    <mergeCell ref="AG1229:AG1230"/>
    <mergeCell ref="AH1229:AH1230"/>
    <mergeCell ref="AI1229:AI1230"/>
    <mergeCell ref="AJ1229:AJ1230"/>
    <mergeCell ref="C1231:D1232"/>
    <mergeCell ref="AC1231:AC1232"/>
    <mergeCell ref="AD1231:AD1232"/>
    <mergeCell ref="AE1231:AE1232"/>
    <mergeCell ref="AF1231:AF1232"/>
    <mergeCell ref="AG1231:AG1232"/>
    <mergeCell ref="AH1231:AH1232"/>
    <mergeCell ref="AI1231:AI1232"/>
    <mergeCell ref="AJ1231:AJ1232"/>
    <mergeCell ref="V1232:AA1232"/>
    <mergeCell ref="S1225:U1228"/>
    <mergeCell ref="AC1225:AC1226"/>
    <mergeCell ref="AD1225:AD1226"/>
    <mergeCell ref="AE1225:AE1226"/>
    <mergeCell ref="AF1225:AF1226"/>
    <mergeCell ref="AG1225:AG1226"/>
    <mergeCell ref="AH1225:AH1226"/>
    <mergeCell ref="AI1225:AI1226"/>
    <mergeCell ref="AJ1225:AJ1226"/>
    <mergeCell ref="AB1217:AB1224"/>
    <mergeCell ref="AB1225:AB1232"/>
    <mergeCell ref="AK1225:AK1227"/>
    <mergeCell ref="AL1225:AL1227"/>
    <mergeCell ref="C1227:C1228"/>
    <mergeCell ref="AC1227:AC1228"/>
    <mergeCell ref="AD1227:AD1228"/>
    <mergeCell ref="AE1227:AE1228"/>
    <mergeCell ref="AF1227:AF1228"/>
    <mergeCell ref="AG1227:AG1228"/>
    <mergeCell ref="AH1227:AH1228"/>
    <mergeCell ref="AI1227:AI1228"/>
    <mergeCell ref="AJ1227:AJ1228"/>
    <mergeCell ref="AK1228:AK1230"/>
    <mergeCell ref="AL1228:AL1230"/>
    <mergeCell ref="C1229:D1230"/>
    <mergeCell ref="E1229:E1232"/>
    <mergeCell ref="F1229:F1232"/>
    <mergeCell ref="G1229:G1232"/>
    <mergeCell ref="H1229:H1232"/>
    <mergeCell ref="I1229:I1232"/>
    <mergeCell ref="J1229:J1232"/>
    <mergeCell ref="K1229:K1232"/>
    <mergeCell ref="L1229:L1232"/>
    <mergeCell ref="S1233:U1236"/>
    <mergeCell ref="AC1233:AC1234"/>
    <mergeCell ref="AD1233:AD1234"/>
    <mergeCell ref="AE1233:AE1234"/>
    <mergeCell ref="AF1233:AF1234"/>
    <mergeCell ref="AG1233:AG1234"/>
    <mergeCell ref="AH1233:AH1234"/>
    <mergeCell ref="AI1233:AI1234"/>
    <mergeCell ref="AJ1233:AJ1234"/>
    <mergeCell ref="AK1233:AK1235"/>
    <mergeCell ref="AL1233:AL1235"/>
    <mergeCell ref="C1235:C1236"/>
    <mergeCell ref="AC1235:AC1236"/>
    <mergeCell ref="AD1235:AD1236"/>
    <mergeCell ref="AE1235:AE1236"/>
    <mergeCell ref="AF1235:AF1236"/>
    <mergeCell ref="AG1235:AG1236"/>
    <mergeCell ref="AH1235:AH1236"/>
    <mergeCell ref="AI1235:AI1236"/>
    <mergeCell ref="AJ1235:AJ1236"/>
    <mergeCell ref="AK1236:AK1238"/>
    <mergeCell ref="AL1236:AL1238"/>
    <mergeCell ref="C1237:D1238"/>
    <mergeCell ref="E1237:E1240"/>
    <mergeCell ref="F1237:F1240"/>
    <mergeCell ref="G1237:G1240"/>
    <mergeCell ref="H1237:H1240"/>
    <mergeCell ref="I1237:I1240"/>
    <mergeCell ref="J1237:J1240"/>
    <mergeCell ref="K1237:K1240"/>
    <mergeCell ref="L1237:L1240"/>
    <mergeCell ref="S1237:U1240"/>
    <mergeCell ref="AC1237:AC1238"/>
    <mergeCell ref="AD1237:AD1238"/>
    <mergeCell ref="AE1237:AE1238"/>
    <mergeCell ref="AF1237:AF1238"/>
    <mergeCell ref="AG1237:AG1238"/>
    <mergeCell ref="AH1237:AH1238"/>
    <mergeCell ref="AI1237:AI1238"/>
    <mergeCell ref="AJ1237:AJ1238"/>
    <mergeCell ref="AC1239:AC1240"/>
    <mergeCell ref="AD1239:AD1240"/>
    <mergeCell ref="A1233:A1240"/>
    <mergeCell ref="B1233:B1236"/>
    <mergeCell ref="C1233:C1234"/>
    <mergeCell ref="D1233:D1236"/>
    <mergeCell ref="E1233:E1236"/>
    <mergeCell ref="F1233:F1236"/>
    <mergeCell ref="G1233:G1236"/>
    <mergeCell ref="H1233:H1236"/>
    <mergeCell ref="I1233:I1236"/>
    <mergeCell ref="J1233:J1236"/>
    <mergeCell ref="K1233:K1236"/>
    <mergeCell ref="L1233:L1236"/>
    <mergeCell ref="M1233:M1236"/>
    <mergeCell ref="N1233:N1236"/>
    <mergeCell ref="O1233:O1236"/>
    <mergeCell ref="P1233:Q1236"/>
    <mergeCell ref="R1233:R1236"/>
    <mergeCell ref="B1237:B1240"/>
    <mergeCell ref="M1237:M1240"/>
    <mergeCell ref="N1237:N1240"/>
    <mergeCell ref="O1237:O1240"/>
    <mergeCell ref="P1237:Q1240"/>
    <mergeCell ref="R1237:R1240"/>
    <mergeCell ref="A1241:A1248"/>
    <mergeCell ref="B1241:B1244"/>
    <mergeCell ref="C1241:C1242"/>
    <mergeCell ref="D1241:D1244"/>
    <mergeCell ref="E1241:E1244"/>
    <mergeCell ref="F1241:F1244"/>
    <mergeCell ref="G1241:G1244"/>
    <mergeCell ref="H1241:H1244"/>
    <mergeCell ref="I1241:I1244"/>
    <mergeCell ref="J1241:J1244"/>
    <mergeCell ref="K1241:K1244"/>
    <mergeCell ref="L1241:L1244"/>
    <mergeCell ref="M1241:M1244"/>
    <mergeCell ref="N1241:N1244"/>
    <mergeCell ref="O1241:O1244"/>
    <mergeCell ref="P1241:Q1244"/>
    <mergeCell ref="R1241:R1244"/>
    <mergeCell ref="B1245:B1248"/>
    <mergeCell ref="M1245:M1248"/>
    <mergeCell ref="N1245:N1248"/>
    <mergeCell ref="O1245:O1248"/>
    <mergeCell ref="P1245:Q1248"/>
    <mergeCell ref="R1245:R1248"/>
    <mergeCell ref="C1239:D1240"/>
    <mergeCell ref="AE1239:AE1240"/>
    <mergeCell ref="AF1239:AF1240"/>
    <mergeCell ref="AG1239:AG1240"/>
    <mergeCell ref="AH1239:AH1240"/>
    <mergeCell ref="AI1239:AI1240"/>
    <mergeCell ref="AJ1239:AJ1240"/>
    <mergeCell ref="V1240:AA1240"/>
    <mergeCell ref="S1245:U1248"/>
    <mergeCell ref="AC1245:AC1246"/>
    <mergeCell ref="AD1245:AD1246"/>
    <mergeCell ref="AE1245:AE1246"/>
    <mergeCell ref="AF1245:AF1246"/>
    <mergeCell ref="AG1245:AG1246"/>
    <mergeCell ref="AH1245:AH1246"/>
    <mergeCell ref="AI1245:AI1246"/>
    <mergeCell ref="AJ1245:AJ1246"/>
    <mergeCell ref="C1247:D1248"/>
    <mergeCell ref="AC1247:AC1248"/>
    <mergeCell ref="AD1247:AD1248"/>
    <mergeCell ref="AE1247:AE1248"/>
    <mergeCell ref="AF1247:AF1248"/>
    <mergeCell ref="AG1247:AG1248"/>
    <mergeCell ref="AH1247:AH1248"/>
    <mergeCell ref="AI1247:AI1248"/>
    <mergeCell ref="AJ1247:AJ1248"/>
    <mergeCell ref="V1248:AA1248"/>
    <mergeCell ref="S1241:U1244"/>
    <mergeCell ref="AC1241:AC1242"/>
    <mergeCell ref="AD1241:AD1242"/>
    <mergeCell ref="AE1241:AE1242"/>
    <mergeCell ref="AF1241:AF1242"/>
    <mergeCell ref="AG1241:AG1242"/>
    <mergeCell ref="AH1241:AH1242"/>
    <mergeCell ref="AI1241:AI1242"/>
    <mergeCell ref="AJ1241:AJ1242"/>
    <mergeCell ref="AB1233:AB1240"/>
    <mergeCell ref="AB1241:AB1248"/>
    <mergeCell ref="AK1241:AK1243"/>
    <mergeCell ref="AL1241:AL1243"/>
    <mergeCell ref="C1243:C1244"/>
    <mergeCell ref="AC1243:AC1244"/>
    <mergeCell ref="AD1243:AD1244"/>
    <mergeCell ref="AE1243:AE1244"/>
    <mergeCell ref="AF1243:AF1244"/>
    <mergeCell ref="AG1243:AG1244"/>
    <mergeCell ref="AH1243:AH1244"/>
    <mergeCell ref="AI1243:AI1244"/>
    <mergeCell ref="AJ1243:AJ1244"/>
    <mergeCell ref="AK1244:AK1246"/>
    <mergeCell ref="AL1244:AL1246"/>
    <mergeCell ref="C1245:D1246"/>
    <mergeCell ref="E1245:E1248"/>
    <mergeCell ref="F1245:F1248"/>
    <mergeCell ref="G1245:G1248"/>
    <mergeCell ref="H1245:H1248"/>
    <mergeCell ref="I1245:I1248"/>
    <mergeCell ref="J1245:J1248"/>
    <mergeCell ref="K1245:K1248"/>
    <mergeCell ref="L1245:L1248"/>
    <mergeCell ref="S1249:U1252"/>
    <mergeCell ref="AC1249:AC1250"/>
    <mergeCell ref="AD1249:AD1250"/>
    <mergeCell ref="AE1249:AE1250"/>
    <mergeCell ref="AF1249:AF1250"/>
    <mergeCell ref="AG1249:AG1250"/>
    <mergeCell ref="AH1249:AH1250"/>
    <mergeCell ref="AI1249:AI1250"/>
    <mergeCell ref="AJ1249:AJ1250"/>
    <mergeCell ref="AK1249:AK1251"/>
    <mergeCell ref="AL1249:AL1251"/>
    <mergeCell ref="C1251:C1252"/>
    <mergeCell ref="AC1251:AC1252"/>
    <mergeCell ref="AD1251:AD1252"/>
    <mergeCell ref="AE1251:AE1252"/>
    <mergeCell ref="AF1251:AF1252"/>
    <mergeCell ref="AG1251:AG1252"/>
    <mergeCell ref="AH1251:AH1252"/>
    <mergeCell ref="AI1251:AI1252"/>
    <mergeCell ref="AJ1251:AJ1252"/>
    <mergeCell ref="AK1252:AK1254"/>
    <mergeCell ref="AL1252:AL1254"/>
    <mergeCell ref="C1253:D1254"/>
    <mergeCell ref="E1253:E1256"/>
    <mergeCell ref="F1253:F1256"/>
    <mergeCell ref="G1253:G1256"/>
    <mergeCell ref="H1253:H1256"/>
    <mergeCell ref="I1253:I1256"/>
    <mergeCell ref="J1253:J1256"/>
    <mergeCell ref="K1253:K1256"/>
    <mergeCell ref="L1253:L1256"/>
    <mergeCell ref="S1253:U1256"/>
    <mergeCell ref="AC1253:AC1254"/>
    <mergeCell ref="AD1253:AD1254"/>
    <mergeCell ref="AE1253:AE1254"/>
    <mergeCell ref="AF1253:AF1254"/>
    <mergeCell ref="AG1253:AG1254"/>
    <mergeCell ref="AH1253:AH1254"/>
    <mergeCell ref="AI1253:AI1254"/>
    <mergeCell ref="AJ1253:AJ1254"/>
    <mergeCell ref="AC1255:AC1256"/>
    <mergeCell ref="AD1255:AD1256"/>
    <mergeCell ref="A1249:A1256"/>
    <mergeCell ref="B1249:B1252"/>
    <mergeCell ref="C1249:C1250"/>
    <mergeCell ref="D1249:D1252"/>
    <mergeCell ref="E1249:E1252"/>
    <mergeCell ref="F1249:F1252"/>
    <mergeCell ref="G1249:G1252"/>
    <mergeCell ref="H1249:H1252"/>
    <mergeCell ref="I1249:I1252"/>
    <mergeCell ref="J1249:J1252"/>
    <mergeCell ref="K1249:K1252"/>
    <mergeCell ref="L1249:L1252"/>
    <mergeCell ref="M1249:M1252"/>
    <mergeCell ref="N1249:N1252"/>
    <mergeCell ref="O1249:O1252"/>
    <mergeCell ref="P1249:Q1252"/>
    <mergeCell ref="R1249:R1252"/>
    <mergeCell ref="B1253:B1256"/>
    <mergeCell ref="M1253:M1256"/>
    <mergeCell ref="N1253:N1256"/>
    <mergeCell ref="O1253:O1256"/>
    <mergeCell ref="P1253:Q1256"/>
    <mergeCell ref="R1253:R1256"/>
    <mergeCell ref="A1257:A1264"/>
    <mergeCell ref="B1257:B1260"/>
    <mergeCell ref="C1257:C1258"/>
    <mergeCell ref="D1257:D1260"/>
    <mergeCell ref="E1257:E1260"/>
    <mergeCell ref="F1257:F1260"/>
    <mergeCell ref="G1257:G1260"/>
    <mergeCell ref="H1257:H1260"/>
    <mergeCell ref="I1257:I1260"/>
    <mergeCell ref="J1257:J1260"/>
    <mergeCell ref="K1257:K1260"/>
    <mergeCell ref="L1257:L1260"/>
    <mergeCell ref="M1257:M1260"/>
    <mergeCell ref="N1257:N1260"/>
    <mergeCell ref="O1257:O1260"/>
    <mergeCell ref="P1257:Q1260"/>
    <mergeCell ref="R1257:R1260"/>
    <mergeCell ref="B1261:B1264"/>
    <mergeCell ref="M1261:M1264"/>
    <mergeCell ref="N1261:N1264"/>
    <mergeCell ref="O1261:O1264"/>
    <mergeCell ref="P1261:Q1264"/>
    <mergeCell ref="R1261:R1264"/>
    <mergeCell ref="C1255:D1256"/>
    <mergeCell ref="AE1255:AE1256"/>
    <mergeCell ref="AF1255:AF1256"/>
    <mergeCell ref="AG1255:AG1256"/>
    <mergeCell ref="AH1255:AH1256"/>
    <mergeCell ref="AI1255:AI1256"/>
    <mergeCell ref="AJ1255:AJ1256"/>
    <mergeCell ref="V1256:AA1256"/>
    <mergeCell ref="S1261:U1264"/>
    <mergeCell ref="AC1261:AC1262"/>
    <mergeCell ref="AD1261:AD1262"/>
    <mergeCell ref="AE1261:AE1262"/>
    <mergeCell ref="AF1261:AF1262"/>
    <mergeCell ref="AG1261:AG1262"/>
    <mergeCell ref="AH1261:AH1262"/>
    <mergeCell ref="AI1261:AI1262"/>
    <mergeCell ref="AJ1261:AJ1262"/>
    <mergeCell ref="C1263:D1264"/>
    <mergeCell ref="AC1263:AC1264"/>
    <mergeCell ref="AD1263:AD1264"/>
    <mergeCell ref="AE1263:AE1264"/>
    <mergeCell ref="AF1263:AF1264"/>
    <mergeCell ref="AG1263:AG1264"/>
    <mergeCell ref="AH1263:AH1264"/>
    <mergeCell ref="AI1263:AI1264"/>
    <mergeCell ref="AJ1263:AJ1264"/>
    <mergeCell ref="V1264:AA1264"/>
    <mergeCell ref="S1257:U1260"/>
    <mergeCell ref="AC1257:AC1258"/>
    <mergeCell ref="AD1257:AD1258"/>
    <mergeCell ref="AE1257:AE1258"/>
    <mergeCell ref="AF1257:AF1258"/>
    <mergeCell ref="AG1257:AG1258"/>
    <mergeCell ref="AH1257:AH1258"/>
    <mergeCell ref="AI1257:AI1258"/>
    <mergeCell ref="AJ1257:AJ1258"/>
    <mergeCell ref="AB1249:AB1256"/>
    <mergeCell ref="AB1257:AB1264"/>
    <mergeCell ref="AK1257:AK1259"/>
    <mergeCell ref="AL1257:AL1259"/>
    <mergeCell ref="C1259:C1260"/>
    <mergeCell ref="AC1259:AC1260"/>
    <mergeCell ref="AD1259:AD1260"/>
    <mergeCell ref="AE1259:AE1260"/>
    <mergeCell ref="AF1259:AF1260"/>
    <mergeCell ref="AG1259:AG1260"/>
    <mergeCell ref="AH1259:AH1260"/>
    <mergeCell ref="AI1259:AI1260"/>
    <mergeCell ref="AJ1259:AJ1260"/>
    <mergeCell ref="AK1260:AK1262"/>
    <mergeCell ref="AL1260:AL1262"/>
    <mergeCell ref="C1261:D1262"/>
    <mergeCell ref="E1261:E1264"/>
    <mergeCell ref="F1261:F1264"/>
    <mergeCell ref="G1261:G1264"/>
    <mergeCell ref="H1261:H1264"/>
    <mergeCell ref="I1261:I1264"/>
    <mergeCell ref="J1261:J1264"/>
    <mergeCell ref="K1261:K1264"/>
    <mergeCell ref="L1261:L1264"/>
    <mergeCell ref="S1265:U1268"/>
    <mergeCell ref="AC1265:AC1266"/>
    <mergeCell ref="AD1265:AD1266"/>
    <mergeCell ref="AE1265:AE1266"/>
    <mergeCell ref="AF1265:AF1266"/>
    <mergeCell ref="AG1265:AG1266"/>
    <mergeCell ref="AH1265:AH1266"/>
    <mergeCell ref="AI1265:AI1266"/>
    <mergeCell ref="AJ1265:AJ1266"/>
    <mergeCell ref="AK1265:AK1267"/>
    <mergeCell ref="AL1265:AL1267"/>
    <mergeCell ref="C1267:C1268"/>
    <mergeCell ref="AC1267:AC1268"/>
    <mergeCell ref="AD1267:AD1268"/>
    <mergeCell ref="AE1267:AE1268"/>
    <mergeCell ref="AF1267:AF1268"/>
    <mergeCell ref="AG1267:AG1268"/>
    <mergeCell ref="AH1267:AH1268"/>
    <mergeCell ref="AI1267:AI1268"/>
    <mergeCell ref="AJ1267:AJ1268"/>
    <mergeCell ref="AK1268:AK1270"/>
    <mergeCell ref="AL1268:AL1270"/>
    <mergeCell ref="C1269:D1270"/>
    <mergeCell ref="E1269:E1272"/>
    <mergeCell ref="F1269:F1272"/>
    <mergeCell ref="G1269:G1272"/>
    <mergeCell ref="H1269:H1272"/>
    <mergeCell ref="I1269:I1272"/>
    <mergeCell ref="J1269:J1272"/>
    <mergeCell ref="K1269:K1272"/>
    <mergeCell ref="L1269:L1272"/>
    <mergeCell ref="S1269:U1272"/>
    <mergeCell ref="AC1269:AC1270"/>
    <mergeCell ref="AD1269:AD1270"/>
    <mergeCell ref="AE1269:AE1270"/>
    <mergeCell ref="AF1269:AF1270"/>
    <mergeCell ref="AG1269:AG1270"/>
    <mergeCell ref="AH1269:AH1270"/>
    <mergeCell ref="AI1269:AI1270"/>
    <mergeCell ref="AJ1269:AJ1270"/>
    <mergeCell ref="AC1271:AC1272"/>
    <mergeCell ref="AD1271:AD1272"/>
    <mergeCell ref="A1265:A1272"/>
    <mergeCell ref="B1265:B1268"/>
    <mergeCell ref="C1265:C1266"/>
    <mergeCell ref="D1265:D1268"/>
    <mergeCell ref="E1265:E1268"/>
    <mergeCell ref="F1265:F1268"/>
    <mergeCell ref="G1265:G1268"/>
    <mergeCell ref="H1265:H1268"/>
    <mergeCell ref="I1265:I1268"/>
    <mergeCell ref="J1265:J1268"/>
    <mergeCell ref="K1265:K1268"/>
    <mergeCell ref="L1265:L1268"/>
    <mergeCell ref="M1265:M1268"/>
    <mergeCell ref="N1265:N1268"/>
    <mergeCell ref="O1265:O1268"/>
    <mergeCell ref="P1265:Q1268"/>
    <mergeCell ref="R1265:R1268"/>
    <mergeCell ref="B1269:B1272"/>
    <mergeCell ref="M1269:M1272"/>
    <mergeCell ref="N1269:N1272"/>
    <mergeCell ref="O1269:O1272"/>
    <mergeCell ref="P1269:Q1272"/>
    <mergeCell ref="R1269:R1272"/>
    <mergeCell ref="A1273:A1280"/>
    <mergeCell ref="B1273:B1276"/>
    <mergeCell ref="C1273:C1274"/>
    <mergeCell ref="D1273:D1276"/>
    <mergeCell ref="E1273:E1276"/>
    <mergeCell ref="F1273:F1276"/>
    <mergeCell ref="G1273:G1276"/>
    <mergeCell ref="H1273:H1276"/>
    <mergeCell ref="I1273:I1276"/>
    <mergeCell ref="J1273:J1276"/>
    <mergeCell ref="K1273:K1276"/>
    <mergeCell ref="L1273:L1276"/>
    <mergeCell ref="M1273:M1276"/>
    <mergeCell ref="N1273:N1276"/>
    <mergeCell ref="O1273:O1276"/>
    <mergeCell ref="P1273:Q1276"/>
    <mergeCell ref="R1273:R1276"/>
    <mergeCell ref="B1277:B1280"/>
    <mergeCell ref="M1277:M1280"/>
    <mergeCell ref="N1277:N1280"/>
    <mergeCell ref="O1277:O1280"/>
    <mergeCell ref="P1277:Q1280"/>
    <mergeCell ref="R1277:R1280"/>
    <mergeCell ref="C1271:D1272"/>
    <mergeCell ref="AE1271:AE1272"/>
    <mergeCell ref="AF1271:AF1272"/>
    <mergeCell ref="AG1271:AG1272"/>
    <mergeCell ref="AH1271:AH1272"/>
    <mergeCell ref="AI1271:AI1272"/>
    <mergeCell ref="AJ1271:AJ1272"/>
    <mergeCell ref="V1272:AA1272"/>
    <mergeCell ref="S1277:U1280"/>
    <mergeCell ref="AC1277:AC1278"/>
    <mergeCell ref="AD1277:AD1278"/>
    <mergeCell ref="AE1277:AE1278"/>
    <mergeCell ref="AF1277:AF1278"/>
    <mergeCell ref="AG1277:AG1278"/>
    <mergeCell ref="AH1277:AH1278"/>
    <mergeCell ref="AI1277:AI1278"/>
    <mergeCell ref="AJ1277:AJ1278"/>
    <mergeCell ref="C1279:D1280"/>
    <mergeCell ref="AC1279:AC1280"/>
    <mergeCell ref="AD1279:AD1280"/>
    <mergeCell ref="AE1279:AE1280"/>
    <mergeCell ref="AF1279:AF1280"/>
    <mergeCell ref="AG1279:AG1280"/>
    <mergeCell ref="AH1279:AH1280"/>
    <mergeCell ref="AI1279:AI1280"/>
    <mergeCell ref="AJ1279:AJ1280"/>
    <mergeCell ref="V1280:AA1280"/>
    <mergeCell ref="S1273:U1276"/>
    <mergeCell ref="AC1273:AC1274"/>
    <mergeCell ref="AD1273:AD1274"/>
    <mergeCell ref="AE1273:AE1274"/>
    <mergeCell ref="AF1273:AF1274"/>
    <mergeCell ref="AG1273:AG1274"/>
    <mergeCell ref="AH1273:AH1274"/>
    <mergeCell ref="AI1273:AI1274"/>
    <mergeCell ref="AJ1273:AJ1274"/>
    <mergeCell ref="AB1265:AB1272"/>
    <mergeCell ref="AB1273:AB1280"/>
    <mergeCell ref="AK1273:AK1275"/>
    <mergeCell ref="AL1273:AL1275"/>
    <mergeCell ref="C1275:C1276"/>
    <mergeCell ref="AC1275:AC1276"/>
    <mergeCell ref="AD1275:AD1276"/>
    <mergeCell ref="AE1275:AE1276"/>
    <mergeCell ref="AF1275:AF1276"/>
    <mergeCell ref="AG1275:AG1276"/>
    <mergeCell ref="AH1275:AH1276"/>
    <mergeCell ref="AI1275:AI1276"/>
    <mergeCell ref="AJ1275:AJ1276"/>
    <mergeCell ref="AK1276:AK1278"/>
    <mergeCell ref="AL1276:AL1278"/>
    <mergeCell ref="C1277:D1278"/>
    <mergeCell ref="E1277:E1280"/>
    <mergeCell ref="F1277:F1280"/>
    <mergeCell ref="G1277:G1280"/>
    <mergeCell ref="H1277:H1280"/>
    <mergeCell ref="I1277:I1280"/>
    <mergeCell ref="J1277:J1280"/>
    <mergeCell ref="K1277:K1280"/>
    <mergeCell ref="L1277:L1280"/>
    <mergeCell ref="S1281:U1284"/>
    <mergeCell ref="AC1281:AC1282"/>
    <mergeCell ref="AD1281:AD1282"/>
    <mergeCell ref="AE1281:AE1282"/>
    <mergeCell ref="AF1281:AF1282"/>
    <mergeCell ref="AG1281:AG1282"/>
    <mergeCell ref="AH1281:AH1282"/>
    <mergeCell ref="AI1281:AI1282"/>
    <mergeCell ref="AJ1281:AJ1282"/>
    <mergeCell ref="AK1281:AK1283"/>
    <mergeCell ref="AL1281:AL1283"/>
    <mergeCell ref="C1283:C1284"/>
    <mergeCell ref="AC1283:AC1284"/>
    <mergeCell ref="AD1283:AD1284"/>
    <mergeCell ref="AE1283:AE1284"/>
    <mergeCell ref="AF1283:AF1284"/>
    <mergeCell ref="AG1283:AG1284"/>
    <mergeCell ref="AH1283:AH1284"/>
    <mergeCell ref="AI1283:AI1284"/>
    <mergeCell ref="AJ1283:AJ1284"/>
    <mergeCell ref="AK1284:AK1286"/>
    <mergeCell ref="AL1284:AL1286"/>
    <mergeCell ref="C1285:D1286"/>
    <mergeCell ref="E1285:E1288"/>
    <mergeCell ref="F1285:F1288"/>
    <mergeCell ref="G1285:G1288"/>
    <mergeCell ref="H1285:H1288"/>
    <mergeCell ref="I1285:I1288"/>
    <mergeCell ref="J1285:J1288"/>
    <mergeCell ref="K1285:K1288"/>
    <mergeCell ref="L1285:L1288"/>
    <mergeCell ref="S1285:U1288"/>
    <mergeCell ref="AC1285:AC1286"/>
    <mergeCell ref="AD1285:AD1286"/>
    <mergeCell ref="AE1285:AE1286"/>
    <mergeCell ref="AF1285:AF1286"/>
    <mergeCell ref="AG1285:AG1286"/>
    <mergeCell ref="AH1285:AH1286"/>
    <mergeCell ref="AI1285:AI1286"/>
    <mergeCell ref="AJ1285:AJ1286"/>
    <mergeCell ref="AC1287:AC1288"/>
    <mergeCell ref="AD1287:AD1288"/>
    <mergeCell ref="A1281:A1288"/>
    <mergeCell ref="B1281:B1284"/>
    <mergeCell ref="C1281:C1282"/>
    <mergeCell ref="D1281:D1284"/>
    <mergeCell ref="E1281:E1284"/>
    <mergeCell ref="F1281:F1284"/>
    <mergeCell ref="G1281:G1284"/>
    <mergeCell ref="H1281:H1284"/>
    <mergeCell ref="I1281:I1284"/>
    <mergeCell ref="J1281:J1284"/>
    <mergeCell ref="K1281:K1284"/>
    <mergeCell ref="L1281:L1284"/>
    <mergeCell ref="M1281:M1284"/>
    <mergeCell ref="N1281:N1284"/>
    <mergeCell ref="O1281:O1284"/>
    <mergeCell ref="P1281:Q1284"/>
    <mergeCell ref="R1281:R1284"/>
    <mergeCell ref="B1285:B1288"/>
    <mergeCell ref="M1285:M1288"/>
    <mergeCell ref="N1285:N1288"/>
    <mergeCell ref="O1285:O1288"/>
    <mergeCell ref="P1285:Q1288"/>
    <mergeCell ref="R1285:R1288"/>
    <mergeCell ref="A1289:A1296"/>
    <mergeCell ref="B1289:B1292"/>
    <mergeCell ref="C1289:C1290"/>
    <mergeCell ref="D1289:D1292"/>
    <mergeCell ref="E1289:E1292"/>
    <mergeCell ref="F1289:F1292"/>
    <mergeCell ref="G1289:G1292"/>
    <mergeCell ref="H1289:H1292"/>
    <mergeCell ref="I1289:I1292"/>
    <mergeCell ref="J1289:J1292"/>
    <mergeCell ref="K1289:K1292"/>
    <mergeCell ref="L1289:L1292"/>
    <mergeCell ref="M1289:M1292"/>
    <mergeCell ref="N1289:N1292"/>
    <mergeCell ref="O1289:O1292"/>
    <mergeCell ref="P1289:Q1292"/>
    <mergeCell ref="R1289:R1292"/>
    <mergeCell ref="B1293:B1296"/>
    <mergeCell ref="M1293:M1296"/>
    <mergeCell ref="N1293:N1296"/>
    <mergeCell ref="O1293:O1296"/>
    <mergeCell ref="P1293:Q1296"/>
    <mergeCell ref="R1293:R1296"/>
    <mergeCell ref="C1287:D1288"/>
    <mergeCell ref="AE1287:AE1288"/>
    <mergeCell ref="AF1287:AF1288"/>
    <mergeCell ref="AG1287:AG1288"/>
    <mergeCell ref="AH1287:AH1288"/>
    <mergeCell ref="AI1287:AI1288"/>
    <mergeCell ref="AJ1287:AJ1288"/>
    <mergeCell ref="V1288:AA1288"/>
    <mergeCell ref="S1293:U1296"/>
    <mergeCell ref="AC1293:AC1294"/>
    <mergeCell ref="AD1293:AD1294"/>
    <mergeCell ref="AE1293:AE1294"/>
    <mergeCell ref="AF1293:AF1294"/>
    <mergeCell ref="AG1293:AG1294"/>
    <mergeCell ref="AH1293:AH1294"/>
    <mergeCell ref="AI1293:AI1294"/>
    <mergeCell ref="AJ1293:AJ1294"/>
    <mergeCell ref="C1295:D1296"/>
    <mergeCell ref="AC1295:AC1296"/>
    <mergeCell ref="AD1295:AD1296"/>
    <mergeCell ref="AE1295:AE1296"/>
    <mergeCell ref="AF1295:AF1296"/>
    <mergeCell ref="AG1295:AG1296"/>
    <mergeCell ref="AH1295:AH1296"/>
    <mergeCell ref="AI1295:AI1296"/>
    <mergeCell ref="AJ1295:AJ1296"/>
    <mergeCell ref="V1296:AA1296"/>
    <mergeCell ref="S1289:U1292"/>
    <mergeCell ref="AC1289:AC1290"/>
    <mergeCell ref="AD1289:AD1290"/>
    <mergeCell ref="AE1289:AE1290"/>
    <mergeCell ref="AF1289:AF1290"/>
    <mergeCell ref="AG1289:AG1290"/>
    <mergeCell ref="AH1289:AH1290"/>
    <mergeCell ref="AI1289:AI1290"/>
    <mergeCell ref="AJ1289:AJ1290"/>
    <mergeCell ref="AB1281:AB1288"/>
    <mergeCell ref="AB1289:AB1296"/>
    <mergeCell ref="AK1289:AK1291"/>
    <mergeCell ref="AL1289:AL1291"/>
    <mergeCell ref="C1291:C1292"/>
    <mergeCell ref="AC1291:AC1292"/>
    <mergeCell ref="AD1291:AD1292"/>
    <mergeCell ref="AE1291:AE1292"/>
    <mergeCell ref="AF1291:AF1292"/>
    <mergeCell ref="AG1291:AG1292"/>
    <mergeCell ref="AH1291:AH1292"/>
    <mergeCell ref="AI1291:AI1292"/>
    <mergeCell ref="AJ1291:AJ1292"/>
    <mergeCell ref="AK1292:AK1294"/>
    <mergeCell ref="AL1292:AL1294"/>
    <mergeCell ref="C1293:D1294"/>
    <mergeCell ref="E1293:E1296"/>
    <mergeCell ref="F1293:F1296"/>
    <mergeCell ref="G1293:G1296"/>
    <mergeCell ref="H1293:H1296"/>
    <mergeCell ref="I1293:I1296"/>
    <mergeCell ref="J1293:J1296"/>
    <mergeCell ref="K1293:K1296"/>
    <mergeCell ref="L1293:L1296"/>
    <mergeCell ref="S1297:U1300"/>
    <mergeCell ref="AC1297:AC1298"/>
    <mergeCell ref="AD1297:AD1298"/>
    <mergeCell ref="AE1297:AE1298"/>
    <mergeCell ref="AF1297:AF1298"/>
    <mergeCell ref="AG1297:AG1298"/>
    <mergeCell ref="AH1297:AH1298"/>
    <mergeCell ref="AI1297:AI1298"/>
    <mergeCell ref="AJ1297:AJ1298"/>
    <mergeCell ref="AK1297:AK1299"/>
    <mergeCell ref="AL1297:AL1299"/>
    <mergeCell ref="C1299:C1300"/>
    <mergeCell ref="AC1299:AC1300"/>
    <mergeCell ref="AD1299:AD1300"/>
    <mergeCell ref="AE1299:AE1300"/>
    <mergeCell ref="AF1299:AF1300"/>
    <mergeCell ref="AG1299:AG1300"/>
    <mergeCell ref="AH1299:AH1300"/>
    <mergeCell ref="AI1299:AI1300"/>
    <mergeCell ref="AJ1299:AJ1300"/>
    <mergeCell ref="AK1300:AK1302"/>
    <mergeCell ref="AL1300:AL1302"/>
    <mergeCell ref="C1301:D1302"/>
    <mergeCell ref="E1301:E1304"/>
    <mergeCell ref="F1301:F1304"/>
    <mergeCell ref="G1301:G1304"/>
    <mergeCell ref="H1301:H1304"/>
    <mergeCell ref="I1301:I1304"/>
    <mergeCell ref="J1301:J1304"/>
    <mergeCell ref="K1301:K1304"/>
    <mergeCell ref="L1301:L1304"/>
    <mergeCell ref="S1301:U1304"/>
    <mergeCell ref="AC1301:AC1302"/>
    <mergeCell ref="AD1301:AD1302"/>
    <mergeCell ref="AE1301:AE1302"/>
    <mergeCell ref="AF1301:AF1302"/>
    <mergeCell ref="AG1301:AG1302"/>
    <mergeCell ref="AH1301:AH1302"/>
    <mergeCell ref="AI1301:AI1302"/>
    <mergeCell ref="AJ1301:AJ1302"/>
    <mergeCell ref="AC1303:AC1304"/>
    <mergeCell ref="AD1303:AD1304"/>
    <mergeCell ref="A1297:A1304"/>
    <mergeCell ref="B1297:B1300"/>
    <mergeCell ref="C1297:C1298"/>
    <mergeCell ref="D1297:D1300"/>
    <mergeCell ref="E1297:E1300"/>
    <mergeCell ref="F1297:F1300"/>
    <mergeCell ref="G1297:G1300"/>
    <mergeCell ref="H1297:H1300"/>
    <mergeCell ref="I1297:I1300"/>
    <mergeCell ref="J1297:J1300"/>
    <mergeCell ref="K1297:K1300"/>
    <mergeCell ref="L1297:L1300"/>
    <mergeCell ref="M1297:M1300"/>
    <mergeCell ref="N1297:N1300"/>
    <mergeCell ref="O1297:O1300"/>
    <mergeCell ref="P1297:Q1300"/>
    <mergeCell ref="R1297:R1300"/>
    <mergeCell ref="B1301:B1304"/>
    <mergeCell ref="M1301:M1304"/>
    <mergeCell ref="N1301:N1304"/>
    <mergeCell ref="O1301:O1304"/>
    <mergeCell ref="P1301:Q1304"/>
    <mergeCell ref="R1301:R1304"/>
    <mergeCell ref="A1305:A1312"/>
    <mergeCell ref="B1305:B1308"/>
    <mergeCell ref="C1305:C1306"/>
    <mergeCell ref="D1305:D1308"/>
    <mergeCell ref="E1305:E1308"/>
    <mergeCell ref="F1305:F1308"/>
    <mergeCell ref="G1305:G1308"/>
    <mergeCell ref="H1305:H1308"/>
    <mergeCell ref="I1305:I1308"/>
    <mergeCell ref="J1305:J1308"/>
    <mergeCell ref="K1305:K1308"/>
    <mergeCell ref="L1305:L1308"/>
    <mergeCell ref="M1305:M1308"/>
    <mergeCell ref="N1305:N1308"/>
    <mergeCell ref="O1305:O1308"/>
    <mergeCell ref="P1305:Q1308"/>
    <mergeCell ref="R1305:R1308"/>
    <mergeCell ref="B1309:B1312"/>
    <mergeCell ref="M1309:M1312"/>
    <mergeCell ref="N1309:N1312"/>
    <mergeCell ref="O1309:O1312"/>
    <mergeCell ref="P1309:Q1312"/>
    <mergeCell ref="R1309:R1312"/>
    <mergeCell ref="C1303:D1304"/>
    <mergeCell ref="AE1303:AE1304"/>
    <mergeCell ref="AF1303:AF1304"/>
    <mergeCell ref="AG1303:AG1304"/>
    <mergeCell ref="AH1303:AH1304"/>
    <mergeCell ref="AI1303:AI1304"/>
    <mergeCell ref="AJ1303:AJ1304"/>
    <mergeCell ref="V1304:AA1304"/>
    <mergeCell ref="S1309:U1312"/>
    <mergeCell ref="AC1309:AC1310"/>
    <mergeCell ref="AD1309:AD1310"/>
    <mergeCell ref="AE1309:AE1310"/>
    <mergeCell ref="AF1309:AF1310"/>
    <mergeCell ref="AG1309:AG1310"/>
    <mergeCell ref="AH1309:AH1310"/>
    <mergeCell ref="AI1309:AI1310"/>
    <mergeCell ref="AJ1309:AJ1310"/>
    <mergeCell ref="C1311:D1312"/>
    <mergeCell ref="AC1311:AC1312"/>
    <mergeCell ref="AD1311:AD1312"/>
    <mergeCell ref="AE1311:AE1312"/>
    <mergeCell ref="AF1311:AF1312"/>
    <mergeCell ref="AG1311:AG1312"/>
    <mergeCell ref="AH1311:AH1312"/>
    <mergeCell ref="AI1311:AI1312"/>
    <mergeCell ref="AJ1311:AJ1312"/>
    <mergeCell ref="V1312:AA1312"/>
    <mergeCell ref="S1305:U1308"/>
    <mergeCell ref="AC1305:AC1306"/>
    <mergeCell ref="AD1305:AD1306"/>
    <mergeCell ref="AE1305:AE1306"/>
    <mergeCell ref="AF1305:AF1306"/>
    <mergeCell ref="AG1305:AG1306"/>
    <mergeCell ref="AH1305:AH1306"/>
    <mergeCell ref="AI1305:AI1306"/>
    <mergeCell ref="AJ1305:AJ1306"/>
    <mergeCell ref="AB1297:AB1304"/>
    <mergeCell ref="AB1305:AB1312"/>
    <mergeCell ref="AK1305:AK1307"/>
    <mergeCell ref="AL1305:AL1307"/>
    <mergeCell ref="C1307:C1308"/>
    <mergeCell ref="AC1307:AC1308"/>
    <mergeCell ref="AD1307:AD1308"/>
    <mergeCell ref="AE1307:AE1308"/>
    <mergeCell ref="AF1307:AF1308"/>
    <mergeCell ref="AG1307:AG1308"/>
    <mergeCell ref="AH1307:AH1308"/>
    <mergeCell ref="AI1307:AI1308"/>
    <mergeCell ref="AJ1307:AJ1308"/>
    <mergeCell ref="AK1308:AK1310"/>
    <mergeCell ref="AL1308:AL1310"/>
    <mergeCell ref="C1309:D1310"/>
    <mergeCell ref="E1309:E1312"/>
    <mergeCell ref="F1309:F1312"/>
    <mergeCell ref="G1309:G1312"/>
    <mergeCell ref="H1309:H1312"/>
    <mergeCell ref="I1309:I1312"/>
    <mergeCell ref="J1309:J1312"/>
    <mergeCell ref="K1309:K1312"/>
    <mergeCell ref="L1309:L1312"/>
    <mergeCell ref="S1313:U1316"/>
    <mergeCell ref="AC1313:AC1314"/>
    <mergeCell ref="AD1313:AD1314"/>
    <mergeCell ref="AE1313:AE1314"/>
    <mergeCell ref="AF1313:AF1314"/>
    <mergeCell ref="AG1313:AG1314"/>
    <mergeCell ref="AH1313:AH1314"/>
    <mergeCell ref="AI1313:AI1314"/>
    <mergeCell ref="AJ1313:AJ1314"/>
    <mergeCell ref="AK1313:AK1315"/>
    <mergeCell ref="AL1313:AL1315"/>
    <mergeCell ref="C1315:C1316"/>
    <mergeCell ref="AC1315:AC1316"/>
    <mergeCell ref="AD1315:AD1316"/>
    <mergeCell ref="AE1315:AE1316"/>
    <mergeCell ref="AF1315:AF1316"/>
    <mergeCell ref="AG1315:AG1316"/>
    <mergeCell ref="AH1315:AH1316"/>
    <mergeCell ref="AI1315:AI1316"/>
    <mergeCell ref="AJ1315:AJ1316"/>
    <mergeCell ref="AK1316:AK1318"/>
    <mergeCell ref="AL1316:AL1318"/>
    <mergeCell ref="C1317:D1318"/>
    <mergeCell ref="E1317:E1320"/>
    <mergeCell ref="F1317:F1320"/>
    <mergeCell ref="G1317:G1320"/>
    <mergeCell ref="H1317:H1320"/>
    <mergeCell ref="I1317:I1320"/>
    <mergeCell ref="J1317:J1320"/>
    <mergeCell ref="K1317:K1320"/>
    <mergeCell ref="L1317:L1320"/>
    <mergeCell ref="S1317:U1320"/>
    <mergeCell ref="AC1317:AC1318"/>
    <mergeCell ref="AD1317:AD1318"/>
    <mergeCell ref="AE1317:AE1318"/>
    <mergeCell ref="AF1317:AF1318"/>
    <mergeCell ref="AG1317:AG1318"/>
    <mergeCell ref="AH1317:AH1318"/>
    <mergeCell ref="AI1317:AI1318"/>
    <mergeCell ref="AJ1317:AJ1318"/>
    <mergeCell ref="AC1319:AC1320"/>
    <mergeCell ref="AD1319:AD1320"/>
    <mergeCell ref="A1313:A1320"/>
    <mergeCell ref="B1313:B1316"/>
    <mergeCell ref="C1313:C1314"/>
    <mergeCell ref="D1313:D1316"/>
    <mergeCell ref="E1313:E1316"/>
    <mergeCell ref="F1313:F1316"/>
    <mergeCell ref="G1313:G1316"/>
    <mergeCell ref="H1313:H1316"/>
    <mergeCell ref="I1313:I1316"/>
    <mergeCell ref="J1313:J1316"/>
    <mergeCell ref="K1313:K1316"/>
    <mergeCell ref="L1313:L1316"/>
    <mergeCell ref="M1313:M1316"/>
    <mergeCell ref="N1313:N1316"/>
    <mergeCell ref="O1313:O1316"/>
    <mergeCell ref="P1313:Q1316"/>
    <mergeCell ref="R1313:R1316"/>
    <mergeCell ref="B1317:B1320"/>
    <mergeCell ref="M1317:M1320"/>
    <mergeCell ref="N1317:N1320"/>
    <mergeCell ref="O1317:O1320"/>
    <mergeCell ref="P1317:Q1320"/>
    <mergeCell ref="R1317:R1320"/>
    <mergeCell ref="A1321:A1328"/>
    <mergeCell ref="B1321:B1324"/>
    <mergeCell ref="C1321:C1322"/>
    <mergeCell ref="D1321:D1324"/>
    <mergeCell ref="E1321:E1324"/>
    <mergeCell ref="F1321:F1324"/>
    <mergeCell ref="G1321:G1324"/>
    <mergeCell ref="H1321:H1324"/>
    <mergeCell ref="I1321:I1324"/>
    <mergeCell ref="J1321:J1324"/>
    <mergeCell ref="K1321:K1324"/>
    <mergeCell ref="L1321:L1324"/>
    <mergeCell ref="M1321:M1324"/>
    <mergeCell ref="N1321:N1324"/>
    <mergeCell ref="O1321:O1324"/>
    <mergeCell ref="P1321:Q1324"/>
    <mergeCell ref="R1321:R1324"/>
    <mergeCell ref="B1325:B1328"/>
    <mergeCell ref="M1325:M1328"/>
    <mergeCell ref="N1325:N1328"/>
    <mergeCell ref="O1325:O1328"/>
    <mergeCell ref="P1325:Q1328"/>
    <mergeCell ref="R1325:R1328"/>
    <mergeCell ref="C1319:D1320"/>
    <mergeCell ref="AE1319:AE1320"/>
    <mergeCell ref="AF1319:AF1320"/>
    <mergeCell ref="AG1319:AG1320"/>
    <mergeCell ref="AH1319:AH1320"/>
    <mergeCell ref="AI1319:AI1320"/>
    <mergeCell ref="AJ1319:AJ1320"/>
    <mergeCell ref="V1320:AA1320"/>
    <mergeCell ref="S1325:U1328"/>
    <mergeCell ref="AC1325:AC1326"/>
    <mergeCell ref="AD1325:AD1326"/>
    <mergeCell ref="AE1325:AE1326"/>
    <mergeCell ref="AF1325:AF1326"/>
    <mergeCell ref="AG1325:AG1326"/>
    <mergeCell ref="AH1325:AH1326"/>
    <mergeCell ref="AI1325:AI1326"/>
    <mergeCell ref="AJ1325:AJ1326"/>
    <mergeCell ref="C1327:D1328"/>
    <mergeCell ref="AC1327:AC1328"/>
    <mergeCell ref="AD1327:AD1328"/>
    <mergeCell ref="AE1327:AE1328"/>
    <mergeCell ref="AF1327:AF1328"/>
    <mergeCell ref="AG1327:AG1328"/>
    <mergeCell ref="AH1327:AH1328"/>
    <mergeCell ref="AI1327:AI1328"/>
    <mergeCell ref="AJ1327:AJ1328"/>
    <mergeCell ref="V1328:AA1328"/>
    <mergeCell ref="S1321:U1324"/>
    <mergeCell ref="AC1321:AC1322"/>
    <mergeCell ref="AD1321:AD1322"/>
    <mergeCell ref="AE1321:AE1322"/>
    <mergeCell ref="AF1321:AF1322"/>
    <mergeCell ref="AG1321:AG1322"/>
    <mergeCell ref="AH1321:AH1322"/>
    <mergeCell ref="AI1321:AI1322"/>
    <mergeCell ref="AJ1321:AJ1322"/>
    <mergeCell ref="AB1313:AB1320"/>
    <mergeCell ref="AB1321:AB1328"/>
    <mergeCell ref="AK1321:AK1323"/>
    <mergeCell ref="AL1321:AL1323"/>
    <mergeCell ref="C1323:C1324"/>
    <mergeCell ref="AC1323:AC1324"/>
    <mergeCell ref="AD1323:AD1324"/>
    <mergeCell ref="AE1323:AE1324"/>
    <mergeCell ref="AF1323:AF1324"/>
    <mergeCell ref="AG1323:AG1324"/>
    <mergeCell ref="AH1323:AH1324"/>
    <mergeCell ref="AI1323:AI1324"/>
    <mergeCell ref="AJ1323:AJ1324"/>
    <mergeCell ref="AK1324:AK1326"/>
    <mergeCell ref="AL1324:AL1326"/>
    <mergeCell ref="C1325:D1326"/>
    <mergeCell ref="E1325:E1328"/>
    <mergeCell ref="F1325:F1328"/>
    <mergeCell ref="G1325:G1328"/>
    <mergeCell ref="H1325:H1328"/>
    <mergeCell ref="I1325:I1328"/>
    <mergeCell ref="J1325:J1328"/>
    <mergeCell ref="K1325:K1328"/>
    <mergeCell ref="L1325:L1328"/>
    <mergeCell ref="S1329:U1332"/>
    <mergeCell ref="AC1329:AC1330"/>
    <mergeCell ref="AD1329:AD1330"/>
    <mergeCell ref="AE1329:AE1330"/>
    <mergeCell ref="AF1329:AF1330"/>
    <mergeCell ref="AG1329:AG1330"/>
    <mergeCell ref="AH1329:AH1330"/>
    <mergeCell ref="AI1329:AI1330"/>
    <mergeCell ref="AJ1329:AJ1330"/>
    <mergeCell ref="AK1329:AK1331"/>
    <mergeCell ref="AL1329:AL1331"/>
    <mergeCell ref="C1331:C1332"/>
    <mergeCell ref="AC1331:AC1332"/>
    <mergeCell ref="AD1331:AD1332"/>
    <mergeCell ref="AE1331:AE1332"/>
    <mergeCell ref="AF1331:AF1332"/>
    <mergeCell ref="AG1331:AG1332"/>
    <mergeCell ref="AH1331:AH1332"/>
    <mergeCell ref="AI1331:AI1332"/>
    <mergeCell ref="AJ1331:AJ1332"/>
    <mergeCell ref="AK1332:AK1334"/>
    <mergeCell ref="AL1332:AL1334"/>
    <mergeCell ref="C1333:D1334"/>
    <mergeCell ref="E1333:E1336"/>
    <mergeCell ref="F1333:F1336"/>
    <mergeCell ref="G1333:G1336"/>
    <mergeCell ref="H1333:H1336"/>
    <mergeCell ref="I1333:I1336"/>
    <mergeCell ref="J1333:J1336"/>
    <mergeCell ref="K1333:K1336"/>
    <mergeCell ref="L1333:L1336"/>
    <mergeCell ref="S1333:U1336"/>
    <mergeCell ref="AC1333:AC1334"/>
    <mergeCell ref="AD1333:AD1334"/>
    <mergeCell ref="AE1333:AE1334"/>
    <mergeCell ref="AF1333:AF1334"/>
    <mergeCell ref="AG1333:AG1334"/>
    <mergeCell ref="AH1333:AH1334"/>
    <mergeCell ref="AI1333:AI1334"/>
    <mergeCell ref="AJ1333:AJ1334"/>
    <mergeCell ref="AC1335:AC1336"/>
    <mergeCell ref="AD1335:AD1336"/>
    <mergeCell ref="A1329:A1336"/>
    <mergeCell ref="B1329:B1332"/>
    <mergeCell ref="C1329:C1330"/>
    <mergeCell ref="D1329:D1332"/>
    <mergeCell ref="E1329:E1332"/>
    <mergeCell ref="F1329:F1332"/>
    <mergeCell ref="G1329:G1332"/>
    <mergeCell ref="H1329:H1332"/>
    <mergeCell ref="I1329:I1332"/>
    <mergeCell ref="J1329:J1332"/>
    <mergeCell ref="K1329:K1332"/>
    <mergeCell ref="L1329:L1332"/>
    <mergeCell ref="M1329:M1332"/>
    <mergeCell ref="N1329:N1332"/>
    <mergeCell ref="O1329:O1332"/>
    <mergeCell ref="P1329:Q1332"/>
    <mergeCell ref="R1329:R1332"/>
    <mergeCell ref="B1333:B1336"/>
    <mergeCell ref="M1333:M1336"/>
    <mergeCell ref="N1333:N1336"/>
    <mergeCell ref="O1333:O1336"/>
    <mergeCell ref="P1333:Q1336"/>
    <mergeCell ref="R1333:R1336"/>
    <mergeCell ref="A1337:A1344"/>
    <mergeCell ref="B1337:B1340"/>
    <mergeCell ref="C1337:C1338"/>
    <mergeCell ref="D1337:D1340"/>
    <mergeCell ref="E1337:E1340"/>
    <mergeCell ref="F1337:F1340"/>
    <mergeCell ref="G1337:G1340"/>
    <mergeCell ref="H1337:H1340"/>
    <mergeCell ref="I1337:I1340"/>
    <mergeCell ref="J1337:J1340"/>
    <mergeCell ref="K1337:K1340"/>
    <mergeCell ref="L1337:L1340"/>
    <mergeCell ref="M1337:M1340"/>
    <mergeCell ref="N1337:N1340"/>
    <mergeCell ref="O1337:O1340"/>
    <mergeCell ref="P1337:Q1340"/>
    <mergeCell ref="R1337:R1340"/>
    <mergeCell ref="B1341:B1344"/>
    <mergeCell ref="M1341:M1344"/>
    <mergeCell ref="N1341:N1344"/>
    <mergeCell ref="O1341:O1344"/>
    <mergeCell ref="P1341:Q1344"/>
    <mergeCell ref="R1341:R1344"/>
    <mergeCell ref="C1335:D1336"/>
    <mergeCell ref="AE1335:AE1336"/>
    <mergeCell ref="AF1335:AF1336"/>
    <mergeCell ref="AG1335:AG1336"/>
    <mergeCell ref="AH1335:AH1336"/>
    <mergeCell ref="AI1335:AI1336"/>
    <mergeCell ref="AJ1335:AJ1336"/>
    <mergeCell ref="V1336:AA1336"/>
    <mergeCell ref="S1341:U1344"/>
    <mergeCell ref="AC1341:AC1342"/>
    <mergeCell ref="AD1341:AD1342"/>
    <mergeCell ref="AE1341:AE1342"/>
    <mergeCell ref="AF1341:AF1342"/>
    <mergeCell ref="AG1341:AG1342"/>
    <mergeCell ref="AH1341:AH1342"/>
    <mergeCell ref="AI1341:AI1342"/>
    <mergeCell ref="AJ1341:AJ1342"/>
    <mergeCell ref="C1343:D1344"/>
    <mergeCell ref="AC1343:AC1344"/>
    <mergeCell ref="AD1343:AD1344"/>
    <mergeCell ref="AE1343:AE1344"/>
    <mergeCell ref="AF1343:AF1344"/>
    <mergeCell ref="AG1343:AG1344"/>
    <mergeCell ref="AH1343:AH1344"/>
    <mergeCell ref="AI1343:AI1344"/>
    <mergeCell ref="AJ1343:AJ1344"/>
    <mergeCell ref="V1344:AA1344"/>
    <mergeCell ref="S1337:U1340"/>
    <mergeCell ref="AC1337:AC1338"/>
    <mergeCell ref="AD1337:AD1338"/>
    <mergeCell ref="AE1337:AE1338"/>
    <mergeCell ref="AF1337:AF1338"/>
    <mergeCell ref="AG1337:AG1338"/>
    <mergeCell ref="AH1337:AH1338"/>
    <mergeCell ref="AI1337:AI1338"/>
    <mergeCell ref="AJ1337:AJ1338"/>
    <mergeCell ref="AB1329:AB1336"/>
    <mergeCell ref="AB1337:AB1344"/>
    <mergeCell ref="AK1337:AK1339"/>
    <mergeCell ref="AL1337:AL1339"/>
    <mergeCell ref="C1339:C1340"/>
    <mergeCell ref="AC1339:AC1340"/>
    <mergeCell ref="AD1339:AD1340"/>
    <mergeCell ref="AE1339:AE1340"/>
    <mergeCell ref="AF1339:AF1340"/>
    <mergeCell ref="AG1339:AG1340"/>
    <mergeCell ref="AH1339:AH1340"/>
    <mergeCell ref="AI1339:AI1340"/>
    <mergeCell ref="AJ1339:AJ1340"/>
    <mergeCell ref="AK1340:AK1342"/>
    <mergeCell ref="AL1340:AL1342"/>
    <mergeCell ref="C1341:D1342"/>
    <mergeCell ref="E1341:E1344"/>
    <mergeCell ref="F1341:F1344"/>
    <mergeCell ref="G1341:G1344"/>
    <mergeCell ref="H1341:H1344"/>
    <mergeCell ref="I1341:I1344"/>
    <mergeCell ref="J1341:J1344"/>
    <mergeCell ref="K1341:K1344"/>
    <mergeCell ref="L1341:L1344"/>
    <mergeCell ref="S1345:U1348"/>
    <mergeCell ref="AC1345:AC1346"/>
    <mergeCell ref="AD1345:AD1346"/>
    <mergeCell ref="AE1345:AE1346"/>
    <mergeCell ref="AF1345:AF1346"/>
    <mergeCell ref="AG1345:AG1346"/>
    <mergeCell ref="AH1345:AH1346"/>
    <mergeCell ref="AI1345:AI1346"/>
    <mergeCell ref="AJ1345:AJ1346"/>
    <mergeCell ref="AK1345:AK1347"/>
    <mergeCell ref="AL1345:AL1347"/>
    <mergeCell ref="C1347:C1348"/>
    <mergeCell ref="AC1347:AC1348"/>
    <mergeCell ref="AD1347:AD1348"/>
    <mergeCell ref="AE1347:AE1348"/>
    <mergeCell ref="AF1347:AF1348"/>
    <mergeCell ref="AG1347:AG1348"/>
    <mergeCell ref="AH1347:AH1348"/>
    <mergeCell ref="AI1347:AI1348"/>
    <mergeCell ref="AJ1347:AJ1348"/>
    <mergeCell ref="AK1348:AK1350"/>
    <mergeCell ref="AL1348:AL1350"/>
    <mergeCell ref="C1349:D1350"/>
    <mergeCell ref="E1349:E1352"/>
    <mergeCell ref="F1349:F1352"/>
    <mergeCell ref="G1349:G1352"/>
    <mergeCell ref="H1349:H1352"/>
    <mergeCell ref="I1349:I1352"/>
    <mergeCell ref="J1349:J1352"/>
    <mergeCell ref="K1349:K1352"/>
    <mergeCell ref="L1349:L1352"/>
    <mergeCell ref="S1349:U1352"/>
    <mergeCell ref="AC1349:AC1350"/>
    <mergeCell ref="AD1349:AD1350"/>
    <mergeCell ref="AE1349:AE1350"/>
    <mergeCell ref="AF1349:AF1350"/>
    <mergeCell ref="AG1349:AG1350"/>
    <mergeCell ref="AH1349:AH1350"/>
    <mergeCell ref="AI1349:AI1350"/>
    <mergeCell ref="AJ1349:AJ1350"/>
    <mergeCell ref="AC1351:AC1352"/>
    <mergeCell ref="AD1351:AD1352"/>
    <mergeCell ref="A1345:A1352"/>
    <mergeCell ref="B1345:B1348"/>
    <mergeCell ref="C1345:C1346"/>
    <mergeCell ref="D1345:D1348"/>
    <mergeCell ref="E1345:E1348"/>
    <mergeCell ref="F1345:F1348"/>
    <mergeCell ref="G1345:G1348"/>
    <mergeCell ref="H1345:H1348"/>
    <mergeCell ref="I1345:I1348"/>
    <mergeCell ref="J1345:J1348"/>
    <mergeCell ref="K1345:K1348"/>
    <mergeCell ref="L1345:L1348"/>
    <mergeCell ref="M1345:M1348"/>
    <mergeCell ref="N1345:N1348"/>
    <mergeCell ref="O1345:O1348"/>
    <mergeCell ref="P1345:Q1348"/>
    <mergeCell ref="R1345:R1348"/>
    <mergeCell ref="B1349:B1352"/>
    <mergeCell ref="M1349:M1352"/>
    <mergeCell ref="N1349:N1352"/>
    <mergeCell ref="O1349:O1352"/>
    <mergeCell ref="P1349:Q1352"/>
    <mergeCell ref="R1349:R1352"/>
    <mergeCell ref="A1353:A1360"/>
    <mergeCell ref="B1353:B1356"/>
    <mergeCell ref="C1353:C1354"/>
    <mergeCell ref="D1353:D1356"/>
    <mergeCell ref="E1353:E1356"/>
    <mergeCell ref="F1353:F1356"/>
    <mergeCell ref="G1353:G1356"/>
    <mergeCell ref="H1353:H1356"/>
    <mergeCell ref="I1353:I1356"/>
    <mergeCell ref="J1353:J1356"/>
    <mergeCell ref="K1353:K1356"/>
    <mergeCell ref="L1353:L1356"/>
    <mergeCell ref="M1353:M1356"/>
    <mergeCell ref="N1353:N1356"/>
    <mergeCell ref="O1353:O1356"/>
    <mergeCell ref="P1353:Q1356"/>
    <mergeCell ref="R1353:R1356"/>
    <mergeCell ref="B1357:B1360"/>
    <mergeCell ref="M1357:M1360"/>
    <mergeCell ref="N1357:N1360"/>
    <mergeCell ref="O1357:O1360"/>
    <mergeCell ref="P1357:Q1360"/>
    <mergeCell ref="R1357:R1360"/>
    <mergeCell ref="C1351:D1352"/>
    <mergeCell ref="AE1351:AE1352"/>
    <mergeCell ref="AF1351:AF1352"/>
    <mergeCell ref="AG1351:AG1352"/>
    <mergeCell ref="AH1351:AH1352"/>
    <mergeCell ref="AI1351:AI1352"/>
    <mergeCell ref="AJ1351:AJ1352"/>
    <mergeCell ref="V1352:AA1352"/>
    <mergeCell ref="S1357:U1360"/>
    <mergeCell ref="AC1357:AC1358"/>
    <mergeCell ref="AD1357:AD1358"/>
    <mergeCell ref="AE1357:AE1358"/>
    <mergeCell ref="AF1357:AF1358"/>
    <mergeCell ref="AG1357:AG1358"/>
    <mergeCell ref="AH1357:AH1358"/>
    <mergeCell ref="AI1357:AI1358"/>
    <mergeCell ref="AJ1357:AJ1358"/>
    <mergeCell ref="C1359:D1360"/>
    <mergeCell ref="AC1359:AC1360"/>
    <mergeCell ref="AD1359:AD1360"/>
    <mergeCell ref="AE1359:AE1360"/>
    <mergeCell ref="AF1359:AF1360"/>
    <mergeCell ref="AG1359:AG1360"/>
    <mergeCell ref="AH1359:AH1360"/>
    <mergeCell ref="AI1359:AI1360"/>
    <mergeCell ref="AJ1359:AJ1360"/>
    <mergeCell ref="V1360:AA1360"/>
    <mergeCell ref="S1353:U1356"/>
    <mergeCell ref="AC1353:AC1354"/>
    <mergeCell ref="AD1353:AD1354"/>
    <mergeCell ref="AE1353:AE1354"/>
    <mergeCell ref="AF1353:AF1354"/>
    <mergeCell ref="AG1353:AG1354"/>
    <mergeCell ref="AH1353:AH1354"/>
    <mergeCell ref="AI1353:AI1354"/>
    <mergeCell ref="AJ1353:AJ1354"/>
    <mergeCell ref="AB1345:AB1352"/>
    <mergeCell ref="AB1353:AB1360"/>
    <mergeCell ref="AK1353:AK1355"/>
    <mergeCell ref="AL1353:AL1355"/>
    <mergeCell ref="C1355:C1356"/>
    <mergeCell ref="AC1355:AC1356"/>
    <mergeCell ref="AD1355:AD1356"/>
    <mergeCell ref="AE1355:AE1356"/>
    <mergeCell ref="AF1355:AF1356"/>
    <mergeCell ref="AG1355:AG1356"/>
    <mergeCell ref="AH1355:AH1356"/>
    <mergeCell ref="AI1355:AI1356"/>
    <mergeCell ref="AJ1355:AJ1356"/>
    <mergeCell ref="AK1356:AK1358"/>
    <mergeCell ref="AL1356:AL1358"/>
    <mergeCell ref="C1357:D1358"/>
    <mergeCell ref="E1357:E1360"/>
    <mergeCell ref="F1357:F1360"/>
    <mergeCell ref="G1357:G1360"/>
    <mergeCell ref="H1357:H1360"/>
    <mergeCell ref="I1357:I1360"/>
    <mergeCell ref="J1357:J1360"/>
    <mergeCell ref="K1357:K1360"/>
    <mergeCell ref="L1357:L1360"/>
    <mergeCell ref="S1361:U1364"/>
    <mergeCell ref="AC1361:AC1362"/>
    <mergeCell ref="AD1361:AD1362"/>
    <mergeCell ref="AE1361:AE1362"/>
    <mergeCell ref="AF1361:AF1362"/>
    <mergeCell ref="AG1361:AG1362"/>
    <mergeCell ref="AH1361:AH1362"/>
    <mergeCell ref="AI1361:AI1362"/>
    <mergeCell ref="AJ1361:AJ1362"/>
    <mergeCell ref="AK1361:AK1363"/>
    <mergeCell ref="AL1361:AL1363"/>
    <mergeCell ref="C1363:C1364"/>
    <mergeCell ref="AC1363:AC1364"/>
    <mergeCell ref="AD1363:AD1364"/>
    <mergeCell ref="AE1363:AE1364"/>
    <mergeCell ref="AF1363:AF1364"/>
    <mergeCell ref="AG1363:AG1364"/>
    <mergeCell ref="AH1363:AH1364"/>
    <mergeCell ref="AI1363:AI1364"/>
    <mergeCell ref="AJ1363:AJ1364"/>
    <mergeCell ref="AK1364:AK1366"/>
    <mergeCell ref="AL1364:AL1366"/>
    <mergeCell ref="C1365:D1366"/>
    <mergeCell ref="E1365:E1368"/>
    <mergeCell ref="F1365:F1368"/>
    <mergeCell ref="G1365:G1368"/>
    <mergeCell ref="H1365:H1368"/>
    <mergeCell ref="I1365:I1368"/>
    <mergeCell ref="J1365:J1368"/>
    <mergeCell ref="K1365:K1368"/>
    <mergeCell ref="L1365:L1368"/>
    <mergeCell ref="S1365:U1368"/>
    <mergeCell ref="AC1365:AC1366"/>
    <mergeCell ref="AD1365:AD1366"/>
    <mergeCell ref="AE1365:AE1366"/>
    <mergeCell ref="AF1365:AF1366"/>
    <mergeCell ref="AG1365:AG1366"/>
    <mergeCell ref="AH1365:AH1366"/>
    <mergeCell ref="AI1365:AI1366"/>
    <mergeCell ref="AJ1365:AJ1366"/>
    <mergeCell ref="AC1367:AC1368"/>
    <mergeCell ref="AD1367:AD1368"/>
    <mergeCell ref="A1361:A1368"/>
    <mergeCell ref="B1361:B1364"/>
    <mergeCell ref="C1361:C1362"/>
    <mergeCell ref="D1361:D1364"/>
    <mergeCell ref="E1361:E1364"/>
    <mergeCell ref="F1361:F1364"/>
    <mergeCell ref="G1361:G1364"/>
    <mergeCell ref="H1361:H1364"/>
    <mergeCell ref="I1361:I1364"/>
    <mergeCell ref="J1361:J1364"/>
    <mergeCell ref="K1361:K1364"/>
    <mergeCell ref="L1361:L1364"/>
    <mergeCell ref="M1361:M1364"/>
    <mergeCell ref="N1361:N1364"/>
    <mergeCell ref="O1361:O1364"/>
    <mergeCell ref="P1361:Q1364"/>
    <mergeCell ref="R1361:R1364"/>
    <mergeCell ref="B1365:B1368"/>
    <mergeCell ref="M1365:M1368"/>
    <mergeCell ref="N1365:N1368"/>
    <mergeCell ref="O1365:O1368"/>
    <mergeCell ref="P1365:Q1368"/>
    <mergeCell ref="R1365:R1368"/>
    <mergeCell ref="A1369:A1376"/>
    <mergeCell ref="B1369:B1372"/>
    <mergeCell ref="C1369:C1370"/>
    <mergeCell ref="D1369:D1372"/>
    <mergeCell ref="E1369:E1372"/>
    <mergeCell ref="F1369:F1372"/>
    <mergeCell ref="G1369:G1372"/>
    <mergeCell ref="H1369:H1372"/>
    <mergeCell ref="I1369:I1372"/>
    <mergeCell ref="J1369:J1372"/>
    <mergeCell ref="K1369:K1372"/>
    <mergeCell ref="L1369:L1372"/>
    <mergeCell ref="M1369:M1372"/>
    <mergeCell ref="N1369:N1372"/>
    <mergeCell ref="O1369:O1372"/>
    <mergeCell ref="P1369:Q1372"/>
    <mergeCell ref="R1369:R1372"/>
    <mergeCell ref="B1373:B1376"/>
    <mergeCell ref="M1373:M1376"/>
    <mergeCell ref="N1373:N1376"/>
    <mergeCell ref="O1373:O1376"/>
    <mergeCell ref="P1373:Q1376"/>
    <mergeCell ref="R1373:R1376"/>
    <mergeCell ref="C1367:D1368"/>
    <mergeCell ref="AE1367:AE1368"/>
    <mergeCell ref="AF1367:AF1368"/>
    <mergeCell ref="AG1367:AG1368"/>
    <mergeCell ref="AH1367:AH1368"/>
    <mergeCell ref="AI1367:AI1368"/>
    <mergeCell ref="AJ1367:AJ1368"/>
    <mergeCell ref="V1368:AA1368"/>
    <mergeCell ref="S1373:U1376"/>
    <mergeCell ref="AC1373:AC1374"/>
    <mergeCell ref="AD1373:AD1374"/>
    <mergeCell ref="AE1373:AE1374"/>
    <mergeCell ref="AF1373:AF1374"/>
    <mergeCell ref="AG1373:AG1374"/>
    <mergeCell ref="AH1373:AH1374"/>
    <mergeCell ref="AI1373:AI1374"/>
    <mergeCell ref="AJ1373:AJ1374"/>
    <mergeCell ref="C1375:D1376"/>
    <mergeCell ref="AC1375:AC1376"/>
    <mergeCell ref="AD1375:AD1376"/>
    <mergeCell ref="AE1375:AE1376"/>
    <mergeCell ref="AF1375:AF1376"/>
    <mergeCell ref="AG1375:AG1376"/>
    <mergeCell ref="AH1375:AH1376"/>
    <mergeCell ref="AI1375:AI1376"/>
    <mergeCell ref="AJ1375:AJ1376"/>
    <mergeCell ref="V1376:AA1376"/>
    <mergeCell ref="S1369:U1372"/>
    <mergeCell ref="AC1369:AC1370"/>
    <mergeCell ref="AD1369:AD1370"/>
    <mergeCell ref="AE1369:AE1370"/>
    <mergeCell ref="AF1369:AF1370"/>
    <mergeCell ref="AG1369:AG1370"/>
    <mergeCell ref="AH1369:AH1370"/>
    <mergeCell ref="AI1369:AI1370"/>
    <mergeCell ref="AJ1369:AJ1370"/>
    <mergeCell ref="AB1361:AB1368"/>
    <mergeCell ref="AB1369:AB1376"/>
    <mergeCell ref="AK1369:AK1371"/>
    <mergeCell ref="AL1369:AL1371"/>
    <mergeCell ref="C1371:C1372"/>
    <mergeCell ref="AC1371:AC1372"/>
    <mergeCell ref="AD1371:AD1372"/>
    <mergeCell ref="AE1371:AE1372"/>
    <mergeCell ref="AF1371:AF1372"/>
    <mergeCell ref="AG1371:AG1372"/>
    <mergeCell ref="AH1371:AH1372"/>
    <mergeCell ref="AI1371:AI1372"/>
    <mergeCell ref="AJ1371:AJ1372"/>
    <mergeCell ref="AK1372:AK1374"/>
    <mergeCell ref="AL1372:AL1374"/>
    <mergeCell ref="C1373:D1374"/>
    <mergeCell ref="E1373:E1376"/>
    <mergeCell ref="F1373:F1376"/>
    <mergeCell ref="G1373:G1376"/>
    <mergeCell ref="H1373:H1376"/>
    <mergeCell ref="I1373:I1376"/>
    <mergeCell ref="J1373:J1376"/>
    <mergeCell ref="K1373:K1376"/>
    <mergeCell ref="L1373:L1376"/>
    <mergeCell ref="S1377:U1380"/>
    <mergeCell ref="AC1377:AC1378"/>
    <mergeCell ref="AD1377:AD1378"/>
    <mergeCell ref="AE1377:AE1378"/>
    <mergeCell ref="AF1377:AF1378"/>
    <mergeCell ref="AG1377:AG1378"/>
    <mergeCell ref="AH1377:AH1378"/>
    <mergeCell ref="AI1377:AI1378"/>
    <mergeCell ref="AJ1377:AJ1378"/>
    <mergeCell ref="AK1377:AK1379"/>
    <mergeCell ref="AL1377:AL1379"/>
    <mergeCell ref="C1379:C1380"/>
    <mergeCell ref="AC1379:AC1380"/>
    <mergeCell ref="AD1379:AD1380"/>
    <mergeCell ref="AE1379:AE1380"/>
    <mergeCell ref="AF1379:AF1380"/>
    <mergeCell ref="AG1379:AG1380"/>
    <mergeCell ref="AH1379:AH1380"/>
    <mergeCell ref="AI1379:AI1380"/>
    <mergeCell ref="AJ1379:AJ1380"/>
    <mergeCell ref="AK1380:AK1382"/>
    <mergeCell ref="AL1380:AL1382"/>
    <mergeCell ref="C1381:D1382"/>
    <mergeCell ref="E1381:E1384"/>
    <mergeCell ref="F1381:F1384"/>
    <mergeCell ref="G1381:G1384"/>
    <mergeCell ref="H1381:H1384"/>
    <mergeCell ref="I1381:I1384"/>
    <mergeCell ref="J1381:J1384"/>
    <mergeCell ref="K1381:K1384"/>
    <mergeCell ref="L1381:L1384"/>
    <mergeCell ref="S1381:U1384"/>
    <mergeCell ref="AC1381:AC1382"/>
    <mergeCell ref="AD1381:AD1382"/>
    <mergeCell ref="AE1381:AE1382"/>
    <mergeCell ref="AF1381:AF1382"/>
    <mergeCell ref="AG1381:AG1382"/>
    <mergeCell ref="AH1381:AH1382"/>
    <mergeCell ref="AI1381:AI1382"/>
    <mergeCell ref="AJ1381:AJ1382"/>
    <mergeCell ref="AC1383:AC1384"/>
    <mergeCell ref="AD1383:AD1384"/>
    <mergeCell ref="A1377:A1384"/>
    <mergeCell ref="B1377:B1380"/>
    <mergeCell ref="C1377:C1378"/>
    <mergeCell ref="D1377:D1380"/>
    <mergeCell ref="E1377:E1380"/>
    <mergeCell ref="F1377:F1380"/>
    <mergeCell ref="G1377:G1380"/>
    <mergeCell ref="H1377:H1380"/>
    <mergeCell ref="I1377:I1380"/>
    <mergeCell ref="J1377:J1380"/>
    <mergeCell ref="K1377:K1380"/>
    <mergeCell ref="L1377:L1380"/>
    <mergeCell ref="M1377:M1380"/>
    <mergeCell ref="N1377:N1380"/>
    <mergeCell ref="O1377:O1380"/>
    <mergeCell ref="P1377:Q1380"/>
    <mergeCell ref="R1377:R1380"/>
    <mergeCell ref="B1381:B1384"/>
    <mergeCell ref="M1381:M1384"/>
    <mergeCell ref="N1381:N1384"/>
    <mergeCell ref="O1381:O1384"/>
    <mergeCell ref="P1381:Q1384"/>
    <mergeCell ref="R1381:R1384"/>
    <mergeCell ref="A1385:A1392"/>
    <mergeCell ref="B1385:B1388"/>
    <mergeCell ref="C1385:C1386"/>
    <mergeCell ref="D1385:D1388"/>
    <mergeCell ref="E1385:E1388"/>
    <mergeCell ref="F1385:F1388"/>
    <mergeCell ref="G1385:G1388"/>
    <mergeCell ref="H1385:H1388"/>
    <mergeCell ref="I1385:I1388"/>
    <mergeCell ref="J1385:J1388"/>
    <mergeCell ref="K1385:K1388"/>
    <mergeCell ref="L1385:L1388"/>
    <mergeCell ref="M1385:M1388"/>
    <mergeCell ref="N1385:N1388"/>
    <mergeCell ref="O1385:O1388"/>
    <mergeCell ref="P1385:Q1388"/>
    <mergeCell ref="R1385:R1388"/>
    <mergeCell ref="B1389:B1392"/>
    <mergeCell ref="M1389:M1392"/>
    <mergeCell ref="N1389:N1392"/>
    <mergeCell ref="O1389:O1392"/>
    <mergeCell ref="P1389:Q1392"/>
    <mergeCell ref="R1389:R1392"/>
    <mergeCell ref="C1383:D1384"/>
    <mergeCell ref="AE1383:AE1384"/>
    <mergeCell ref="AF1383:AF1384"/>
    <mergeCell ref="AG1383:AG1384"/>
    <mergeCell ref="AH1383:AH1384"/>
    <mergeCell ref="AI1383:AI1384"/>
    <mergeCell ref="AJ1383:AJ1384"/>
    <mergeCell ref="V1384:AA1384"/>
    <mergeCell ref="S1389:U1392"/>
    <mergeCell ref="AC1389:AC1390"/>
    <mergeCell ref="AD1389:AD1390"/>
    <mergeCell ref="AE1389:AE1390"/>
    <mergeCell ref="AF1389:AF1390"/>
    <mergeCell ref="AG1389:AG1390"/>
    <mergeCell ref="AH1389:AH1390"/>
    <mergeCell ref="AI1389:AI1390"/>
    <mergeCell ref="AJ1389:AJ1390"/>
    <mergeCell ref="C1391:D1392"/>
    <mergeCell ref="AC1391:AC1392"/>
    <mergeCell ref="AD1391:AD1392"/>
    <mergeCell ref="AE1391:AE1392"/>
    <mergeCell ref="AF1391:AF1392"/>
    <mergeCell ref="AG1391:AG1392"/>
    <mergeCell ref="AH1391:AH1392"/>
    <mergeCell ref="AI1391:AI1392"/>
    <mergeCell ref="AJ1391:AJ1392"/>
    <mergeCell ref="V1392:AA1392"/>
    <mergeCell ref="S1385:U1388"/>
    <mergeCell ref="AC1385:AC1386"/>
    <mergeCell ref="AD1385:AD1386"/>
    <mergeCell ref="AE1385:AE1386"/>
    <mergeCell ref="AF1385:AF1386"/>
    <mergeCell ref="AG1385:AG1386"/>
    <mergeCell ref="AH1385:AH1386"/>
    <mergeCell ref="AI1385:AI1386"/>
    <mergeCell ref="AJ1385:AJ1386"/>
    <mergeCell ref="AB1377:AB1384"/>
    <mergeCell ref="AB1385:AB1392"/>
    <mergeCell ref="AK1385:AK1387"/>
    <mergeCell ref="AL1385:AL1387"/>
    <mergeCell ref="C1387:C1388"/>
    <mergeCell ref="AC1387:AC1388"/>
    <mergeCell ref="AD1387:AD1388"/>
    <mergeCell ref="AE1387:AE1388"/>
    <mergeCell ref="AF1387:AF1388"/>
    <mergeCell ref="AG1387:AG1388"/>
    <mergeCell ref="AH1387:AH1388"/>
    <mergeCell ref="AI1387:AI1388"/>
    <mergeCell ref="AJ1387:AJ1388"/>
    <mergeCell ref="AK1388:AK1390"/>
    <mergeCell ref="AL1388:AL1390"/>
    <mergeCell ref="C1389:D1390"/>
    <mergeCell ref="E1389:E1392"/>
    <mergeCell ref="F1389:F1392"/>
    <mergeCell ref="G1389:G1392"/>
    <mergeCell ref="H1389:H1392"/>
    <mergeCell ref="I1389:I1392"/>
    <mergeCell ref="J1389:J1392"/>
    <mergeCell ref="K1389:K1392"/>
    <mergeCell ref="L1389:L1392"/>
    <mergeCell ref="S1393:U1396"/>
    <mergeCell ref="AC1393:AC1394"/>
    <mergeCell ref="AD1393:AD1394"/>
    <mergeCell ref="AE1393:AE1394"/>
    <mergeCell ref="AF1393:AF1394"/>
    <mergeCell ref="AG1393:AG1394"/>
    <mergeCell ref="AH1393:AH1394"/>
    <mergeCell ref="AI1393:AI1394"/>
    <mergeCell ref="AJ1393:AJ1394"/>
    <mergeCell ref="AK1393:AK1395"/>
    <mergeCell ref="AL1393:AL1395"/>
    <mergeCell ref="C1395:C1396"/>
    <mergeCell ref="AC1395:AC1396"/>
    <mergeCell ref="AD1395:AD1396"/>
    <mergeCell ref="AE1395:AE1396"/>
    <mergeCell ref="AF1395:AF1396"/>
    <mergeCell ref="AG1395:AG1396"/>
    <mergeCell ref="AH1395:AH1396"/>
    <mergeCell ref="AI1395:AI1396"/>
    <mergeCell ref="AJ1395:AJ1396"/>
    <mergeCell ref="AK1396:AK1398"/>
    <mergeCell ref="AL1396:AL1398"/>
    <mergeCell ref="C1397:D1398"/>
    <mergeCell ref="E1397:E1400"/>
    <mergeCell ref="F1397:F1400"/>
    <mergeCell ref="G1397:G1400"/>
    <mergeCell ref="H1397:H1400"/>
    <mergeCell ref="I1397:I1400"/>
    <mergeCell ref="J1397:J1400"/>
    <mergeCell ref="K1397:K1400"/>
    <mergeCell ref="L1397:L1400"/>
    <mergeCell ref="S1397:U1400"/>
    <mergeCell ref="AC1397:AC1398"/>
    <mergeCell ref="AD1397:AD1398"/>
    <mergeCell ref="AE1397:AE1398"/>
    <mergeCell ref="AF1397:AF1398"/>
    <mergeCell ref="AG1397:AG1398"/>
    <mergeCell ref="AH1397:AH1398"/>
    <mergeCell ref="AI1397:AI1398"/>
    <mergeCell ref="AJ1397:AJ1398"/>
    <mergeCell ref="AC1399:AC1400"/>
    <mergeCell ref="AD1399:AD1400"/>
    <mergeCell ref="A1393:A1400"/>
    <mergeCell ref="B1393:B1396"/>
    <mergeCell ref="C1393:C1394"/>
    <mergeCell ref="D1393:D1396"/>
    <mergeCell ref="E1393:E1396"/>
    <mergeCell ref="F1393:F1396"/>
    <mergeCell ref="G1393:G1396"/>
    <mergeCell ref="H1393:H1396"/>
    <mergeCell ref="I1393:I1396"/>
    <mergeCell ref="J1393:J1396"/>
    <mergeCell ref="K1393:K1396"/>
    <mergeCell ref="L1393:L1396"/>
    <mergeCell ref="M1393:M1396"/>
    <mergeCell ref="N1393:N1396"/>
    <mergeCell ref="O1393:O1396"/>
    <mergeCell ref="P1393:Q1396"/>
    <mergeCell ref="R1393:R1396"/>
    <mergeCell ref="B1397:B1400"/>
    <mergeCell ref="M1397:M1400"/>
    <mergeCell ref="N1397:N1400"/>
    <mergeCell ref="O1397:O1400"/>
    <mergeCell ref="P1397:Q1400"/>
    <mergeCell ref="R1397:R1400"/>
    <mergeCell ref="A1401:A1408"/>
    <mergeCell ref="B1401:B1404"/>
    <mergeCell ref="C1401:C1402"/>
    <mergeCell ref="D1401:D1404"/>
    <mergeCell ref="E1401:E1404"/>
    <mergeCell ref="F1401:F1404"/>
    <mergeCell ref="G1401:G1404"/>
    <mergeCell ref="H1401:H1404"/>
    <mergeCell ref="I1401:I1404"/>
    <mergeCell ref="J1401:J1404"/>
    <mergeCell ref="K1401:K1404"/>
    <mergeCell ref="L1401:L1404"/>
    <mergeCell ref="M1401:M1404"/>
    <mergeCell ref="N1401:N1404"/>
    <mergeCell ref="O1401:O1404"/>
    <mergeCell ref="P1401:Q1404"/>
    <mergeCell ref="R1401:R1404"/>
    <mergeCell ref="B1405:B1408"/>
    <mergeCell ref="M1405:M1408"/>
    <mergeCell ref="N1405:N1408"/>
    <mergeCell ref="O1405:O1408"/>
    <mergeCell ref="P1405:Q1408"/>
    <mergeCell ref="R1405:R1408"/>
    <mergeCell ref="C1399:D1400"/>
    <mergeCell ref="AE1399:AE1400"/>
    <mergeCell ref="AF1399:AF1400"/>
    <mergeCell ref="AG1399:AG1400"/>
    <mergeCell ref="AH1399:AH1400"/>
    <mergeCell ref="AI1399:AI1400"/>
    <mergeCell ref="AJ1399:AJ1400"/>
    <mergeCell ref="V1400:AA1400"/>
    <mergeCell ref="S1405:U1408"/>
    <mergeCell ref="AC1405:AC1406"/>
    <mergeCell ref="AD1405:AD1406"/>
    <mergeCell ref="AE1405:AE1406"/>
    <mergeCell ref="AF1405:AF1406"/>
    <mergeCell ref="AG1405:AG1406"/>
    <mergeCell ref="AH1405:AH1406"/>
    <mergeCell ref="AI1405:AI1406"/>
    <mergeCell ref="AJ1405:AJ1406"/>
    <mergeCell ref="C1407:D1408"/>
    <mergeCell ref="AC1407:AC1408"/>
    <mergeCell ref="AD1407:AD1408"/>
    <mergeCell ref="AE1407:AE1408"/>
    <mergeCell ref="AF1407:AF1408"/>
    <mergeCell ref="AG1407:AG1408"/>
    <mergeCell ref="AH1407:AH1408"/>
    <mergeCell ref="AI1407:AI1408"/>
    <mergeCell ref="AJ1407:AJ1408"/>
    <mergeCell ref="V1408:AA1408"/>
    <mergeCell ref="S1401:U1404"/>
    <mergeCell ref="AC1401:AC1402"/>
    <mergeCell ref="AD1401:AD1402"/>
    <mergeCell ref="AE1401:AE1402"/>
    <mergeCell ref="AF1401:AF1402"/>
    <mergeCell ref="AG1401:AG1402"/>
    <mergeCell ref="AH1401:AH1402"/>
    <mergeCell ref="AI1401:AI1402"/>
    <mergeCell ref="AJ1401:AJ1402"/>
    <mergeCell ref="AB1393:AB1400"/>
    <mergeCell ref="AB1401:AB1408"/>
    <mergeCell ref="AK1401:AK1403"/>
    <mergeCell ref="AL1401:AL1403"/>
    <mergeCell ref="C1403:C1404"/>
    <mergeCell ref="AC1403:AC1404"/>
    <mergeCell ref="AD1403:AD1404"/>
    <mergeCell ref="AE1403:AE1404"/>
    <mergeCell ref="AF1403:AF1404"/>
    <mergeCell ref="AG1403:AG1404"/>
    <mergeCell ref="AH1403:AH1404"/>
    <mergeCell ref="AI1403:AI1404"/>
    <mergeCell ref="AJ1403:AJ1404"/>
    <mergeCell ref="AK1404:AK1406"/>
    <mergeCell ref="AL1404:AL1406"/>
    <mergeCell ref="C1405:D1406"/>
    <mergeCell ref="E1405:E1408"/>
    <mergeCell ref="F1405:F1408"/>
    <mergeCell ref="G1405:G1408"/>
    <mergeCell ref="H1405:H1408"/>
    <mergeCell ref="I1405:I1408"/>
    <mergeCell ref="J1405:J1408"/>
    <mergeCell ref="K1405:K1408"/>
    <mergeCell ref="L1405:L1408"/>
    <mergeCell ref="S1409:U1412"/>
    <mergeCell ref="AC1409:AC1410"/>
    <mergeCell ref="AD1409:AD1410"/>
    <mergeCell ref="AE1409:AE1410"/>
    <mergeCell ref="AF1409:AF1410"/>
    <mergeCell ref="AG1409:AG1410"/>
    <mergeCell ref="AH1409:AH1410"/>
    <mergeCell ref="AI1409:AI1410"/>
    <mergeCell ref="AJ1409:AJ1410"/>
    <mergeCell ref="AK1409:AK1411"/>
    <mergeCell ref="AL1409:AL1411"/>
    <mergeCell ref="C1411:C1412"/>
    <mergeCell ref="AC1411:AC1412"/>
    <mergeCell ref="AD1411:AD1412"/>
    <mergeCell ref="AE1411:AE1412"/>
    <mergeCell ref="AF1411:AF1412"/>
    <mergeCell ref="AG1411:AG1412"/>
    <mergeCell ref="AH1411:AH1412"/>
    <mergeCell ref="AI1411:AI1412"/>
    <mergeCell ref="AJ1411:AJ1412"/>
    <mergeCell ref="AK1412:AK1414"/>
    <mergeCell ref="AL1412:AL1414"/>
    <mergeCell ref="C1413:D1414"/>
    <mergeCell ref="E1413:E1416"/>
    <mergeCell ref="F1413:F1416"/>
    <mergeCell ref="G1413:G1416"/>
    <mergeCell ref="H1413:H1416"/>
    <mergeCell ref="I1413:I1416"/>
    <mergeCell ref="J1413:J1416"/>
    <mergeCell ref="K1413:K1416"/>
    <mergeCell ref="L1413:L1416"/>
    <mergeCell ref="S1413:U1416"/>
    <mergeCell ref="AC1413:AC1414"/>
    <mergeCell ref="AD1413:AD1414"/>
    <mergeCell ref="AE1413:AE1414"/>
    <mergeCell ref="AF1413:AF1414"/>
    <mergeCell ref="AG1413:AG1414"/>
    <mergeCell ref="AH1413:AH1414"/>
    <mergeCell ref="AI1413:AI1414"/>
    <mergeCell ref="AJ1413:AJ1414"/>
    <mergeCell ref="AC1415:AC1416"/>
    <mergeCell ref="AD1415:AD1416"/>
    <mergeCell ref="A1409:A1416"/>
    <mergeCell ref="B1409:B1412"/>
    <mergeCell ref="C1409:C1410"/>
    <mergeCell ref="D1409:D1412"/>
    <mergeCell ref="E1409:E1412"/>
    <mergeCell ref="F1409:F1412"/>
    <mergeCell ref="G1409:G1412"/>
    <mergeCell ref="H1409:H1412"/>
    <mergeCell ref="I1409:I1412"/>
    <mergeCell ref="J1409:J1412"/>
    <mergeCell ref="K1409:K1412"/>
    <mergeCell ref="L1409:L1412"/>
    <mergeCell ref="M1409:M1412"/>
    <mergeCell ref="N1409:N1412"/>
    <mergeCell ref="O1409:O1412"/>
    <mergeCell ref="P1409:Q1412"/>
    <mergeCell ref="R1409:R1412"/>
    <mergeCell ref="B1413:B1416"/>
    <mergeCell ref="M1413:M1416"/>
    <mergeCell ref="N1413:N1416"/>
    <mergeCell ref="O1413:O1416"/>
    <mergeCell ref="P1413:Q1416"/>
    <mergeCell ref="R1413:R1416"/>
    <mergeCell ref="A1417:A1424"/>
    <mergeCell ref="B1417:B1420"/>
    <mergeCell ref="C1417:C1418"/>
    <mergeCell ref="D1417:D1420"/>
    <mergeCell ref="E1417:E1420"/>
    <mergeCell ref="F1417:F1420"/>
    <mergeCell ref="G1417:G1420"/>
    <mergeCell ref="H1417:H1420"/>
    <mergeCell ref="I1417:I1420"/>
    <mergeCell ref="J1417:J1420"/>
    <mergeCell ref="K1417:K1420"/>
    <mergeCell ref="L1417:L1420"/>
    <mergeCell ref="M1417:M1420"/>
    <mergeCell ref="N1417:N1420"/>
    <mergeCell ref="O1417:O1420"/>
    <mergeCell ref="P1417:Q1420"/>
    <mergeCell ref="R1417:R1420"/>
    <mergeCell ref="B1421:B1424"/>
    <mergeCell ref="M1421:M1424"/>
    <mergeCell ref="N1421:N1424"/>
    <mergeCell ref="O1421:O1424"/>
    <mergeCell ref="P1421:Q1424"/>
    <mergeCell ref="R1421:R1424"/>
    <mergeCell ref="C1415:D1416"/>
    <mergeCell ref="AE1415:AE1416"/>
    <mergeCell ref="AF1415:AF1416"/>
    <mergeCell ref="AG1415:AG1416"/>
    <mergeCell ref="AH1415:AH1416"/>
    <mergeCell ref="AI1415:AI1416"/>
    <mergeCell ref="AJ1415:AJ1416"/>
    <mergeCell ref="V1416:AA1416"/>
    <mergeCell ref="S1421:U1424"/>
    <mergeCell ref="AC1421:AC1422"/>
    <mergeCell ref="AD1421:AD1422"/>
    <mergeCell ref="AE1421:AE1422"/>
    <mergeCell ref="AF1421:AF1422"/>
    <mergeCell ref="AG1421:AG1422"/>
    <mergeCell ref="AH1421:AH1422"/>
    <mergeCell ref="AI1421:AI1422"/>
    <mergeCell ref="AJ1421:AJ1422"/>
    <mergeCell ref="C1423:D1424"/>
    <mergeCell ref="AC1423:AC1424"/>
    <mergeCell ref="AD1423:AD1424"/>
    <mergeCell ref="AE1423:AE1424"/>
    <mergeCell ref="AF1423:AF1424"/>
    <mergeCell ref="AG1423:AG1424"/>
    <mergeCell ref="AH1423:AH1424"/>
    <mergeCell ref="AI1423:AI1424"/>
    <mergeCell ref="AJ1423:AJ1424"/>
    <mergeCell ref="V1424:AA1424"/>
    <mergeCell ref="S1417:U1420"/>
    <mergeCell ref="AC1417:AC1418"/>
    <mergeCell ref="AD1417:AD1418"/>
    <mergeCell ref="AE1417:AE1418"/>
    <mergeCell ref="AF1417:AF1418"/>
    <mergeCell ref="AG1417:AG1418"/>
    <mergeCell ref="AH1417:AH1418"/>
    <mergeCell ref="AI1417:AI1418"/>
    <mergeCell ref="AJ1417:AJ1418"/>
    <mergeCell ref="AB1409:AB1416"/>
    <mergeCell ref="AB1417:AB1424"/>
    <mergeCell ref="AK1417:AK1419"/>
    <mergeCell ref="AL1417:AL1419"/>
    <mergeCell ref="C1419:C1420"/>
    <mergeCell ref="AC1419:AC1420"/>
    <mergeCell ref="AD1419:AD1420"/>
    <mergeCell ref="AE1419:AE1420"/>
    <mergeCell ref="AF1419:AF1420"/>
    <mergeCell ref="AG1419:AG1420"/>
    <mergeCell ref="AH1419:AH1420"/>
    <mergeCell ref="AI1419:AI1420"/>
    <mergeCell ref="AJ1419:AJ1420"/>
    <mergeCell ref="AK1420:AK1422"/>
    <mergeCell ref="AL1420:AL1422"/>
    <mergeCell ref="C1421:D1422"/>
    <mergeCell ref="E1421:E1424"/>
    <mergeCell ref="F1421:F1424"/>
    <mergeCell ref="G1421:G1424"/>
    <mergeCell ref="H1421:H1424"/>
    <mergeCell ref="I1421:I1424"/>
    <mergeCell ref="J1421:J1424"/>
    <mergeCell ref="K1421:K1424"/>
    <mergeCell ref="L1421:L1424"/>
    <mergeCell ref="S1425:U1428"/>
    <mergeCell ref="AC1425:AC1426"/>
    <mergeCell ref="AD1425:AD1426"/>
    <mergeCell ref="AE1425:AE1426"/>
    <mergeCell ref="AF1425:AF1426"/>
    <mergeCell ref="AG1425:AG1426"/>
    <mergeCell ref="AH1425:AH1426"/>
    <mergeCell ref="AI1425:AI1426"/>
    <mergeCell ref="AJ1425:AJ1426"/>
    <mergeCell ref="AK1425:AK1427"/>
    <mergeCell ref="AL1425:AL1427"/>
    <mergeCell ref="C1427:C1428"/>
    <mergeCell ref="AC1427:AC1428"/>
    <mergeCell ref="AD1427:AD1428"/>
    <mergeCell ref="AE1427:AE1428"/>
    <mergeCell ref="AF1427:AF1428"/>
    <mergeCell ref="AG1427:AG1428"/>
    <mergeCell ref="AH1427:AH1428"/>
    <mergeCell ref="AI1427:AI1428"/>
    <mergeCell ref="AJ1427:AJ1428"/>
    <mergeCell ref="AK1428:AK1430"/>
    <mergeCell ref="AL1428:AL1430"/>
    <mergeCell ref="C1429:D1430"/>
    <mergeCell ref="E1429:E1432"/>
    <mergeCell ref="F1429:F1432"/>
    <mergeCell ref="G1429:G1432"/>
    <mergeCell ref="H1429:H1432"/>
    <mergeCell ref="I1429:I1432"/>
    <mergeCell ref="J1429:J1432"/>
    <mergeCell ref="K1429:K1432"/>
    <mergeCell ref="L1429:L1432"/>
    <mergeCell ref="S1429:U1432"/>
    <mergeCell ref="AC1429:AC1430"/>
    <mergeCell ref="AD1429:AD1430"/>
    <mergeCell ref="AE1429:AE1430"/>
    <mergeCell ref="AF1429:AF1430"/>
    <mergeCell ref="AG1429:AG1430"/>
    <mergeCell ref="AH1429:AH1430"/>
    <mergeCell ref="AI1429:AI1430"/>
    <mergeCell ref="AJ1429:AJ1430"/>
    <mergeCell ref="AC1431:AC1432"/>
    <mergeCell ref="AD1431:AD1432"/>
    <mergeCell ref="A1425:A1432"/>
    <mergeCell ref="B1425:B1428"/>
    <mergeCell ref="C1425:C1426"/>
    <mergeCell ref="D1425:D1428"/>
    <mergeCell ref="E1425:E1428"/>
    <mergeCell ref="F1425:F1428"/>
    <mergeCell ref="G1425:G1428"/>
    <mergeCell ref="H1425:H1428"/>
    <mergeCell ref="I1425:I1428"/>
    <mergeCell ref="J1425:J1428"/>
    <mergeCell ref="K1425:K1428"/>
    <mergeCell ref="L1425:L1428"/>
    <mergeCell ref="M1425:M1428"/>
    <mergeCell ref="N1425:N1428"/>
    <mergeCell ref="O1425:O1428"/>
    <mergeCell ref="P1425:Q1428"/>
    <mergeCell ref="R1425:R1428"/>
    <mergeCell ref="B1429:B1432"/>
    <mergeCell ref="M1429:M1432"/>
    <mergeCell ref="N1429:N1432"/>
    <mergeCell ref="O1429:O1432"/>
    <mergeCell ref="P1429:Q1432"/>
    <mergeCell ref="R1429:R1432"/>
    <mergeCell ref="A1433:A1440"/>
    <mergeCell ref="B1433:B1436"/>
    <mergeCell ref="C1433:C1434"/>
    <mergeCell ref="D1433:D1436"/>
    <mergeCell ref="E1433:E1436"/>
    <mergeCell ref="F1433:F1436"/>
    <mergeCell ref="G1433:G1436"/>
    <mergeCell ref="H1433:H1436"/>
    <mergeCell ref="I1433:I1436"/>
    <mergeCell ref="J1433:J1436"/>
    <mergeCell ref="K1433:K1436"/>
    <mergeCell ref="L1433:L1436"/>
    <mergeCell ref="M1433:M1436"/>
    <mergeCell ref="N1433:N1436"/>
    <mergeCell ref="O1433:O1436"/>
    <mergeCell ref="P1433:Q1436"/>
    <mergeCell ref="R1433:R1436"/>
    <mergeCell ref="B1437:B1440"/>
    <mergeCell ref="M1437:M1440"/>
    <mergeCell ref="N1437:N1440"/>
    <mergeCell ref="O1437:O1440"/>
    <mergeCell ref="P1437:Q1440"/>
    <mergeCell ref="R1437:R1440"/>
    <mergeCell ref="C1431:D1432"/>
    <mergeCell ref="AE1431:AE1432"/>
    <mergeCell ref="AF1431:AF1432"/>
    <mergeCell ref="AG1431:AG1432"/>
    <mergeCell ref="AH1431:AH1432"/>
    <mergeCell ref="AI1431:AI1432"/>
    <mergeCell ref="AJ1431:AJ1432"/>
    <mergeCell ref="V1432:AA1432"/>
    <mergeCell ref="S1437:U1440"/>
    <mergeCell ref="AC1437:AC1438"/>
    <mergeCell ref="AD1437:AD1438"/>
    <mergeCell ref="AE1437:AE1438"/>
    <mergeCell ref="AF1437:AF1438"/>
    <mergeCell ref="AG1437:AG1438"/>
    <mergeCell ref="AH1437:AH1438"/>
    <mergeCell ref="AI1437:AI1438"/>
    <mergeCell ref="AJ1437:AJ1438"/>
    <mergeCell ref="C1439:D1440"/>
    <mergeCell ref="AC1439:AC1440"/>
    <mergeCell ref="AD1439:AD1440"/>
    <mergeCell ref="AE1439:AE1440"/>
    <mergeCell ref="AF1439:AF1440"/>
    <mergeCell ref="AG1439:AG1440"/>
    <mergeCell ref="AH1439:AH1440"/>
    <mergeCell ref="AI1439:AI1440"/>
    <mergeCell ref="AJ1439:AJ1440"/>
    <mergeCell ref="V1440:AA1440"/>
    <mergeCell ref="S1433:U1436"/>
    <mergeCell ref="AC1433:AC1434"/>
    <mergeCell ref="AD1433:AD1434"/>
    <mergeCell ref="AE1433:AE1434"/>
    <mergeCell ref="AF1433:AF1434"/>
    <mergeCell ref="AG1433:AG1434"/>
    <mergeCell ref="AH1433:AH1434"/>
    <mergeCell ref="AI1433:AI1434"/>
    <mergeCell ref="AJ1433:AJ1434"/>
    <mergeCell ref="AB1425:AB1432"/>
    <mergeCell ref="AB1433:AB1440"/>
    <mergeCell ref="AK1433:AK1435"/>
    <mergeCell ref="AL1433:AL1435"/>
    <mergeCell ref="C1435:C1436"/>
    <mergeCell ref="AC1435:AC1436"/>
    <mergeCell ref="AD1435:AD1436"/>
    <mergeCell ref="AE1435:AE1436"/>
    <mergeCell ref="AF1435:AF1436"/>
    <mergeCell ref="AG1435:AG1436"/>
    <mergeCell ref="AH1435:AH1436"/>
    <mergeCell ref="AI1435:AI1436"/>
    <mergeCell ref="AJ1435:AJ1436"/>
    <mergeCell ref="AK1436:AK1438"/>
    <mergeCell ref="AL1436:AL1438"/>
    <mergeCell ref="C1437:D1438"/>
    <mergeCell ref="E1437:E1440"/>
    <mergeCell ref="F1437:F1440"/>
    <mergeCell ref="G1437:G1440"/>
    <mergeCell ref="H1437:H1440"/>
    <mergeCell ref="I1437:I1440"/>
    <mergeCell ref="J1437:J1440"/>
    <mergeCell ref="K1437:K1440"/>
    <mergeCell ref="L1437:L1440"/>
    <mergeCell ref="S1441:U1444"/>
    <mergeCell ref="AC1441:AC1442"/>
    <mergeCell ref="AD1441:AD1442"/>
    <mergeCell ref="AE1441:AE1442"/>
    <mergeCell ref="AF1441:AF1442"/>
    <mergeCell ref="AG1441:AG1442"/>
    <mergeCell ref="AH1441:AH1442"/>
    <mergeCell ref="AI1441:AI1442"/>
    <mergeCell ref="AJ1441:AJ1442"/>
    <mergeCell ref="AK1441:AK1443"/>
    <mergeCell ref="AL1441:AL1443"/>
    <mergeCell ref="C1443:C1444"/>
    <mergeCell ref="AC1443:AC1444"/>
    <mergeCell ref="AD1443:AD1444"/>
    <mergeCell ref="AE1443:AE1444"/>
    <mergeCell ref="AF1443:AF1444"/>
    <mergeCell ref="AG1443:AG1444"/>
    <mergeCell ref="AH1443:AH1444"/>
    <mergeCell ref="AI1443:AI1444"/>
    <mergeCell ref="AJ1443:AJ1444"/>
    <mergeCell ref="AK1444:AK1446"/>
    <mergeCell ref="AL1444:AL1446"/>
    <mergeCell ref="C1445:D1446"/>
    <mergeCell ref="E1445:E1448"/>
    <mergeCell ref="F1445:F1448"/>
    <mergeCell ref="G1445:G1448"/>
    <mergeCell ref="H1445:H1448"/>
    <mergeCell ref="I1445:I1448"/>
    <mergeCell ref="J1445:J1448"/>
    <mergeCell ref="K1445:K1448"/>
    <mergeCell ref="L1445:L1448"/>
    <mergeCell ref="S1445:U1448"/>
    <mergeCell ref="AC1445:AC1446"/>
    <mergeCell ref="AD1445:AD1446"/>
    <mergeCell ref="AE1445:AE1446"/>
    <mergeCell ref="AF1445:AF1446"/>
    <mergeCell ref="AG1445:AG1446"/>
    <mergeCell ref="AH1445:AH1446"/>
    <mergeCell ref="AI1445:AI1446"/>
    <mergeCell ref="AJ1445:AJ1446"/>
    <mergeCell ref="AC1447:AC1448"/>
    <mergeCell ref="AD1447:AD1448"/>
    <mergeCell ref="A1441:A1448"/>
    <mergeCell ref="B1441:B1444"/>
    <mergeCell ref="C1441:C1442"/>
    <mergeCell ref="D1441:D1444"/>
    <mergeCell ref="E1441:E1444"/>
    <mergeCell ref="F1441:F1444"/>
    <mergeCell ref="G1441:G1444"/>
    <mergeCell ref="H1441:H1444"/>
    <mergeCell ref="I1441:I1444"/>
    <mergeCell ref="J1441:J1444"/>
    <mergeCell ref="K1441:K1444"/>
    <mergeCell ref="L1441:L1444"/>
    <mergeCell ref="M1441:M1444"/>
    <mergeCell ref="N1441:N1444"/>
    <mergeCell ref="O1441:O1444"/>
    <mergeCell ref="P1441:Q1444"/>
    <mergeCell ref="R1441:R1444"/>
    <mergeCell ref="B1445:B1448"/>
    <mergeCell ref="M1445:M1448"/>
    <mergeCell ref="N1445:N1448"/>
    <mergeCell ref="O1445:O1448"/>
    <mergeCell ref="P1445:Q1448"/>
    <mergeCell ref="R1445:R1448"/>
    <mergeCell ref="A1449:A1456"/>
    <mergeCell ref="B1449:B1452"/>
    <mergeCell ref="C1449:C1450"/>
    <mergeCell ref="D1449:D1452"/>
    <mergeCell ref="E1449:E1452"/>
    <mergeCell ref="F1449:F1452"/>
    <mergeCell ref="G1449:G1452"/>
    <mergeCell ref="H1449:H1452"/>
    <mergeCell ref="I1449:I1452"/>
    <mergeCell ref="J1449:J1452"/>
    <mergeCell ref="K1449:K1452"/>
    <mergeCell ref="L1449:L1452"/>
    <mergeCell ref="M1449:M1452"/>
    <mergeCell ref="N1449:N1452"/>
    <mergeCell ref="O1449:O1452"/>
    <mergeCell ref="P1449:Q1452"/>
    <mergeCell ref="R1449:R1452"/>
    <mergeCell ref="B1453:B1456"/>
    <mergeCell ref="M1453:M1456"/>
    <mergeCell ref="N1453:N1456"/>
    <mergeCell ref="O1453:O1456"/>
    <mergeCell ref="P1453:Q1456"/>
    <mergeCell ref="R1453:R1456"/>
    <mergeCell ref="C1447:D1448"/>
    <mergeCell ref="AE1447:AE1448"/>
    <mergeCell ref="AF1447:AF1448"/>
    <mergeCell ref="AG1447:AG1448"/>
    <mergeCell ref="AH1447:AH1448"/>
    <mergeCell ref="AI1447:AI1448"/>
    <mergeCell ref="AJ1447:AJ1448"/>
    <mergeCell ref="V1448:AA1448"/>
    <mergeCell ref="S1453:U1456"/>
    <mergeCell ref="AC1453:AC1454"/>
    <mergeCell ref="AD1453:AD1454"/>
    <mergeCell ref="AE1453:AE1454"/>
    <mergeCell ref="AF1453:AF1454"/>
    <mergeCell ref="AG1453:AG1454"/>
    <mergeCell ref="AH1453:AH1454"/>
    <mergeCell ref="AI1453:AI1454"/>
    <mergeCell ref="AJ1453:AJ1454"/>
    <mergeCell ref="C1455:D1456"/>
    <mergeCell ref="AC1455:AC1456"/>
    <mergeCell ref="AD1455:AD1456"/>
    <mergeCell ref="AE1455:AE1456"/>
    <mergeCell ref="AF1455:AF1456"/>
    <mergeCell ref="AG1455:AG1456"/>
    <mergeCell ref="AH1455:AH1456"/>
    <mergeCell ref="AI1455:AI1456"/>
    <mergeCell ref="AJ1455:AJ1456"/>
    <mergeCell ref="V1456:AA1456"/>
    <mergeCell ref="S1449:U1452"/>
    <mergeCell ref="AC1449:AC1450"/>
    <mergeCell ref="AD1449:AD1450"/>
    <mergeCell ref="AE1449:AE1450"/>
    <mergeCell ref="AF1449:AF1450"/>
    <mergeCell ref="AG1449:AG1450"/>
    <mergeCell ref="AH1449:AH1450"/>
    <mergeCell ref="AI1449:AI1450"/>
    <mergeCell ref="AJ1449:AJ1450"/>
    <mergeCell ref="AB1441:AB1448"/>
    <mergeCell ref="AB1449:AB1456"/>
    <mergeCell ref="AK1449:AK1451"/>
    <mergeCell ref="AL1449:AL1451"/>
    <mergeCell ref="C1451:C1452"/>
    <mergeCell ref="AC1451:AC1452"/>
    <mergeCell ref="AD1451:AD1452"/>
    <mergeCell ref="AE1451:AE1452"/>
    <mergeCell ref="AF1451:AF1452"/>
    <mergeCell ref="AG1451:AG1452"/>
    <mergeCell ref="AH1451:AH1452"/>
    <mergeCell ref="AI1451:AI1452"/>
    <mergeCell ref="AJ1451:AJ1452"/>
    <mergeCell ref="AK1452:AK1454"/>
    <mergeCell ref="AL1452:AL1454"/>
    <mergeCell ref="C1453:D1454"/>
    <mergeCell ref="E1453:E1456"/>
    <mergeCell ref="F1453:F1456"/>
    <mergeCell ref="G1453:G1456"/>
    <mergeCell ref="H1453:H1456"/>
    <mergeCell ref="I1453:I1456"/>
    <mergeCell ref="J1453:J1456"/>
    <mergeCell ref="K1453:K1456"/>
    <mergeCell ref="L1453:L1456"/>
    <mergeCell ref="S1457:U1460"/>
    <mergeCell ref="AC1457:AC1458"/>
    <mergeCell ref="AD1457:AD1458"/>
    <mergeCell ref="AE1457:AE1458"/>
    <mergeCell ref="AF1457:AF1458"/>
    <mergeCell ref="AG1457:AG1458"/>
    <mergeCell ref="AH1457:AH1458"/>
    <mergeCell ref="AI1457:AI1458"/>
    <mergeCell ref="AJ1457:AJ1458"/>
    <mergeCell ref="AK1457:AK1459"/>
    <mergeCell ref="AL1457:AL1459"/>
    <mergeCell ref="C1459:C1460"/>
    <mergeCell ref="AC1459:AC1460"/>
    <mergeCell ref="AD1459:AD1460"/>
    <mergeCell ref="AE1459:AE1460"/>
    <mergeCell ref="AF1459:AF1460"/>
    <mergeCell ref="AG1459:AG1460"/>
    <mergeCell ref="AH1459:AH1460"/>
    <mergeCell ref="AI1459:AI1460"/>
    <mergeCell ref="AJ1459:AJ1460"/>
    <mergeCell ref="AK1460:AK1462"/>
    <mergeCell ref="AL1460:AL1462"/>
    <mergeCell ref="C1461:D1462"/>
    <mergeCell ref="E1461:E1464"/>
    <mergeCell ref="F1461:F1464"/>
    <mergeCell ref="G1461:G1464"/>
    <mergeCell ref="H1461:H1464"/>
    <mergeCell ref="I1461:I1464"/>
    <mergeCell ref="J1461:J1464"/>
    <mergeCell ref="K1461:K1464"/>
    <mergeCell ref="L1461:L1464"/>
    <mergeCell ref="S1461:U1464"/>
    <mergeCell ref="AC1461:AC1462"/>
    <mergeCell ref="AD1461:AD1462"/>
    <mergeCell ref="AE1461:AE1462"/>
    <mergeCell ref="AF1461:AF1462"/>
    <mergeCell ref="AG1461:AG1462"/>
    <mergeCell ref="AH1461:AH1462"/>
    <mergeCell ref="AI1461:AI1462"/>
    <mergeCell ref="AJ1461:AJ1462"/>
    <mergeCell ref="AC1463:AC1464"/>
    <mergeCell ref="AD1463:AD1464"/>
    <mergeCell ref="A1457:A1464"/>
    <mergeCell ref="B1457:B1460"/>
    <mergeCell ref="C1457:C1458"/>
    <mergeCell ref="D1457:D1460"/>
    <mergeCell ref="E1457:E1460"/>
    <mergeCell ref="F1457:F1460"/>
    <mergeCell ref="G1457:G1460"/>
    <mergeCell ref="H1457:H1460"/>
    <mergeCell ref="I1457:I1460"/>
    <mergeCell ref="J1457:J1460"/>
    <mergeCell ref="K1457:K1460"/>
    <mergeCell ref="L1457:L1460"/>
    <mergeCell ref="M1457:M1460"/>
    <mergeCell ref="N1457:N1460"/>
    <mergeCell ref="O1457:O1460"/>
    <mergeCell ref="P1457:Q1460"/>
    <mergeCell ref="R1457:R1460"/>
    <mergeCell ref="B1461:B1464"/>
    <mergeCell ref="M1461:M1464"/>
    <mergeCell ref="N1461:N1464"/>
    <mergeCell ref="O1461:O1464"/>
    <mergeCell ref="P1461:Q1464"/>
    <mergeCell ref="R1461:R1464"/>
    <mergeCell ref="A1465:A1472"/>
    <mergeCell ref="B1465:B1468"/>
    <mergeCell ref="C1465:C1466"/>
    <mergeCell ref="D1465:D1468"/>
    <mergeCell ref="E1465:E1468"/>
    <mergeCell ref="F1465:F1468"/>
    <mergeCell ref="G1465:G1468"/>
    <mergeCell ref="H1465:H1468"/>
    <mergeCell ref="I1465:I1468"/>
    <mergeCell ref="J1465:J1468"/>
    <mergeCell ref="K1465:K1468"/>
    <mergeCell ref="L1465:L1468"/>
    <mergeCell ref="M1465:M1468"/>
    <mergeCell ref="N1465:N1468"/>
    <mergeCell ref="O1465:O1468"/>
    <mergeCell ref="P1465:Q1468"/>
    <mergeCell ref="R1465:R1468"/>
    <mergeCell ref="B1469:B1472"/>
    <mergeCell ref="M1469:M1472"/>
    <mergeCell ref="N1469:N1472"/>
    <mergeCell ref="O1469:O1472"/>
    <mergeCell ref="P1469:Q1472"/>
    <mergeCell ref="R1469:R1472"/>
    <mergeCell ref="C1463:D1464"/>
    <mergeCell ref="AE1463:AE1464"/>
    <mergeCell ref="AF1463:AF1464"/>
    <mergeCell ref="AG1463:AG1464"/>
    <mergeCell ref="AH1463:AH1464"/>
    <mergeCell ref="AI1463:AI1464"/>
    <mergeCell ref="AJ1463:AJ1464"/>
    <mergeCell ref="V1464:AA1464"/>
    <mergeCell ref="S1469:U1472"/>
    <mergeCell ref="AC1469:AC1470"/>
    <mergeCell ref="AD1469:AD1470"/>
    <mergeCell ref="AE1469:AE1470"/>
    <mergeCell ref="AF1469:AF1470"/>
    <mergeCell ref="AG1469:AG1470"/>
    <mergeCell ref="AH1469:AH1470"/>
    <mergeCell ref="AI1469:AI1470"/>
    <mergeCell ref="AJ1469:AJ1470"/>
    <mergeCell ref="C1471:D1472"/>
    <mergeCell ref="AC1471:AC1472"/>
    <mergeCell ref="AD1471:AD1472"/>
    <mergeCell ref="AE1471:AE1472"/>
    <mergeCell ref="AF1471:AF1472"/>
    <mergeCell ref="AG1471:AG1472"/>
    <mergeCell ref="AH1471:AH1472"/>
    <mergeCell ref="AI1471:AI1472"/>
    <mergeCell ref="AJ1471:AJ1472"/>
    <mergeCell ref="V1472:AA1472"/>
    <mergeCell ref="S1465:U1468"/>
    <mergeCell ref="AC1465:AC1466"/>
    <mergeCell ref="AD1465:AD1466"/>
    <mergeCell ref="AE1465:AE1466"/>
    <mergeCell ref="AF1465:AF1466"/>
    <mergeCell ref="AG1465:AG1466"/>
    <mergeCell ref="AH1465:AH1466"/>
    <mergeCell ref="AI1465:AI1466"/>
    <mergeCell ref="AJ1465:AJ1466"/>
    <mergeCell ref="AB1457:AB1464"/>
    <mergeCell ref="AB1465:AB1472"/>
    <mergeCell ref="AK1465:AK1467"/>
    <mergeCell ref="AL1465:AL1467"/>
    <mergeCell ref="C1467:C1468"/>
    <mergeCell ref="AC1467:AC1468"/>
    <mergeCell ref="AD1467:AD1468"/>
    <mergeCell ref="AE1467:AE1468"/>
    <mergeCell ref="AF1467:AF1468"/>
    <mergeCell ref="AG1467:AG1468"/>
    <mergeCell ref="AH1467:AH1468"/>
    <mergeCell ref="AI1467:AI1468"/>
    <mergeCell ref="AJ1467:AJ1468"/>
    <mergeCell ref="AK1468:AK1470"/>
    <mergeCell ref="AL1468:AL1470"/>
    <mergeCell ref="C1469:D1470"/>
    <mergeCell ref="E1469:E1472"/>
    <mergeCell ref="F1469:F1472"/>
    <mergeCell ref="G1469:G1472"/>
    <mergeCell ref="H1469:H1472"/>
    <mergeCell ref="I1469:I1472"/>
    <mergeCell ref="J1469:J1472"/>
    <mergeCell ref="K1469:K1472"/>
    <mergeCell ref="L1469:L1472"/>
    <mergeCell ref="S1473:U1476"/>
    <mergeCell ref="AC1473:AC1474"/>
    <mergeCell ref="AD1473:AD1474"/>
    <mergeCell ref="AE1473:AE1474"/>
    <mergeCell ref="AF1473:AF1474"/>
    <mergeCell ref="AG1473:AG1474"/>
    <mergeCell ref="AH1473:AH1474"/>
    <mergeCell ref="AI1473:AI1474"/>
    <mergeCell ref="AJ1473:AJ1474"/>
    <mergeCell ref="AK1473:AK1475"/>
    <mergeCell ref="AL1473:AL1475"/>
    <mergeCell ref="C1475:C1476"/>
    <mergeCell ref="AC1475:AC1476"/>
    <mergeCell ref="AD1475:AD1476"/>
    <mergeCell ref="AE1475:AE1476"/>
    <mergeCell ref="AF1475:AF1476"/>
    <mergeCell ref="AG1475:AG1476"/>
    <mergeCell ref="AH1475:AH1476"/>
    <mergeCell ref="AI1475:AI1476"/>
    <mergeCell ref="AJ1475:AJ1476"/>
    <mergeCell ref="AK1476:AK1478"/>
    <mergeCell ref="AL1476:AL1478"/>
    <mergeCell ref="C1477:D1478"/>
    <mergeCell ref="E1477:E1480"/>
    <mergeCell ref="F1477:F1480"/>
    <mergeCell ref="G1477:G1480"/>
    <mergeCell ref="H1477:H1480"/>
    <mergeCell ref="I1477:I1480"/>
    <mergeCell ref="J1477:J1480"/>
    <mergeCell ref="K1477:K1480"/>
    <mergeCell ref="L1477:L1480"/>
    <mergeCell ref="S1477:U1480"/>
    <mergeCell ref="AC1477:AC1478"/>
    <mergeCell ref="AD1477:AD1478"/>
    <mergeCell ref="AE1477:AE1478"/>
    <mergeCell ref="AF1477:AF1478"/>
    <mergeCell ref="AG1477:AG1478"/>
    <mergeCell ref="AH1477:AH1478"/>
    <mergeCell ref="AI1477:AI1478"/>
    <mergeCell ref="AJ1477:AJ1478"/>
    <mergeCell ref="AC1479:AC1480"/>
    <mergeCell ref="AD1479:AD1480"/>
    <mergeCell ref="A1473:A1480"/>
    <mergeCell ref="B1473:B1476"/>
    <mergeCell ref="C1473:C1474"/>
    <mergeCell ref="D1473:D1476"/>
    <mergeCell ref="E1473:E1476"/>
    <mergeCell ref="F1473:F1476"/>
    <mergeCell ref="G1473:G1476"/>
    <mergeCell ref="H1473:H1476"/>
    <mergeCell ref="I1473:I1476"/>
    <mergeCell ref="J1473:J1476"/>
    <mergeCell ref="K1473:K1476"/>
    <mergeCell ref="L1473:L1476"/>
    <mergeCell ref="M1473:M1476"/>
    <mergeCell ref="N1473:N1476"/>
    <mergeCell ref="O1473:O1476"/>
    <mergeCell ref="P1473:Q1476"/>
    <mergeCell ref="R1473:R1476"/>
    <mergeCell ref="B1477:B1480"/>
    <mergeCell ref="M1477:M1480"/>
    <mergeCell ref="N1477:N1480"/>
    <mergeCell ref="O1477:O1480"/>
    <mergeCell ref="P1477:Q1480"/>
    <mergeCell ref="R1477:R1480"/>
    <mergeCell ref="A1481:A1488"/>
    <mergeCell ref="B1481:B1484"/>
    <mergeCell ref="C1481:C1482"/>
    <mergeCell ref="D1481:D1484"/>
    <mergeCell ref="E1481:E1484"/>
    <mergeCell ref="F1481:F1484"/>
    <mergeCell ref="G1481:G1484"/>
    <mergeCell ref="H1481:H1484"/>
    <mergeCell ref="I1481:I1484"/>
    <mergeCell ref="J1481:J1484"/>
    <mergeCell ref="K1481:K1484"/>
    <mergeCell ref="L1481:L1484"/>
    <mergeCell ref="M1481:M1484"/>
    <mergeCell ref="N1481:N1484"/>
    <mergeCell ref="O1481:O1484"/>
    <mergeCell ref="P1481:Q1484"/>
    <mergeCell ref="R1481:R1484"/>
    <mergeCell ref="B1485:B1488"/>
    <mergeCell ref="M1485:M1488"/>
    <mergeCell ref="N1485:N1488"/>
    <mergeCell ref="O1485:O1488"/>
    <mergeCell ref="P1485:Q1488"/>
    <mergeCell ref="R1485:R1488"/>
    <mergeCell ref="C1479:D1480"/>
    <mergeCell ref="AE1479:AE1480"/>
    <mergeCell ref="AF1479:AF1480"/>
    <mergeCell ref="AG1479:AG1480"/>
    <mergeCell ref="AH1479:AH1480"/>
    <mergeCell ref="AI1479:AI1480"/>
    <mergeCell ref="AJ1479:AJ1480"/>
    <mergeCell ref="V1480:AA1480"/>
    <mergeCell ref="S1485:U1488"/>
    <mergeCell ref="AC1485:AC1486"/>
    <mergeCell ref="AD1485:AD1486"/>
    <mergeCell ref="AE1485:AE1486"/>
    <mergeCell ref="AF1485:AF1486"/>
    <mergeCell ref="AG1485:AG1486"/>
    <mergeCell ref="AH1485:AH1486"/>
    <mergeCell ref="AI1485:AI1486"/>
    <mergeCell ref="AJ1485:AJ1486"/>
    <mergeCell ref="C1487:D1488"/>
    <mergeCell ref="AC1487:AC1488"/>
    <mergeCell ref="AD1487:AD1488"/>
    <mergeCell ref="AE1487:AE1488"/>
    <mergeCell ref="AF1487:AF1488"/>
    <mergeCell ref="AG1487:AG1488"/>
    <mergeCell ref="AH1487:AH1488"/>
    <mergeCell ref="AI1487:AI1488"/>
    <mergeCell ref="AJ1487:AJ1488"/>
    <mergeCell ref="V1488:AA1488"/>
    <mergeCell ref="S1481:U1484"/>
    <mergeCell ref="AC1481:AC1482"/>
    <mergeCell ref="AD1481:AD1482"/>
    <mergeCell ref="AE1481:AE1482"/>
    <mergeCell ref="AF1481:AF1482"/>
    <mergeCell ref="AG1481:AG1482"/>
    <mergeCell ref="AH1481:AH1482"/>
    <mergeCell ref="AI1481:AI1482"/>
    <mergeCell ref="AJ1481:AJ1482"/>
    <mergeCell ref="AB1473:AB1480"/>
    <mergeCell ref="AB1481:AB1488"/>
    <mergeCell ref="AK1481:AK1483"/>
    <mergeCell ref="AL1481:AL1483"/>
    <mergeCell ref="C1483:C1484"/>
    <mergeCell ref="AC1483:AC1484"/>
    <mergeCell ref="AD1483:AD1484"/>
    <mergeCell ref="AE1483:AE1484"/>
    <mergeCell ref="AF1483:AF1484"/>
    <mergeCell ref="AG1483:AG1484"/>
    <mergeCell ref="AH1483:AH1484"/>
    <mergeCell ref="AI1483:AI1484"/>
    <mergeCell ref="AJ1483:AJ1484"/>
    <mergeCell ref="AK1484:AK1486"/>
    <mergeCell ref="AL1484:AL1486"/>
    <mergeCell ref="C1485:D1486"/>
    <mergeCell ref="E1485:E1488"/>
    <mergeCell ref="F1485:F1488"/>
    <mergeCell ref="G1485:G1488"/>
    <mergeCell ref="H1485:H1488"/>
    <mergeCell ref="I1485:I1488"/>
    <mergeCell ref="J1485:J1488"/>
    <mergeCell ref="K1485:K1488"/>
    <mergeCell ref="L1485:L1488"/>
    <mergeCell ref="S1489:U1492"/>
    <mergeCell ref="AC1489:AC1490"/>
    <mergeCell ref="AD1489:AD1490"/>
    <mergeCell ref="AE1489:AE1490"/>
    <mergeCell ref="AF1489:AF1490"/>
    <mergeCell ref="AG1489:AG1490"/>
    <mergeCell ref="AH1489:AH1490"/>
    <mergeCell ref="AI1489:AI1490"/>
    <mergeCell ref="AJ1489:AJ1490"/>
    <mergeCell ref="AK1489:AK1491"/>
    <mergeCell ref="AL1489:AL1491"/>
    <mergeCell ref="C1491:C1492"/>
    <mergeCell ref="AC1491:AC1492"/>
    <mergeCell ref="AD1491:AD1492"/>
    <mergeCell ref="AE1491:AE1492"/>
    <mergeCell ref="AF1491:AF1492"/>
    <mergeCell ref="AG1491:AG1492"/>
    <mergeCell ref="AH1491:AH1492"/>
    <mergeCell ref="AI1491:AI1492"/>
    <mergeCell ref="AJ1491:AJ1492"/>
    <mergeCell ref="AK1492:AK1494"/>
    <mergeCell ref="AL1492:AL1494"/>
    <mergeCell ref="C1493:D1494"/>
    <mergeCell ref="E1493:E1496"/>
    <mergeCell ref="F1493:F1496"/>
    <mergeCell ref="G1493:G1496"/>
    <mergeCell ref="H1493:H1496"/>
    <mergeCell ref="I1493:I1496"/>
    <mergeCell ref="J1493:J1496"/>
    <mergeCell ref="K1493:K1496"/>
    <mergeCell ref="L1493:L1496"/>
    <mergeCell ref="S1493:U1496"/>
    <mergeCell ref="AC1493:AC1494"/>
    <mergeCell ref="AD1493:AD1494"/>
    <mergeCell ref="AE1493:AE1494"/>
    <mergeCell ref="AF1493:AF1494"/>
    <mergeCell ref="AG1493:AG1494"/>
    <mergeCell ref="AH1493:AH1494"/>
    <mergeCell ref="AI1493:AI1494"/>
    <mergeCell ref="AJ1493:AJ1494"/>
    <mergeCell ref="AC1495:AC1496"/>
    <mergeCell ref="AD1495:AD1496"/>
    <mergeCell ref="A1489:A1496"/>
    <mergeCell ref="B1489:B1492"/>
    <mergeCell ref="C1489:C1490"/>
    <mergeCell ref="D1489:D1492"/>
    <mergeCell ref="E1489:E1492"/>
    <mergeCell ref="F1489:F1492"/>
    <mergeCell ref="G1489:G1492"/>
    <mergeCell ref="H1489:H1492"/>
    <mergeCell ref="I1489:I1492"/>
    <mergeCell ref="J1489:J1492"/>
    <mergeCell ref="K1489:K1492"/>
    <mergeCell ref="L1489:L1492"/>
    <mergeCell ref="M1489:M1492"/>
    <mergeCell ref="N1489:N1492"/>
    <mergeCell ref="O1489:O1492"/>
    <mergeCell ref="P1489:Q1492"/>
    <mergeCell ref="R1489:R1492"/>
    <mergeCell ref="B1493:B1496"/>
    <mergeCell ref="M1493:M1496"/>
    <mergeCell ref="N1493:N1496"/>
    <mergeCell ref="O1493:O1496"/>
    <mergeCell ref="P1493:Q1496"/>
    <mergeCell ref="R1493:R1496"/>
    <mergeCell ref="A1497:A1504"/>
    <mergeCell ref="B1497:B1500"/>
    <mergeCell ref="C1497:C1498"/>
    <mergeCell ref="D1497:D1500"/>
    <mergeCell ref="E1497:E1500"/>
    <mergeCell ref="F1497:F1500"/>
    <mergeCell ref="G1497:G1500"/>
    <mergeCell ref="H1497:H1500"/>
    <mergeCell ref="I1497:I1500"/>
    <mergeCell ref="J1497:J1500"/>
    <mergeCell ref="K1497:K1500"/>
    <mergeCell ref="L1497:L1500"/>
    <mergeCell ref="M1497:M1500"/>
    <mergeCell ref="N1497:N1500"/>
    <mergeCell ref="O1497:O1500"/>
    <mergeCell ref="P1497:Q1500"/>
    <mergeCell ref="R1497:R1500"/>
    <mergeCell ref="B1501:B1504"/>
    <mergeCell ref="M1501:M1504"/>
    <mergeCell ref="N1501:N1504"/>
    <mergeCell ref="O1501:O1504"/>
    <mergeCell ref="P1501:Q1504"/>
    <mergeCell ref="R1501:R1504"/>
    <mergeCell ref="C1495:D1496"/>
    <mergeCell ref="AE1495:AE1496"/>
    <mergeCell ref="AF1495:AF1496"/>
    <mergeCell ref="AG1495:AG1496"/>
    <mergeCell ref="AH1495:AH1496"/>
    <mergeCell ref="AI1495:AI1496"/>
    <mergeCell ref="AJ1495:AJ1496"/>
    <mergeCell ref="V1496:AA1496"/>
    <mergeCell ref="S1501:U1504"/>
    <mergeCell ref="AC1501:AC1502"/>
    <mergeCell ref="AD1501:AD1502"/>
    <mergeCell ref="AE1501:AE1502"/>
    <mergeCell ref="AF1501:AF1502"/>
    <mergeCell ref="AG1501:AG1502"/>
    <mergeCell ref="AH1501:AH1502"/>
    <mergeCell ref="AI1501:AI1502"/>
    <mergeCell ref="AJ1501:AJ1502"/>
    <mergeCell ref="C1503:D1504"/>
    <mergeCell ref="AC1503:AC1504"/>
    <mergeCell ref="AD1503:AD1504"/>
    <mergeCell ref="AE1503:AE1504"/>
    <mergeCell ref="AF1503:AF1504"/>
    <mergeCell ref="AG1503:AG1504"/>
    <mergeCell ref="AH1503:AH1504"/>
    <mergeCell ref="AI1503:AI1504"/>
    <mergeCell ref="AJ1503:AJ1504"/>
    <mergeCell ref="V1504:AA1504"/>
    <mergeCell ref="S1497:U1500"/>
    <mergeCell ref="AC1497:AC1498"/>
    <mergeCell ref="AD1497:AD1498"/>
    <mergeCell ref="AE1497:AE1498"/>
    <mergeCell ref="AF1497:AF1498"/>
    <mergeCell ref="AG1497:AG1498"/>
    <mergeCell ref="AH1497:AH1498"/>
    <mergeCell ref="AI1497:AI1498"/>
    <mergeCell ref="AJ1497:AJ1498"/>
    <mergeCell ref="AB1489:AB1496"/>
    <mergeCell ref="AB1497:AB1504"/>
    <mergeCell ref="AK1497:AK1499"/>
    <mergeCell ref="AL1497:AL1499"/>
    <mergeCell ref="C1499:C1500"/>
    <mergeCell ref="AC1499:AC1500"/>
    <mergeCell ref="AD1499:AD1500"/>
    <mergeCell ref="AE1499:AE1500"/>
    <mergeCell ref="AF1499:AF1500"/>
    <mergeCell ref="AG1499:AG1500"/>
    <mergeCell ref="AH1499:AH1500"/>
    <mergeCell ref="AI1499:AI1500"/>
    <mergeCell ref="AJ1499:AJ1500"/>
    <mergeCell ref="AK1500:AK1502"/>
    <mergeCell ref="AL1500:AL1502"/>
    <mergeCell ref="C1501:D1502"/>
    <mergeCell ref="E1501:E1504"/>
    <mergeCell ref="F1501:F1504"/>
    <mergeCell ref="G1501:G1504"/>
    <mergeCell ref="H1501:H1504"/>
    <mergeCell ref="I1501:I1504"/>
    <mergeCell ref="J1501:J1504"/>
    <mergeCell ref="K1501:K1504"/>
    <mergeCell ref="L1501:L1504"/>
    <mergeCell ref="S1505:U1508"/>
    <mergeCell ref="AC1505:AC1506"/>
    <mergeCell ref="AD1505:AD1506"/>
    <mergeCell ref="AE1505:AE1506"/>
    <mergeCell ref="AF1505:AF1506"/>
    <mergeCell ref="AG1505:AG1506"/>
    <mergeCell ref="AH1505:AH1506"/>
    <mergeCell ref="AI1505:AI1506"/>
    <mergeCell ref="AJ1505:AJ1506"/>
    <mergeCell ref="AK1505:AK1507"/>
    <mergeCell ref="AL1505:AL1507"/>
    <mergeCell ref="C1507:C1508"/>
    <mergeCell ref="AC1507:AC1508"/>
    <mergeCell ref="AD1507:AD1508"/>
    <mergeCell ref="AE1507:AE1508"/>
    <mergeCell ref="AF1507:AF1508"/>
    <mergeCell ref="AG1507:AG1508"/>
    <mergeCell ref="AH1507:AH1508"/>
    <mergeCell ref="AI1507:AI1508"/>
    <mergeCell ref="AJ1507:AJ1508"/>
    <mergeCell ref="AK1508:AK1510"/>
    <mergeCell ref="AL1508:AL1510"/>
    <mergeCell ref="C1509:D1510"/>
    <mergeCell ref="E1509:E1512"/>
    <mergeCell ref="F1509:F1512"/>
    <mergeCell ref="G1509:G1512"/>
    <mergeCell ref="H1509:H1512"/>
    <mergeCell ref="I1509:I1512"/>
    <mergeCell ref="J1509:J1512"/>
    <mergeCell ref="K1509:K1512"/>
    <mergeCell ref="L1509:L1512"/>
    <mergeCell ref="S1509:U1512"/>
    <mergeCell ref="AC1509:AC1510"/>
    <mergeCell ref="AD1509:AD1510"/>
    <mergeCell ref="AE1509:AE1510"/>
    <mergeCell ref="AF1509:AF1510"/>
    <mergeCell ref="AG1509:AG1510"/>
    <mergeCell ref="AH1509:AH1510"/>
    <mergeCell ref="AI1509:AI1510"/>
    <mergeCell ref="AJ1509:AJ1510"/>
    <mergeCell ref="AC1511:AC1512"/>
    <mergeCell ref="AD1511:AD1512"/>
    <mergeCell ref="A1505:A1512"/>
    <mergeCell ref="B1505:B1508"/>
    <mergeCell ref="C1505:C1506"/>
    <mergeCell ref="D1505:D1508"/>
    <mergeCell ref="E1505:E1508"/>
    <mergeCell ref="F1505:F1508"/>
    <mergeCell ref="G1505:G1508"/>
    <mergeCell ref="H1505:H1508"/>
    <mergeCell ref="I1505:I1508"/>
    <mergeCell ref="J1505:J1508"/>
    <mergeCell ref="K1505:K1508"/>
    <mergeCell ref="L1505:L1508"/>
    <mergeCell ref="M1505:M1508"/>
    <mergeCell ref="N1505:N1508"/>
    <mergeCell ref="O1505:O1508"/>
    <mergeCell ref="P1505:Q1508"/>
    <mergeCell ref="R1505:R1508"/>
    <mergeCell ref="B1509:B1512"/>
    <mergeCell ref="M1509:M1512"/>
    <mergeCell ref="N1509:N1512"/>
    <mergeCell ref="O1509:O1512"/>
    <mergeCell ref="P1509:Q1512"/>
    <mergeCell ref="R1509:R1512"/>
    <mergeCell ref="A1513:A1520"/>
    <mergeCell ref="B1513:B1516"/>
    <mergeCell ref="C1513:C1514"/>
    <mergeCell ref="D1513:D1516"/>
    <mergeCell ref="E1513:E1516"/>
    <mergeCell ref="F1513:F1516"/>
    <mergeCell ref="G1513:G1516"/>
    <mergeCell ref="H1513:H1516"/>
    <mergeCell ref="I1513:I1516"/>
    <mergeCell ref="J1513:J1516"/>
    <mergeCell ref="K1513:K1516"/>
    <mergeCell ref="L1513:L1516"/>
    <mergeCell ref="M1513:M1516"/>
    <mergeCell ref="N1513:N1516"/>
    <mergeCell ref="O1513:O1516"/>
    <mergeCell ref="P1513:Q1516"/>
    <mergeCell ref="R1513:R1516"/>
    <mergeCell ref="B1517:B1520"/>
    <mergeCell ref="M1517:M1520"/>
    <mergeCell ref="N1517:N1520"/>
    <mergeCell ref="O1517:O1520"/>
    <mergeCell ref="P1517:Q1520"/>
    <mergeCell ref="R1517:R1520"/>
    <mergeCell ref="C1511:D1512"/>
    <mergeCell ref="AE1511:AE1512"/>
    <mergeCell ref="AF1511:AF1512"/>
    <mergeCell ref="AG1511:AG1512"/>
    <mergeCell ref="AH1511:AH1512"/>
    <mergeCell ref="AI1511:AI1512"/>
    <mergeCell ref="AJ1511:AJ1512"/>
    <mergeCell ref="V1512:AA1512"/>
    <mergeCell ref="S1517:U1520"/>
    <mergeCell ref="AC1517:AC1518"/>
    <mergeCell ref="AD1517:AD1518"/>
    <mergeCell ref="AE1517:AE1518"/>
    <mergeCell ref="AF1517:AF1518"/>
    <mergeCell ref="AG1517:AG1518"/>
    <mergeCell ref="AH1517:AH1518"/>
    <mergeCell ref="AI1517:AI1518"/>
    <mergeCell ref="AJ1517:AJ1518"/>
    <mergeCell ref="C1519:D1520"/>
    <mergeCell ref="AC1519:AC1520"/>
    <mergeCell ref="AD1519:AD1520"/>
    <mergeCell ref="AE1519:AE1520"/>
    <mergeCell ref="AF1519:AF1520"/>
    <mergeCell ref="AG1519:AG1520"/>
    <mergeCell ref="AH1519:AH1520"/>
    <mergeCell ref="AI1519:AI1520"/>
    <mergeCell ref="AJ1519:AJ1520"/>
    <mergeCell ref="V1520:AA1520"/>
    <mergeCell ref="S1513:U1516"/>
    <mergeCell ref="AC1513:AC1514"/>
    <mergeCell ref="AD1513:AD1514"/>
    <mergeCell ref="AE1513:AE1514"/>
    <mergeCell ref="AF1513:AF1514"/>
    <mergeCell ref="AG1513:AG1514"/>
    <mergeCell ref="AH1513:AH1514"/>
    <mergeCell ref="AI1513:AI1514"/>
    <mergeCell ref="AJ1513:AJ1514"/>
    <mergeCell ref="AB1505:AB1512"/>
    <mergeCell ref="AB1513:AB1520"/>
    <mergeCell ref="AK1513:AK1515"/>
    <mergeCell ref="AL1513:AL1515"/>
    <mergeCell ref="C1515:C1516"/>
    <mergeCell ref="AC1515:AC1516"/>
    <mergeCell ref="AD1515:AD1516"/>
    <mergeCell ref="AE1515:AE1516"/>
    <mergeCell ref="AF1515:AF1516"/>
    <mergeCell ref="AG1515:AG1516"/>
    <mergeCell ref="AH1515:AH1516"/>
    <mergeCell ref="AI1515:AI1516"/>
    <mergeCell ref="AJ1515:AJ1516"/>
    <mergeCell ref="AK1516:AK1518"/>
    <mergeCell ref="AL1516:AL1518"/>
    <mergeCell ref="C1517:D1518"/>
    <mergeCell ref="E1517:E1520"/>
    <mergeCell ref="F1517:F1520"/>
    <mergeCell ref="G1517:G1520"/>
    <mergeCell ref="H1517:H1520"/>
    <mergeCell ref="I1517:I1520"/>
    <mergeCell ref="J1517:J1520"/>
    <mergeCell ref="K1517:K1520"/>
    <mergeCell ref="L1517:L1520"/>
    <mergeCell ref="S1521:U1524"/>
    <mergeCell ref="AC1521:AC1522"/>
    <mergeCell ref="AD1521:AD1522"/>
    <mergeCell ref="AE1521:AE1522"/>
    <mergeCell ref="AF1521:AF1522"/>
    <mergeCell ref="AG1521:AG1522"/>
    <mergeCell ref="AH1521:AH1522"/>
    <mergeCell ref="AI1521:AI1522"/>
    <mergeCell ref="AJ1521:AJ1522"/>
    <mergeCell ref="AK1521:AK1523"/>
    <mergeCell ref="AL1521:AL1523"/>
    <mergeCell ref="C1523:C1524"/>
    <mergeCell ref="AC1523:AC1524"/>
    <mergeCell ref="AD1523:AD1524"/>
    <mergeCell ref="AE1523:AE1524"/>
    <mergeCell ref="AF1523:AF1524"/>
    <mergeCell ref="AG1523:AG1524"/>
    <mergeCell ref="AH1523:AH1524"/>
    <mergeCell ref="AI1523:AI1524"/>
    <mergeCell ref="AJ1523:AJ1524"/>
    <mergeCell ref="AK1524:AK1526"/>
    <mergeCell ref="AL1524:AL1526"/>
    <mergeCell ref="C1525:D1526"/>
    <mergeCell ref="E1525:E1528"/>
    <mergeCell ref="F1525:F1528"/>
    <mergeCell ref="G1525:G1528"/>
    <mergeCell ref="H1525:H1528"/>
    <mergeCell ref="I1525:I1528"/>
    <mergeCell ref="J1525:J1528"/>
    <mergeCell ref="K1525:K1528"/>
    <mergeCell ref="L1525:L1528"/>
    <mergeCell ref="S1525:U1528"/>
    <mergeCell ref="AC1525:AC1526"/>
    <mergeCell ref="AD1525:AD1526"/>
    <mergeCell ref="AE1525:AE1526"/>
    <mergeCell ref="AF1525:AF1526"/>
    <mergeCell ref="AG1525:AG1526"/>
    <mergeCell ref="AH1525:AH1526"/>
    <mergeCell ref="AI1525:AI1526"/>
    <mergeCell ref="AJ1525:AJ1526"/>
    <mergeCell ref="AC1527:AC1528"/>
    <mergeCell ref="AD1527:AD1528"/>
    <mergeCell ref="A1521:A1528"/>
    <mergeCell ref="B1521:B1524"/>
    <mergeCell ref="C1521:C1522"/>
    <mergeCell ref="D1521:D1524"/>
    <mergeCell ref="E1521:E1524"/>
    <mergeCell ref="F1521:F1524"/>
    <mergeCell ref="G1521:G1524"/>
    <mergeCell ref="H1521:H1524"/>
    <mergeCell ref="I1521:I1524"/>
    <mergeCell ref="J1521:J1524"/>
    <mergeCell ref="K1521:K1524"/>
    <mergeCell ref="L1521:L1524"/>
    <mergeCell ref="M1521:M1524"/>
    <mergeCell ref="N1521:N1524"/>
    <mergeCell ref="O1521:O1524"/>
    <mergeCell ref="P1521:Q1524"/>
    <mergeCell ref="R1521:R1524"/>
    <mergeCell ref="B1525:B1528"/>
    <mergeCell ref="M1525:M1528"/>
    <mergeCell ref="N1525:N1528"/>
    <mergeCell ref="O1525:O1528"/>
    <mergeCell ref="P1525:Q1528"/>
    <mergeCell ref="R1525:R1528"/>
    <mergeCell ref="A1529:A1536"/>
    <mergeCell ref="B1529:B1532"/>
    <mergeCell ref="C1529:C1530"/>
    <mergeCell ref="D1529:D1532"/>
    <mergeCell ref="E1529:E1532"/>
    <mergeCell ref="F1529:F1532"/>
    <mergeCell ref="G1529:G1532"/>
    <mergeCell ref="H1529:H1532"/>
    <mergeCell ref="I1529:I1532"/>
    <mergeCell ref="J1529:J1532"/>
    <mergeCell ref="K1529:K1532"/>
    <mergeCell ref="L1529:L1532"/>
    <mergeCell ref="M1529:M1532"/>
    <mergeCell ref="N1529:N1532"/>
    <mergeCell ref="O1529:O1532"/>
    <mergeCell ref="P1529:Q1532"/>
    <mergeCell ref="R1529:R1532"/>
    <mergeCell ref="B1533:B1536"/>
    <mergeCell ref="M1533:M1536"/>
    <mergeCell ref="N1533:N1536"/>
    <mergeCell ref="O1533:O1536"/>
    <mergeCell ref="P1533:Q1536"/>
    <mergeCell ref="R1533:R1536"/>
    <mergeCell ref="C1527:D1528"/>
    <mergeCell ref="AE1527:AE1528"/>
    <mergeCell ref="AF1527:AF1528"/>
    <mergeCell ref="AG1527:AG1528"/>
    <mergeCell ref="AH1527:AH1528"/>
    <mergeCell ref="AI1527:AI1528"/>
    <mergeCell ref="AJ1527:AJ1528"/>
    <mergeCell ref="V1528:AA1528"/>
    <mergeCell ref="S1533:U1536"/>
    <mergeCell ref="AC1533:AC1534"/>
    <mergeCell ref="AD1533:AD1534"/>
    <mergeCell ref="AE1533:AE1534"/>
    <mergeCell ref="AF1533:AF1534"/>
    <mergeCell ref="AG1533:AG1534"/>
    <mergeCell ref="AH1533:AH1534"/>
    <mergeCell ref="AI1533:AI1534"/>
    <mergeCell ref="AJ1533:AJ1534"/>
    <mergeCell ref="C1535:D1536"/>
    <mergeCell ref="AC1535:AC1536"/>
    <mergeCell ref="AD1535:AD1536"/>
    <mergeCell ref="AE1535:AE1536"/>
    <mergeCell ref="AF1535:AF1536"/>
    <mergeCell ref="AG1535:AG1536"/>
    <mergeCell ref="AH1535:AH1536"/>
    <mergeCell ref="AI1535:AI1536"/>
    <mergeCell ref="AJ1535:AJ1536"/>
    <mergeCell ref="V1536:AA1536"/>
    <mergeCell ref="S1529:U1532"/>
    <mergeCell ref="AC1529:AC1530"/>
    <mergeCell ref="AD1529:AD1530"/>
    <mergeCell ref="AE1529:AE1530"/>
    <mergeCell ref="AF1529:AF1530"/>
    <mergeCell ref="AG1529:AG1530"/>
    <mergeCell ref="AH1529:AH1530"/>
    <mergeCell ref="AI1529:AI1530"/>
    <mergeCell ref="AJ1529:AJ1530"/>
    <mergeCell ref="AB1521:AB1528"/>
    <mergeCell ref="AB1529:AB1536"/>
    <mergeCell ref="AK1529:AK1531"/>
    <mergeCell ref="AL1529:AL1531"/>
    <mergeCell ref="C1531:C1532"/>
    <mergeCell ref="AC1531:AC1532"/>
    <mergeCell ref="AD1531:AD1532"/>
    <mergeCell ref="AE1531:AE1532"/>
    <mergeCell ref="AF1531:AF1532"/>
    <mergeCell ref="AG1531:AG1532"/>
    <mergeCell ref="AH1531:AH1532"/>
    <mergeCell ref="AI1531:AI1532"/>
    <mergeCell ref="AJ1531:AJ1532"/>
    <mergeCell ref="AK1532:AK1534"/>
    <mergeCell ref="AL1532:AL1534"/>
    <mergeCell ref="C1533:D1534"/>
    <mergeCell ref="E1533:E1536"/>
    <mergeCell ref="F1533:F1536"/>
    <mergeCell ref="G1533:G1536"/>
    <mergeCell ref="H1533:H1536"/>
    <mergeCell ref="I1533:I1536"/>
    <mergeCell ref="J1533:J1536"/>
    <mergeCell ref="K1533:K1536"/>
    <mergeCell ref="L1533:L1536"/>
    <mergeCell ref="S1537:U1540"/>
    <mergeCell ref="AC1537:AC1538"/>
    <mergeCell ref="AD1537:AD1538"/>
    <mergeCell ref="AE1537:AE1538"/>
    <mergeCell ref="AF1537:AF1538"/>
    <mergeCell ref="AG1537:AG1538"/>
    <mergeCell ref="AH1537:AH1538"/>
    <mergeCell ref="AI1537:AI1538"/>
    <mergeCell ref="AJ1537:AJ1538"/>
    <mergeCell ref="AK1537:AK1539"/>
    <mergeCell ref="AL1537:AL1539"/>
    <mergeCell ref="C1539:C1540"/>
    <mergeCell ref="AC1539:AC1540"/>
    <mergeCell ref="AD1539:AD1540"/>
    <mergeCell ref="AE1539:AE1540"/>
    <mergeCell ref="AF1539:AF1540"/>
    <mergeCell ref="AG1539:AG1540"/>
    <mergeCell ref="AH1539:AH1540"/>
    <mergeCell ref="AI1539:AI1540"/>
    <mergeCell ref="AJ1539:AJ1540"/>
    <mergeCell ref="AK1540:AK1542"/>
    <mergeCell ref="AL1540:AL1542"/>
    <mergeCell ref="C1541:D1542"/>
    <mergeCell ref="E1541:E1544"/>
    <mergeCell ref="F1541:F1544"/>
    <mergeCell ref="G1541:G1544"/>
    <mergeCell ref="H1541:H1544"/>
    <mergeCell ref="I1541:I1544"/>
    <mergeCell ref="J1541:J1544"/>
    <mergeCell ref="K1541:K1544"/>
    <mergeCell ref="L1541:L1544"/>
    <mergeCell ref="S1541:U1544"/>
    <mergeCell ref="AC1541:AC1542"/>
    <mergeCell ref="AD1541:AD1542"/>
    <mergeCell ref="AE1541:AE1542"/>
    <mergeCell ref="AF1541:AF1542"/>
    <mergeCell ref="AG1541:AG1542"/>
    <mergeCell ref="AH1541:AH1542"/>
    <mergeCell ref="AI1541:AI1542"/>
    <mergeCell ref="AJ1541:AJ1542"/>
    <mergeCell ref="AC1543:AC1544"/>
    <mergeCell ref="AD1543:AD1544"/>
    <mergeCell ref="A1537:A1544"/>
    <mergeCell ref="B1537:B1540"/>
    <mergeCell ref="C1537:C1538"/>
    <mergeCell ref="D1537:D1540"/>
    <mergeCell ref="E1537:E1540"/>
    <mergeCell ref="F1537:F1540"/>
    <mergeCell ref="G1537:G1540"/>
    <mergeCell ref="H1537:H1540"/>
    <mergeCell ref="I1537:I1540"/>
    <mergeCell ref="J1537:J1540"/>
    <mergeCell ref="K1537:K1540"/>
    <mergeCell ref="L1537:L1540"/>
    <mergeCell ref="M1537:M1540"/>
    <mergeCell ref="N1537:N1540"/>
    <mergeCell ref="O1537:O1540"/>
    <mergeCell ref="P1537:Q1540"/>
    <mergeCell ref="R1537:R1540"/>
    <mergeCell ref="B1541:B1544"/>
    <mergeCell ref="M1541:M1544"/>
    <mergeCell ref="N1541:N1544"/>
    <mergeCell ref="O1541:O1544"/>
    <mergeCell ref="P1541:Q1544"/>
    <mergeCell ref="R1541:R1544"/>
    <mergeCell ref="A1545:A1552"/>
    <mergeCell ref="B1545:B1548"/>
    <mergeCell ref="C1545:C1546"/>
    <mergeCell ref="D1545:D1548"/>
    <mergeCell ref="E1545:E1548"/>
    <mergeCell ref="F1545:F1548"/>
    <mergeCell ref="G1545:G1548"/>
    <mergeCell ref="H1545:H1548"/>
    <mergeCell ref="I1545:I1548"/>
    <mergeCell ref="J1545:J1548"/>
    <mergeCell ref="K1545:K1548"/>
    <mergeCell ref="L1545:L1548"/>
    <mergeCell ref="M1545:M1548"/>
    <mergeCell ref="N1545:N1548"/>
    <mergeCell ref="O1545:O1548"/>
    <mergeCell ref="P1545:Q1548"/>
    <mergeCell ref="R1545:R1548"/>
    <mergeCell ref="B1549:B1552"/>
    <mergeCell ref="M1549:M1552"/>
    <mergeCell ref="N1549:N1552"/>
    <mergeCell ref="O1549:O1552"/>
    <mergeCell ref="P1549:Q1552"/>
    <mergeCell ref="R1549:R1552"/>
    <mergeCell ref="C1543:D1544"/>
    <mergeCell ref="AE1543:AE1544"/>
    <mergeCell ref="AF1543:AF1544"/>
    <mergeCell ref="AG1543:AG1544"/>
    <mergeCell ref="AH1543:AH1544"/>
    <mergeCell ref="AI1543:AI1544"/>
    <mergeCell ref="AJ1543:AJ1544"/>
    <mergeCell ref="V1544:AA1544"/>
    <mergeCell ref="S1549:U1552"/>
    <mergeCell ref="AC1549:AC1550"/>
    <mergeCell ref="AD1549:AD1550"/>
    <mergeCell ref="AE1549:AE1550"/>
    <mergeCell ref="AF1549:AF1550"/>
    <mergeCell ref="AG1549:AG1550"/>
    <mergeCell ref="AH1549:AH1550"/>
    <mergeCell ref="AI1549:AI1550"/>
    <mergeCell ref="AJ1549:AJ1550"/>
    <mergeCell ref="C1551:D1552"/>
    <mergeCell ref="AC1551:AC1552"/>
    <mergeCell ref="AD1551:AD1552"/>
    <mergeCell ref="AE1551:AE1552"/>
    <mergeCell ref="AF1551:AF1552"/>
    <mergeCell ref="AG1551:AG1552"/>
    <mergeCell ref="AH1551:AH1552"/>
    <mergeCell ref="AI1551:AI1552"/>
    <mergeCell ref="AJ1551:AJ1552"/>
    <mergeCell ref="V1552:AA1552"/>
    <mergeCell ref="S1545:U1548"/>
    <mergeCell ref="AC1545:AC1546"/>
    <mergeCell ref="AD1545:AD1546"/>
    <mergeCell ref="AE1545:AE1546"/>
    <mergeCell ref="AF1545:AF1546"/>
    <mergeCell ref="AG1545:AG1546"/>
    <mergeCell ref="AH1545:AH1546"/>
    <mergeCell ref="AI1545:AI1546"/>
    <mergeCell ref="AJ1545:AJ1546"/>
    <mergeCell ref="AB1537:AB1544"/>
    <mergeCell ref="AB1545:AB1552"/>
    <mergeCell ref="AK1545:AK1547"/>
    <mergeCell ref="AL1545:AL1547"/>
    <mergeCell ref="C1547:C1548"/>
    <mergeCell ref="AC1547:AC1548"/>
    <mergeCell ref="AD1547:AD1548"/>
    <mergeCell ref="AE1547:AE1548"/>
    <mergeCell ref="AF1547:AF1548"/>
    <mergeCell ref="AG1547:AG1548"/>
    <mergeCell ref="AH1547:AH1548"/>
    <mergeCell ref="AI1547:AI1548"/>
    <mergeCell ref="AJ1547:AJ1548"/>
    <mergeCell ref="AK1548:AK1550"/>
    <mergeCell ref="AL1548:AL1550"/>
    <mergeCell ref="C1549:D1550"/>
    <mergeCell ref="E1549:E1552"/>
    <mergeCell ref="F1549:F1552"/>
    <mergeCell ref="G1549:G1552"/>
    <mergeCell ref="H1549:H1552"/>
    <mergeCell ref="I1549:I1552"/>
    <mergeCell ref="J1549:J1552"/>
    <mergeCell ref="K1549:K1552"/>
    <mergeCell ref="L1549:L1552"/>
    <mergeCell ref="S1553:U1556"/>
    <mergeCell ref="AC1553:AC1554"/>
    <mergeCell ref="AD1553:AD1554"/>
    <mergeCell ref="AE1553:AE1554"/>
    <mergeCell ref="AF1553:AF1554"/>
    <mergeCell ref="AG1553:AG1554"/>
    <mergeCell ref="AH1553:AH1554"/>
    <mergeCell ref="AI1553:AI1554"/>
    <mergeCell ref="AJ1553:AJ1554"/>
    <mergeCell ref="AK1553:AK1555"/>
    <mergeCell ref="AL1553:AL1555"/>
    <mergeCell ref="C1555:C1556"/>
    <mergeCell ref="AC1555:AC1556"/>
    <mergeCell ref="AD1555:AD1556"/>
    <mergeCell ref="AE1555:AE1556"/>
    <mergeCell ref="AF1555:AF1556"/>
    <mergeCell ref="AG1555:AG1556"/>
    <mergeCell ref="AH1555:AH1556"/>
    <mergeCell ref="AI1555:AI1556"/>
    <mergeCell ref="AJ1555:AJ1556"/>
    <mergeCell ref="AK1556:AK1558"/>
    <mergeCell ref="AL1556:AL1558"/>
    <mergeCell ref="C1557:D1558"/>
    <mergeCell ref="E1557:E1560"/>
    <mergeCell ref="F1557:F1560"/>
    <mergeCell ref="G1557:G1560"/>
    <mergeCell ref="H1557:H1560"/>
    <mergeCell ref="I1557:I1560"/>
    <mergeCell ref="J1557:J1560"/>
    <mergeCell ref="K1557:K1560"/>
    <mergeCell ref="L1557:L1560"/>
    <mergeCell ref="S1557:U1560"/>
    <mergeCell ref="AC1557:AC1558"/>
    <mergeCell ref="AD1557:AD1558"/>
    <mergeCell ref="AE1557:AE1558"/>
    <mergeCell ref="AF1557:AF1558"/>
    <mergeCell ref="AG1557:AG1558"/>
    <mergeCell ref="AH1557:AH1558"/>
    <mergeCell ref="AI1557:AI1558"/>
    <mergeCell ref="AJ1557:AJ1558"/>
    <mergeCell ref="AC1559:AC1560"/>
    <mergeCell ref="AD1559:AD1560"/>
    <mergeCell ref="A1553:A1560"/>
    <mergeCell ref="B1553:B1556"/>
    <mergeCell ref="C1553:C1554"/>
    <mergeCell ref="D1553:D1556"/>
    <mergeCell ref="E1553:E1556"/>
    <mergeCell ref="F1553:F1556"/>
    <mergeCell ref="G1553:G1556"/>
    <mergeCell ref="H1553:H1556"/>
    <mergeCell ref="I1553:I1556"/>
    <mergeCell ref="J1553:J1556"/>
    <mergeCell ref="K1553:K1556"/>
    <mergeCell ref="L1553:L1556"/>
    <mergeCell ref="M1553:M1556"/>
    <mergeCell ref="N1553:N1556"/>
    <mergeCell ref="O1553:O1556"/>
    <mergeCell ref="P1553:Q1556"/>
    <mergeCell ref="R1553:R1556"/>
    <mergeCell ref="B1557:B1560"/>
    <mergeCell ref="M1557:M1560"/>
    <mergeCell ref="N1557:N1560"/>
    <mergeCell ref="O1557:O1560"/>
    <mergeCell ref="P1557:Q1560"/>
    <mergeCell ref="R1557:R1560"/>
    <mergeCell ref="A1561:A1568"/>
    <mergeCell ref="B1561:B1564"/>
    <mergeCell ref="C1561:C1562"/>
    <mergeCell ref="D1561:D1564"/>
    <mergeCell ref="E1561:E1564"/>
    <mergeCell ref="F1561:F1564"/>
    <mergeCell ref="G1561:G1564"/>
    <mergeCell ref="H1561:H1564"/>
    <mergeCell ref="I1561:I1564"/>
    <mergeCell ref="J1561:J1564"/>
    <mergeCell ref="K1561:K1564"/>
    <mergeCell ref="L1561:L1564"/>
    <mergeCell ref="M1561:M1564"/>
    <mergeCell ref="N1561:N1564"/>
    <mergeCell ref="O1561:O1564"/>
    <mergeCell ref="P1561:Q1564"/>
    <mergeCell ref="R1561:R1564"/>
    <mergeCell ref="B1565:B1568"/>
    <mergeCell ref="M1565:M1568"/>
    <mergeCell ref="N1565:N1568"/>
    <mergeCell ref="O1565:O1568"/>
    <mergeCell ref="P1565:Q1568"/>
    <mergeCell ref="R1565:R1568"/>
    <mergeCell ref="C1559:D1560"/>
    <mergeCell ref="AE1559:AE1560"/>
    <mergeCell ref="AF1559:AF1560"/>
    <mergeCell ref="AG1559:AG1560"/>
    <mergeCell ref="AH1559:AH1560"/>
    <mergeCell ref="AI1559:AI1560"/>
    <mergeCell ref="AJ1559:AJ1560"/>
    <mergeCell ref="V1560:AA1560"/>
    <mergeCell ref="S1565:U1568"/>
    <mergeCell ref="AC1565:AC1566"/>
    <mergeCell ref="AD1565:AD1566"/>
    <mergeCell ref="AE1565:AE1566"/>
    <mergeCell ref="AF1565:AF1566"/>
    <mergeCell ref="AG1565:AG1566"/>
    <mergeCell ref="AH1565:AH1566"/>
    <mergeCell ref="AI1565:AI1566"/>
    <mergeCell ref="AJ1565:AJ1566"/>
    <mergeCell ref="C1567:D1568"/>
    <mergeCell ref="AC1567:AC1568"/>
    <mergeCell ref="AD1567:AD1568"/>
    <mergeCell ref="AE1567:AE1568"/>
    <mergeCell ref="AF1567:AF1568"/>
    <mergeCell ref="AG1567:AG1568"/>
    <mergeCell ref="AH1567:AH1568"/>
    <mergeCell ref="AI1567:AI1568"/>
    <mergeCell ref="AJ1567:AJ1568"/>
    <mergeCell ref="V1568:AA1568"/>
    <mergeCell ref="S1561:U1564"/>
    <mergeCell ref="AC1561:AC1562"/>
    <mergeCell ref="AD1561:AD1562"/>
    <mergeCell ref="AE1561:AE1562"/>
    <mergeCell ref="AF1561:AF1562"/>
    <mergeCell ref="AG1561:AG1562"/>
    <mergeCell ref="AH1561:AH1562"/>
    <mergeCell ref="AI1561:AI1562"/>
    <mergeCell ref="AJ1561:AJ1562"/>
    <mergeCell ref="AB1553:AB1560"/>
    <mergeCell ref="AB1561:AB1568"/>
    <mergeCell ref="AK1561:AK1563"/>
    <mergeCell ref="AL1561:AL1563"/>
    <mergeCell ref="C1563:C1564"/>
    <mergeCell ref="AC1563:AC1564"/>
    <mergeCell ref="AD1563:AD1564"/>
    <mergeCell ref="AE1563:AE1564"/>
    <mergeCell ref="AF1563:AF1564"/>
    <mergeCell ref="AG1563:AG1564"/>
    <mergeCell ref="AH1563:AH1564"/>
    <mergeCell ref="AI1563:AI1564"/>
    <mergeCell ref="AJ1563:AJ1564"/>
    <mergeCell ref="AK1564:AK1566"/>
    <mergeCell ref="AL1564:AL1566"/>
    <mergeCell ref="C1565:D1566"/>
    <mergeCell ref="E1565:E1568"/>
    <mergeCell ref="F1565:F1568"/>
    <mergeCell ref="G1565:G1568"/>
    <mergeCell ref="H1565:H1568"/>
    <mergeCell ref="I1565:I1568"/>
    <mergeCell ref="J1565:J1568"/>
    <mergeCell ref="K1565:K1568"/>
    <mergeCell ref="L1565:L1568"/>
    <mergeCell ref="S1569:U1572"/>
    <mergeCell ref="AC1569:AC1570"/>
    <mergeCell ref="AD1569:AD1570"/>
    <mergeCell ref="AE1569:AE1570"/>
    <mergeCell ref="AF1569:AF1570"/>
    <mergeCell ref="AG1569:AG1570"/>
    <mergeCell ref="AH1569:AH1570"/>
    <mergeCell ref="AI1569:AI1570"/>
    <mergeCell ref="AJ1569:AJ1570"/>
    <mergeCell ref="AK1569:AK1571"/>
    <mergeCell ref="AL1569:AL1571"/>
    <mergeCell ref="C1571:C1572"/>
    <mergeCell ref="AC1571:AC1572"/>
    <mergeCell ref="AD1571:AD1572"/>
    <mergeCell ref="AE1571:AE1572"/>
    <mergeCell ref="AF1571:AF1572"/>
    <mergeCell ref="AG1571:AG1572"/>
    <mergeCell ref="AH1571:AH1572"/>
    <mergeCell ref="AI1571:AI1572"/>
    <mergeCell ref="AJ1571:AJ1572"/>
    <mergeCell ref="AK1572:AK1574"/>
    <mergeCell ref="AL1572:AL1574"/>
    <mergeCell ref="C1573:D1574"/>
    <mergeCell ref="E1573:E1576"/>
    <mergeCell ref="F1573:F1576"/>
    <mergeCell ref="G1573:G1576"/>
    <mergeCell ref="H1573:H1576"/>
    <mergeCell ref="I1573:I1576"/>
    <mergeCell ref="J1573:J1576"/>
    <mergeCell ref="K1573:K1576"/>
    <mergeCell ref="L1573:L1576"/>
    <mergeCell ref="S1573:U1576"/>
    <mergeCell ref="AC1573:AC1574"/>
    <mergeCell ref="AD1573:AD1574"/>
    <mergeCell ref="AE1573:AE1574"/>
    <mergeCell ref="AF1573:AF1574"/>
    <mergeCell ref="AG1573:AG1574"/>
    <mergeCell ref="AH1573:AH1574"/>
    <mergeCell ref="AI1573:AI1574"/>
    <mergeCell ref="AJ1573:AJ1574"/>
    <mergeCell ref="AC1575:AC1576"/>
    <mergeCell ref="AD1575:AD1576"/>
    <mergeCell ref="A1569:A1576"/>
    <mergeCell ref="B1569:B1572"/>
    <mergeCell ref="C1569:C1570"/>
    <mergeCell ref="D1569:D1572"/>
    <mergeCell ref="E1569:E1572"/>
    <mergeCell ref="F1569:F1572"/>
    <mergeCell ref="G1569:G1572"/>
    <mergeCell ref="H1569:H1572"/>
    <mergeCell ref="I1569:I1572"/>
    <mergeCell ref="J1569:J1572"/>
    <mergeCell ref="K1569:K1572"/>
    <mergeCell ref="L1569:L1572"/>
    <mergeCell ref="M1569:M1572"/>
    <mergeCell ref="N1569:N1572"/>
    <mergeCell ref="O1569:O1572"/>
    <mergeCell ref="P1569:Q1572"/>
    <mergeCell ref="R1569:R1572"/>
    <mergeCell ref="B1573:B1576"/>
    <mergeCell ref="M1573:M1576"/>
    <mergeCell ref="N1573:N1576"/>
    <mergeCell ref="O1573:O1576"/>
    <mergeCell ref="P1573:Q1576"/>
    <mergeCell ref="R1573:R1576"/>
    <mergeCell ref="A1577:A1584"/>
    <mergeCell ref="B1577:B1580"/>
    <mergeCell ref="C1577:C1578"/>
    <mergeCell ref="D1577:D1580"/>
    <mergeCell ref="E1577:E1580"/>
    <mergeCell ref="F1577:F1580"/>
    <mergeCell ref="G1577:G1580"/>
    <mergeCell ref="H1577:H1580"/>
    <mergeCell ref="I1577:I1580"/>
    <mergeCell ref="J1577:J1580"/>
    <mergeCell ref="K1577:K1580"/>
    <mergeCell ref="L1577:L1580"/>
    <mergeCell ref="M1577:M1580"/>
    <mergeCell ref="N1577:N1580"/>
    <mergeCell ref="O1577:O1580"/>
    <mergeCell ref="P1577:Q1580"/>
    <mergeCell ref="R1577:R1580"/>
    <mergeCell ref="B1581:B1584"/>
    <mergeCell ref="M1581:M1584"/>
    <mergeCell ref="N1581:N1584"/>
    <mergeCell ref="O1581:O1584"/>
    <mergeCell ref="P1581:Q1584"/>
    <mergeCell ref="R1581:R1584"/>
    <mergeCell ref="C1575:D1576"/>
    <mergeCell ref="AE1575:AE1576"/>
    <mergeCell ref="AF1575:AF1576"/>
    <mergeCell ref="AG1575:AG1576"/>
    <mergeCell ref="AH1575:AH1576"/>
    <mergeCell ref="AI1575:AI1576"/>
    <mergeCell ref="AJ1575:AJ1576"/>
    <mergeCell ref="V1576:AA1576"/>
    <mergeCell ref="S1581:U1584"/>
    <mergeCell ref="AC1581:AC1582"/>
    <mergeCell ref="AD1581:AD1582"/>
    <mergeCell ref="AE1581:AE1582"/>
    <mergeCell ref="AF1581:AF1582"/>
    <mergeCell ref="AG1581:AG1582"/>
    <mergeCell ref="AH1581:AH1582"/>
    <mergeCell ref="AI1581:AI1582"/>
    <mergeCell ref="AJ1581:AJ1582"/>
    <mergeCell ref="C1583:D1584"/>
    <mergeCell ref="AC1583:AC1584"/>
    <mergeCell ref="AD1583:AD1584"/>
    <mergeCell ref="AE1583:AE1584"/>
    <mergeCell ref="AF1583:AF1584"/>
    <mergeCell ref="AG1583:AG1584"/>
    <mergeCell ref="AH1583:AH1584"/>
    <mergeCell ref="AI1583:AI1584"/>
    <mergeCell ref="AJ1583:AJ1584"/>
    <mergeCell ref="V1584:AA1584"/>
    <mergeCell ref="S1577:U1580"/>
    <mergeCell ref="AC1577:AC1578"/>
    <mergeCell ref="AD1577:AD1578"/>
    <mergeCell ref="AE1577:AE1578"/>
    <mergeCell ref="AF1577:AF1578"/>
    <mergeCell ref="AG1577:AG1578"/>
    <mergeCell ref="AH1577:AH1578"/>
    <mergeCell ref="AI1577:AI1578"/>
    <mergeCell ref="AJ1577:AJ1578"/>
    <mergeCell ref="AB1569:AB1576"/>
    <mergeCell ref="AB1577:AB1584"/>
    <mergeCell ref="AK1577:AK1579"/>
    <mergeCell ref="AL1577:AL1579"/>
    <mergeCell ref="C1579:C1580"/>
    <mergeCell ref="AC1579:AC1580"/>
    <mergeCell ref="AD1579:AD1580"/>
    <mergeCell ref="AE1579:AE1580"/>
    <mergeCell ref="AF1579:AF1580"/>
    <mergeCell ref="AG1579:AG1580"/>
    <mergeCell ref="AH1579:AH1580"/>
    <mergeCell ref="AI1579:AI1580"/>
    <mergeCell ref="AJ1579:AJ1580"/>
    <mergeCell ref="AK1580:AK1582"/>
    <mergeCell ref="AL1580:AL1582"/>
    <mergeCell ref="C1581:D1582"/>
    <mergeCell ref="E1581:E1584"/>
    <mergeCell ref="F1581:F1584"/>
    <mergeCell ref="G1581:G1584"/>
    <mergeCell ref="H1581:H1584"/>
    <mergeCell ref="I1581:I1584"/>
    <mergeCell ref="J1581:J1584"/>
    <mergeCell ref="K1581:K1584"/>
    <mergeCell ref="L1581:L1584"/>
    <mergeCell ref="S1585:U1588"/>
    <mergeCell ref="AC1585:AC1586"/>
    <mergeCell ref="AD1585:AD1586"/>
    <mergeCell ref="AE1585:AE1586"/>
    <mergeCell ref="AF1585:AF1586"/>
    <mergeCell ref="AG1585:AG1586"/>
    <mergeCell ref="AH1585:AH1586"/>
    <mergeCell ref="AI1585:AI1586"/>
    <mergeCell ref="AJ1585:AJ1586"/>
    <mergeCell ref="AK1585:AK1587"/>
    <mergeCell ref="AL1585:AL1587"/>
    <mergeCell ref="C1587:C1588"/>
    <mergeCell ref="AC1587:AC1588"/>
    <mergeCell ref="AD1587:AD1588"/>
    <mergeCell ref="AE1587:AE1588"/>
    <mergeCell ref="AF1587:AF1588"/>
    <mergeCell ref="AG1587:AG1588"/>
    <mergeCell ref="AH1587:AH1588"/>
    <mergeCell ref="AI1587:AI1588"/>
    <mergeCell ref="AJ1587:AJ1588"/>
    <mergeCell ref="AK1588:AK1590"/>
    <mergeCell ref="AL1588:AL1590"/>
    <mergeCell ref="C1589:D1590"/>
    <mergeCell ref="E1589:E1592"/>
    <mergeCell ref="F1589:F1592"/>
    <mergeCell ref="G1589:G1592"/>
    <mergeCell ref="H1589:H1592"/>
    <mergeCell ref="I1589:I1592"/>
    <mergeCell ref="J1589:J1592"/>
    <mergeCell ref="K1589:K1592"/>
    <mergeCell ref="L1589:L1592"/>
    <mergeCell ref="S1589:U1592"/>
    <mergeCell ref="AC1589:AC1590"/>
    <mergeCell ref="AD1589:AD1590"/>
    <mergeCell ref="AE1589:AE1590"/>
    <mergeCell ref="AF1589:AF1590"/>
    <mergeCell ref="AG1589:AG1590"/>
    <mergeCell ref="AH1589:AH1590"/>
    <mergeCell ref="AI1589:AI1590"/>
    <mergeCell ref="AJ1589:AJ1590"/>
    <mergeCell ref="AC1591:AC1592"/>
    <mergeCell ref="AD1591:AD1592"/>
    <mergeCell ref="A1585:A1592"/>
    <mergeCell ref="B1585:B1588"/>
    <mergeCell ref="C1585:C1586"/>
    <mergeCell ref="D1585:D1588"/>
    <mergeCell ref="E1585:E1588"/>
    <mergeCell ref="F1585:F1588"/>
    <mergeCell ref="G1585:G1588"/>
    <mergeCell ref="H1585:H1588"/>
    <mergeCell ref="I1585:I1588"/>
    <mergeCell ref="J1585:J1588"/>
    <mergeCell ref="K1585:K1588"/>
    <mergeCell ref="L1585:L1588"/>
    <mergeCell ref="M1585:M1588"/>
    <mergeCell ref="N1585:N1588"/>
    <mergeCell ref="O1585:O1588"/>
    <mergeCell ref="P1585:Q1588"/>
    <mergeCell ref="R1585:R1588"/>
    <mergeCell ref="B1589:B1592"/>
    <mergeCell ref="M1589:M1592"/>
    <mergeCell ref="N1589:N1592"/>
    <mergeCell ref="O1589:O1592"/>
    <mergeCell ref="P1589:Q1592"/>
    <mergeCell ref="R1589:R1592"/>
    <mergeCell ref="A1593:A1600"/>
    <mergeCell ref="B1593:B1596"/>
    <mergeCell ref="C1593:C1594"/>
    <mergeCell ref="D1593:D1596"/>
    <mergeCell ref="E1593:E1596"/>
    <mergeCell ref="F1593:F1596"/>
    <mergeCell ref="G1593:G1596"/>
    <mergeCell ref="H1593:H1596"/>
    <mergeCell ref="I1593:I1596"/>
    <mergeCell ref="J1593:J1596"/>
    <mergeCell ref="K1593:K1596"/>
    <mergeCell ref="L1593:L1596"/>
    <mergeCell ref="M1593:M1596"/>
    <mergeCell ref="N1593:N1596"/>
    <mergeCell ref="O1593:O1596"/>
    <mergeCell ref="P1593:Q1596"/>
    <mergeCell ref="R1593:R1596"/>
    <mergeCell ref="B1597:B1600"/>
    <mergeCell ref="M1597:M1600"/>
    <mergeCell ref="N1597:N1600"/>
    <mergeCell ref="O1597:O1600"/>
    <mergeCell ref="P1597:Q1600"/>
    <mergeCell ref="R1597:R1600"/>
    <mergeCell ref="C1591:D1592"/>
    <mergeCell ref="AE1591:AE1592"/>
    <mergeCell ref="AF1591:AF1592"/>
    <mergeCell ref="AG1591:AG1592"/>
    <mergeCell ref="AH1591:AH1592"/>
    <mergeCell ref="AI1591:AI1592"/>
    <mergeCell ref="AJ1591:AJ1592"/>
    <mergeCell ref="V1592:AA1592"/>
    <mergeCell ref="S1597:U1600"/>
    <mergeCell ref="AC1597:AC1598"/>
    <mergeCell ref="AD1597:AD1598"/>
    <mergeCell ref="AE1597:AE1598"/>
    <mergeCell ref="AF1597:AF1598"/>
    <mergeCell ref="AG1597:AG1598"/>
    <mergeCell ref="AH1597:AH1598"/>
    <mergeCell ref="AI1597:AI1598"/>
    <mergeCell ref="AJ1597:AJ1598"/>
    <mergeCell ref="C1599:D1600"/>
    <mergeCell ref="AC1599:AC1600"/>
    <mergeCell ref="AD1599:AD1600"/>
    <mergeCell ref="AE1599:AE1600"/>
    <mergeCell ref="AF1599:AF1600"/>
    <mergeCell ref="AG1599:AG1600"/>
    <mergeCell ref="AH1599:AH1600"/>
    <mergeCell ref="AI1599:AI1600"/>
    <mergeCell ref="AJ1599:AJ1600"/>
    <mergeCell ref="V1600:AA1600"/>
    <mergeCell ref="S1593:U1596"/>
    <mergeCell ref="AC1593:AC1594"/>
    <mergeCell ref="AD1593:AD1594"/>
    <mergeCell ref="AE1593:AE1594"/>
    <mergeCell ref="AF1593:AF1594"/>
    <mergeCell ref="AG1593:AG1594"/>
    <mergeCell ref="AH1593:AH1594"/>
    <mergeCell ref="AI1593:AI1594"/>
    <mergeCell ref="AJ1593:AJ1594"/>
    <mergeCell ref="AB1585:AB1592"/>
    <mergeCell ref="AB1593:AB1600"/>
    <mergeCell ref="AK1593:AK1595"/>
    <mergeCell ref="AL1593:AL1595"/>
    <mergeCell ref="C1595:C1596"/>
    <mergeCell ref="AC1595:AC1596"/>
    <mergeCell ref="AD1595:AD1596"/>
    <mergeCell ref="AE1595:AE1596"/>
    <mergeCell ref="AF1595:AF1596"/>
    <mergeCell ref="AG1595:AG1596"/>
    <mergeCell ref="AH1595:AH1596"/>
    <mergeCell ref="AI1595:AI1596"/>
    <mergeCell ref="AJ1595:AJ1596"/>
    <mergeCell ref="AK1596:AK1598"/>
    <mergeCell ref="AL1596:AL1598"/>
    <mergeCell ref="C1597:D1598"/>
    <mergeCell ref="E1597:E1600"/>
    <mergeCell ref="F1597:F1600"/>
    <mergeCell ref="G1597:G1600"/>
    <mergeCell ref="H1597:H1600"/>
    <mergeCell ref="I1597:I1600"/>
    <mergeCell ref="J1597:J1600"/>
    <mergeCell ref="K1597:K1600"/>
    <mergeCell ref="L1597:L1600"/>
    <mergeCell ref="S1601:U1604"/>
    <mergeCell ref="AC1601:AC1602"/>
    <mergeCell ref="AD1601:AD1602"/>
    <mergeCell ref="AE1601:AE1602"/>
    <mergeCell ref="AF1601:AF1602"/>
    <mergeCell ref="AG1601:AG1602"/>
    <mergeCell ref="AH1601:AH1602"/>
    <mergeCell ref="AI1601:AI1602"/>
    <mergeCell ref="AJ1601:AJ1602"/>
    <mergeCell ref="AK1601:AK1603"/>
    <mergeCell ref="AL1601:AL1603"/>
    <mergeCell ref="C1603:C1604"/>
    <mergeCell ref="AC1603:AC1604"/>
    <mergeCell ref="AD1603:AD1604"/>
    <mergeCell ref="AE1603:AE1604"/>
    <mergeCell ref="AF1603:AF1604"/>
    <mergeCell ref="AG1603:AG1604"/>
    <mergeCell ref="AH1603:AH1604"/>
    <mergeCell ref="AI1603:AI1604"/>
    <mergeCell ref="AJ1603:AJ1604"/>
    <mergeCell ref="AK1604:AK1606"/>
    <mergeCell ref="AL1604:AL1606"/>
    <mergeCell ref="C1605:D1606"/>
    <mergeCell ref="E1605:E1608"/>
    <mergeCell ref="F1605:F1608"/>
    <mergeCell ref="G1605:G1608"/>
    <mergeCell ref="H1605:H1608"/>
    <mergeCell ref="I1605:I1608"/>
    <mergeCell ref="J1605:J1608"/>
    <mergeCell ref="K1605:K1608"/>
    <mergeCell ref="L1605:L1608"/>
    <mergeCell ref="S1605:U1608"/>
    <mergeCell ref="AC1605:AC1606"/>
    <mergeCell ref="AD1605:AD1606"/>
    <mergeCell ref="AE1605:AE1606"/>
    <mergeCell ref="AF1605:AF1606"/>
    <mergeCell ref="AG1605:AG1606"/>
    <mergeCell ref="AH1605:AH1606"/>
    <mergeCell ref="AI1605:AI1606"/>
    <mergeCell ref="AJ1605:AJ1606"/>
    <mergeCell ref="A1601:A1608"/>
    <mergeCell ref="B1601:B1604"/>
    <mergeCell ref="C1601:C1602"/>
    <mergeCell ref="D1601:D1604"/>
    <mergeCell ref="E1601:E1604"/>
    <mergeCell ref="F1601:F1604"/>
    <mergeCell ref="G1601:G1604"/>
    <mergeCell ref="H1601:H1604"/>
    <mergeCell ref="I1601:I1604"/>
    <mergeCell ref="J1601:J1604"/>
    <mergeCell ref="K1601:K1604"/>
    <mergeCell ref="L1601:L1604"/>
    <mergeCell ref="M1601:M1604"/>
    <mergeCell ref="N1601:N1604"/>
    <mergeCell ref="O1601:O1604"/>
    <mergeCell ref="P1601:Q1604"/>
    <mergeCell ref="R1601:R1604"/>
    <mergeCell ref="B1605:B1608"/>
    <mergeCell ref="M1605:M1608"/>
    <mergeCell ref="N1605:N1608"/>
    <mergeCell ref="O1605:O1608"/>
    <mergeCell ref="P1605:Q1608"/>
    <mergeCell ref="R1605:R1608"/>
    <mergeCell ref="A1609:A1616"/>
    <mergeCell ref="B1609:B1612"/>
    <mergeCell ref="C1609:C1610"/>
    <mergeCell ref="D1609:D1612"/>
    <mergeCell ref="E1609:E1612"/>
    <mergeCell ref="F1609:F1612"/>
    <mergeCell ref="G1609:G1612"/>
    <mergeCell ref="H1609:H1612"/>
    <mergeCell ref="I1609:I1612"/>
    <mergeCell ref="J1609:J1612"/>
    <mergeCell ref="K1609:K1612"/>
    <mergeCell ref="L1609:L1612"/>
    <mergeCell ref="M1609:M1612"/>
    <mergeCell ref="N1609:N1612"/>
    <mergeCell ref="O1609:O1612"/>
    <mergeCell ref="P1609:Q1612"/>
    <mergeCell ref="R1609:R1612"/>
    <mergeCell ref="B1613:B1616"/>
    <mergeCell ref="M1613:M1616"/>
    <mergeCell ref="N1613:N1616"/>
    <mergeCell ref="O1613:O1616"/>
    <mergeCell ref="P1613:Q1616"/>
    <mergeCell ref="R1613:R1616"/>
    <mergeCell ref="C1607:D1608"/>
    <mergeCell ref="AK1609:AK1611"/>
    <mergeCell ref="AL1609:AL1611"/>
    <mergeCell ref="C1611:C1612"/>
    <mergeCell ref="AC1611:AC1612"/>
    <mergeCell ref="AD1611:AD1612"/>
    <mergeCell ref="AE1611:AE1612"/>
    <mergeCell ref="AF1611:AF1612"/>
    <mergeCell ref="AG1611:AG1612"/>
    <mergeCell ref="AH1611:AH1612"/>
    <mergeCell ref="AI1611:AI1612"/>
    <mergeCell ref="AJ1611:AJ1612"/>
    <mergeCell ref="AK1612:AK1614"/>
    <mergeCell ref="AL1612:AL1614"/>
    <mergeCell ref="C1613:D1614"/>
    <mergeCell ref="E1613:E1616"/>
    <mergeCell ref="F1613:F1616"/>
    <mergeCell ref="G1613:G1616"/>
    <mergeCell ref="H1613:H1616"/>
    <mergeCell ref="I1613:I1616"/>
    <mergeCell ref="J1613:J1616"/>
    <mergeCell ref="K1613:K1616"/>
    <mergeCell ref="L1613:L1616"/>
    <mergeCell ref="AC1607:AC1608"/>
    <mergeCell ref="AD1607:AD1608"/>
    <mergeCell ref="AE1607:AE1608"/>
    <mergeCell ref="AF1607:AF1608"/>
    <mergeCell ref="AG1607:AG1608"/>
    <mergeCell ref="AH1607:AH1608"/>
    <mergeCell ref="AI1607:AI1608"/>
    <mergeCell ref="AJ1607:AJ1608"/>
    <mergeCell ref="V1608:AA1608"/>
    <mergeCell ref="S1613:U1616"/>
    <mergeCell ref="AC1613:AC1614"/>
    <mergeCell ref="AD1613:AD1614"/>
    <mergeCell ref="AE1613:AE1614"/>
    <mergeCell ref="AF1613:AF1614"/>
    <mergeCell ref="AG1613:AG1614"/>
    <mergeCell ref="AH1613:AH1614"/>
    <mergeCell ref="AI1613:AI1614"/>
    <mergeCell ref="AJ1613:AJ1614"/>
    <mergeCell ref="C1615:D1616"/>
    <mergeCell ref="AC1615:AC1616"/>
    <mergeCell ref="AD1615:AD1616"/>
    <mergeCell ref="AE1615:AE1616"/>
    <mergeCell ref="AF1615:AF1616"/>
    <mergeCell ref="AG1615:AG1616"/>
    <mergeCell ref="AH1615:AH1616"/>
    <mergeCell ref="AI1615:AI1616"/>
    <mergeCell ref="AJ1615:AJ1616"/>
    <mergeCell ref="V1616:AA1616"/>
    <mergeCell ref="S1609:U1612"/>
    <mergeCell ref="AC1609:AC1610"/>
    <mergeCell ref="AD1609:AD1610"/>
    <mergeCell ref="AE1609:AE1610"/>
    <mergeCell ref="AF1609:AF1610"/>
    <mergeCell ref="AG1609:AG1610"/>
    <mergeCell ref="AH1609:AH1610"/>
    <mergeCell ref="AI1609:AI1610"/>
    <mergeCell ref="AJ1609:AJ1610"/>
    <mergeCell ref="AB1601:AB1608"/>
    <mergeCell ref="AB1609:AB1616"/>
    <mergeCell ref="AB57:AB64"/>
    <mergeCell ref="AB65:AB72"/>
    <mergeCell ref="AB73:AB80"/>
    <mergeCell ref="AB81:AB88"/>
    <mergeCell ref="AB89:AB96"/>
    <mergeCell ref="AB97:AB104"/>
    <mergeCell ref="AB105:AB112"/>
    <mergeCell ref="AB113:AB120"/>
    <mergeCell ref="AB121:AB128"/>
    <mergeCell ref="AB129:AB136"/>
    <mergeCell ref="AB137:AB144"/>
    <mergeCell ref="AB145:AB152"/>
    <mergeCell ref="AB153:AB160"/>
    <mergeCell ref="AB161:AB168"/>
    <mergeCell ref="AB169:AB176"/>
    <mergeCell ref="AB177:AB184"/>
    <mergeCell ref="AB185:AB192"/>
    <mergeCell ref="AB193:AB200"/>
    <mergeCell ref="AB201:AB208"/>
    <mergeCell ref="AB209:AB216"/>
    <mergeCell ref="AB217:AB224"/>
    <mergeCell ref="AB225:AB232"/>
    <mergeCell ref="AB233:AB240"/>
    <mergeCell ref="AB241:AB248"/>
    <mergeCell ref="AB249:AB256"/>
    <mergeCell ref="AB257:AB264"/>
    <mergeCell ref="AB265:AB272"/>
    <mergeCell ref="AB273:AB280"/>
    <mergeCell ref="AB281:AB288"/>
    <mergeCell ref="AB289:AB296"/>
    <mergeCell ref="AB297:AB304"/>
    <mergeCell ref="AB305:AB312"/>
    <mergeCell ref="AB313:AB320"/>
    <mergeCell ref="AB321:AB328"/>
    <mergeCell ref="AB329:AB336"/>
    <mergeCell ref="AB337:AB344"/>
    <mergeCell ref="AB345:AB352"/>
    <mergeCell ref="AB353:AB360"/>
    <mergeCell ref="AB361:AB368"/>
    <mergeCell ref="AB369:AB376"/>
    <mergeCell ref="AB377:AB384"/>
    <mergeCell ref="AB385:AB392"/>
    <mergeCell ref="AB393:AB400"/>
    <mergeCell ref="AB401:AB408"/>
    <mergeCell ref="AB409:AB416"/>
    <mergeCell ref="AB417:AB424"/>
    <mergeCell ref="AB425:AB432"/>
    <mergeCell ref="AB433:AB440"/>
    <mergeCell ref="AB441:AB448"/>
    <mergeCell ref="AB449:AB456"/>
    <mergeCell ref="AB457:AB464"/>
    <mergeCell ref="AB465:AB472"/>
    <mergeCell ref="AB473:AB480"/>
    <mergeCell ref="AB481:AB488"/>
    <mergeCell ref="AB489:AB496"/>
    <mergeCell ref="AB497:AB504"/>
    <mergeCell ref="AB505:AB512"/>
    <mergeCell ref="AB513:AB520"/>
    <mergeCell ref="AB521:AB528"/>
    <mergeCell ref="AB529:AB536"/>
    <mergeCell ref="AB537:AB544"/>
    <mergeCell ref="AB545:AB552"/>
    <mergeCell ref="AB553:AB560"/>
    <mergeCell ref="AB561:AB568"/>
    <mergeCell ref="AB569:AB576"/>
    <mergeCell ref="AB577:AB584"/>
  </mergeCells>
  <phoneticPr fontId="2"/>
  <conditionalFormatting sqref="R21">
    <cfRule type="cellIs" dxfId="199" priority="828" stopIfTrue="1" operator="equal">
      <formula>0</formula>
    </cfRule>
  </conditionalFormatting>
  <conditionalFormatting sqref="R29">
    <cfRule type="cellIs" dxfId="198" priority="200" stopIfTrue="1" operator="equal">
      <formula>0</formula>
    </cfRule>
  </conditionalFormatting>
  <conditionalFormatting sqref="R37">
    <cfRule type="cellIs" dxfId="197" priority="199" stopIfTrue="1" operator="equal">
      <formula>0</formula>
    </cfRule>
  </conditionalFormatting>
  <conditionalFormatting sqref="R45">
    <cfRule type="cellIs" dxfId="196" priority="198" stopIfTrue="1" operator="equal">
      <formula>0</formula>
    </cfRule>
  </conditionalFormatting>
  <conditionalFormatting sqref="R53">
    <cfRule type="cellIs" dxfId="195" priority="197" stopIfTrue="1" operator="equal">
      <formula>0</formula>
    </cfRule>
  </conditionalFormatting>
  <conditionalFormatting sqref="R61">
    <cfRule type="cellIs" dxfId="194" priority="196" stopIfTrue="1" operator="equal">
      <formula>0</formula>
    </cfRule>
  </conditionalFormatting>
  <conditionalFormatting sqref="R69">
    <cfRule type="cellIs" dxfId="193" priority="195" stopIfTrue="1" operator="equal">
      <formula>0</formula>
    </cfRule>
  </conditionalFormatting>
  <conditionalFormatting sqref="R77">
    <cfRule type="cellIs" dxfId="192" priority="194" stopIfTrue="1" operator="equal">
      <formula>0</formula>
    </cfRule>
  </conditionalFormatting>
  <conditionalFormatting sqref="R85">
    <cfRule type="cellIs" dxfId="191" priority="193" stopIfTrue="1" operator="equal">
      <formula>0</formula>
    </cfRule>
  </conditionalFormatting>
  <conditionalFormatting sqref="R93">
    <cfRule type="cellIs" dxfId="190" priority="192" stopIfTrue="1" operator="equal">
      <formula>0</formula>
    </cfRule>
  </conditionalFormatting>
  <conditionalFormatting sqref="R101">
    <cfRule type="cellIs" dxfId="189" priority="190" stopIfTrue="1" operator="equal">
      <formula>0</formula>
    </cfRule>
  </conditionalFormatting>
  <conditionalFormatting sqref="R109">
    <cfRule type="cellIs" dxfId="188" priority="189" stopIfTrue="1" operator="equal">
      <formula>0</formula>
    </cfRule>
  </conditionalFormatting>
  <conditionalFormatting sqref="R117">
    <cfRule type="cellIs" dxfId="187" priority="188" stopIfTrue="1" operator="equal">
      <formula>0</formula>
    </cfRule>
  </conditionalFormatting>
  <conditionalFormatting sqref="R125">
    <cfRule type="cellIs" dxfId="186" priority="187" stopIfTrue="1" operator="equal">
      <formula>0</formula>
    </cfRule>
  </conditionalFormatting>
  <conditionalFormatting sqref="R133">
    <cfRule type="cellIs" dxfId="185" priority="186" stopIfTrue="1" operator="equal">
      <formula>0</formula>
    </cfRule>
  </conditionalFormatting>
  <conditionalFormatting sqref="R141">
    <cfRule type="cellIs" dxfId="184" priority="185" stopIfTrue="1" operator="equal">
      <formula>0</formula>
    </cfRule>
  </conditionalFormatting>
  <conditionalFormatting sqref="R149">
    <cfRule type="cellIs" dxfId="183" priority="184" stopIfTrue="1" operator="equal">
      <formula>0</formula>
    </cfRule>
  </conditionalFormatting>
  <conditionalFormatting sqref="R157">
    <cfRule type="cellIs" dxfId="182" priority="183" stopIfTrue="1" operator="equal">
      <formula>0</formula>
    </cfRule>
  </conditionalFormatting>
  <conditionalFormatting sqref="R165">
    <cfRule type="cellIs" dxfId="181" priority="182" stopIfTrue="1" operator="equal">
      <formula>0</formula>
    </cfRule>
  </conditionalFormatting>
  <conditionalFormatting sqref="R173">
    <cfRule type="cellIs" dxfId="180" priority="181" stopIfTrue="1" operator="equal">
      <formula>0</formula>
    </cfRule>
  </conditionalFormatting>
  <conditionalFormatting sqref="R181">
    <cfRule type="cellIs" dxfId="179" priority="180" stopIfTrue="1" operator="equal">
      <formula>0</formula>
    </cfRule>
  </conditionalFormatting>
  <conditionalFormatting sqref="R189">
    <cfRule type="cellIs" dxfId="178" priority="179" stopIfTrue="1" operator="equal">
      <formula>0</formula>
    </cfRule>
  </conditionalFormatting>
  <conditionalFormatting sqref="R197">
    <cfRule type="cellIs" dxfId="177" priority="178" stopIfTrue="1" operator="equal">
      <formula>0</formula>
    </cfRule>
  </conditionalFormatting>
  <conditionalFormatting sqref="R205">
    <cfRule type="cellIs" dxfId="176" priority="177" stopIfTrue="1" operator="equal">
      <formula>0</formula>
    </cfRule>
  </conditionalFormatting>
  <conditionalFormatting sqref="R213">
    <cfRule type="cellIs" dxfId="175" priority="176" stopIfTrue="1" operator="equal">
      <formula>0</formula>
    </cfRule>
  </conditionalFormatting>
  <conditionalFormatting sqref="R221">
    <cfRule type="cellIs" dxfId="174" priority="175" stopIfTrue="1" operator="equal">
      <formula>0</formula>
    </cfRule>
  </conditionalFormatting>
  <conditionalFormatting sqref="R229">
    <cfRule type="cellIs" dxfId="173" priority="174" stopIfTrue="1" operator="equal">
      <formula>0</formula>
    </cfRule>
  </conditionalFormatting>
  <conditionalFormatting sqref="R237">
    <cfRule type="cellIs" dxfId="172" priority="173" stopIfTrue="1" operator="equal">
      <formula>0</formula>
    </cfRule>
  </conditionalFormatting>
  <conditionalFormatting sqref="R245">
    <cfRule type="cellIs" dxfId="171" priority="172" stopIfTrue="1" operator="equal">
      <formula>0</formula>
    </cfRule>
  </conditionalFormatting>
  <conditionalFormatting sqref="R253">
    <cfRule type="cellIs" dxfId="170" priority="171" stopIfTrue="1" operator="equal">
      <formula>0</formula>
    </cfRule>
  </conditionalFormatting>
  <conditionalFormatting sqref="R261">
    <cfRule type="cellIs" dxfId="169" priority="170" stopIfTrue="1" operator="equal">
      <formula>0</formula>
    </cfRule>
  </conditionalFormatting>
  <conditionalFormatting sqref="R269">
    <cfRule type="cellIs" dxfId="168" priority="169" stopIfTrue="1" operator="equal">
      <formula>0</formula>
    </cfRule>
  </conditionalFormatting>
  <conditionalFormatting sqref="R277">
    <cfRule type="cellIs" dxfId="167" priority="168" stopIfTrue="1" operator="equal">
      <formula>0</formula>
    </cfRule>
  </conditionalFormatting>
  <conditionalFormatting sqref="R285">
    <cfRule type="cellIs" dxfId="166" priority="167" stopIfTrue="1" operator="equal">
      <formula>0</formula>
    </cfRule>
  </conditionalFormatting>
  <conditionalFormatting sqref="R293">
    <cfRule type="cellIs" dxfId="165" priority="166" stopIfTrue="1" operator="equal">
      <formula>0</formula>
    </cfRule>
  </conditionalFormatting>
  <conditionalFormatting sqref="R301">
    <cfRule type="cellIs" dxfId="164" priority="165" stopIfTrue="1" operator="equal">
      <formula>0</formula>
    </cfRule>
  </conditionalFormatting>
  <conditionalFormatting sqref="R309">
    <cfRule type="cellIs" dxfId="163" priority="164" stopIfTrue="1" operator="equal">
      <formula>0</formula>
    </cfRule>
  </conditionalFormatting>
  <conditionalFormatting sqref="R317">
    <cfRule type="cellIs" dxfId="162" priority="163" stopIfTrue="1" operator="equal">
      <formula>0</formula>
    </cfRule>
  </conditionalFormatting>
  <conditionalFormatting sqref="R325">
    <cfRule type="cellIs" dxfId="161" priority="162" stopIfTrue="1" operator="equal">
      <formula>0</formula>
    </cfRule>
  </conditionalFormatting>
  <conditionalFormatting sqref="R333">
    <cfRule type="cellIs" dxfId="160" priority="161" stopIfTrue="1" operator="equal">
      <formula>0</formula>
    </cfRule>
  </conditionalFormatting>
  <conditionalFormatting sqref="R341">
    <cfRule type="cellIs" dxfId="159" priority="160" stopIfTrue="1" operator="equal">
      <formula>0</formula>
    </cfRule>
  </conditionalFormatting>
  <conditionalFormatting sqref="R349">
    <cfRule type="cellIs" dxfId="158" priority="159" stopIfTrue="1" operator="equal">
      <formula>0</formula>
    </cfRule>
  </conditionalFormatting>
  <conditionalFormatting sqref="R357">
    <cfRule type="cellIs" dxfId="157" priority="158" stopIfTrue="1" operator="equal">
      <formula>0</formula>
    </cfRule>
  </conditionalFormatting>
  <conditionalFormatting sqref="R365">
    <cfRule type="cellIs" dxfId="156" priority="157" stopIfTrue="1" operator="equal">
      <formula>0</formula>
    </cfRule>
  </conditionalFormatting>
  <conditionalFormatting sqref="R373">
    <cfRule type="cellIs" dxfId="155" priority="156" stopIfTrue="1" operator="equal">
      <formula>0</formula>
    </cfRule>
  </conditionalFormatting>
  <conditionalFormatting sqref="R381">
    <cfRule type="cellIs" dxfId="154" priority="155" stopIfTrue="1" operator="equal">
      <formula>0</formula>
    </cfRule>
  </conditionalFormatting>
  <conditionalFormatting sqref="R389">
    <cfRule type="cellIs" dxfId="153" priority="154" stopIfTrue="1" operator="equal">
      <formula>0</formula>
    </cfRule>
  </conditionalFormatting>
  <conditionalFormatting sqref="R397">
    <cfRule type="cellIs" dxfId="152" priority="153" stopIfTrue="1" operator="equal">
      <formula>0</formula>
    </cfRule>
  </conditionalFormatting>
  <conditionalFormatting sqref="R405">
    <cfRule type="cellIs" dxfId="151" priority="152" stopIfTrue="1" operator="equal">
      <formula>0</formula>
    </cfRule>
  </conditionalFormatting>
  <conditionalFormatting sqref="R413">
    <cfRule type="cellIs" dxfId="150" priority="151" stopIfTrue="1" operator="equal">
      <formula>0</formula>
    </cfRule>
  </conditionalFormatting>
  <conditionalFormatting sqref="R421">
    <cfRule type="cellIs" dxfId="149" priority="150" stopIfTrue="1" operator="equal">
      <formula>0</formula>
    </cfRule>
  </conditionalFormatting>
  <conditionalFormatting sqref="R429">
    <cfRule type="cellIs" dxfId="148" priority="149" stopIfTrue="1" operator="equal">
      <formula>0</formula>
    </cfRule>
  </conditionalFormatting>
  <conditionalFormatting sqref="R437">
    <cfRule type="cellIs" dxfId="147" priority="148" stopIfTrue="1" operator="equal">
      <formula>0</formula>
    </cfRule>
  </conditionalFormatting>
  <conditionalFormatting sqref="R445">
    <cfRule type="cellIs" dxfId="146" priority="147" stopIfTrue="1" operator="equal">
      <formula>0</formula>
    </cfRule>
  </conditionalFormatting>
  <conditionalFormatting sqref="R453">
    <cfRule type="cellIs" dxfId="145" priority="146" stopIfTrue="1" operator="equal">
      <formula>0</formula>
    </cfRule>
  </conditionalFormatting>
  <conditionalFormatting sqref="R461">
    <cfRule type="cellIs" dxfId="144" priority="145" stopIfTrue="1" operator="equal">
      <formula>0</formula>
    </cfRule>
  </conditionalFormatting>
  <conditionalFormatting sqref="R469">
    <cfRule type="cellIs" dxfId="143" priority="144" stopIfTrue="1" operator="equal">
      <formula>0</formula>
    </cfRule>
  </conditionalFormatting>
  <conditionalFormatting sqref="R477">
    <cfRule type="cellIs" dxfId="142" priority="143" stopIfTrue="1" operator="equal">
      <formula>0</formula>
    </cfRule>
  </conditionalFormatting>
  <conditionalFormatting sqref="R485">
    <cfRule type="cellIs" dxfId="141" priority="142" stopIfTrue="1" operator="equal">
      <formula>0</formula>
    </cfRule>
  </conditionalFormatting>
  <conditionalFormatting sqref="R493">
    <cfRule type="cellIs" dxfId="140" priority="141" stopIfTrue="1" operator="equal">
      <formula>0</formula>
    </cfRule>
  </conditionalFormatting>
  <conditionalFormatting sqref="R501">
    <cfRule type="cellIs" dxfId="139" priority="140" stopIfTrue="1" operator="equal">
      <formula>0</formula>
    </cfRule>
  </conditionalFormatting>
  <conditionalFormatting sqref="R509">
    <cfRule type="cellIs" dxfId="138" priority="139" stopIfTrue="1" operator="equal">
      <formula>0</formula>
    </cfRule>
  </conditionalFormatting>
  <conditionalFormatting sqref="R517">
    <cfRule type="cellIs" dxfId="137" priority="138" stopIfTrue="1" operator="equal">
      <formula>0</formula>
    </cfRule>
  </conditionalFormatting>
  <conditionalFormatting sqref="R525">
    <cfRule type="cellIs" dxfId="136" priority="137" stopIfTrue="1" operator="equal">
      <formula>0</formula>
    </cfRule>
  </conditionalFormatting>
  <conditionalFormatting sqref="R533">
    <cfRule type="cellIs" dxfId="135" priority="136" stopIfTrue="1" operator="equal">
      <formula>0</formula>
    </cfRule>
  </conditionalFormatting>
  <conditionalFormatting sqref="R541">
    <cfRule type="cellIs" dxfId="134" priority="135" stopIfTrue="1" operator="equal">
      <formula>0</formula>
    </cfRule>
  </conditionalFormatting>
  <conditionalFormatting sqref="R549">
    <cfRule type="cellIs" dxfId="133" priority="134" stopIfTrue="1" operator="equal">
      <formula>0</formula>
    </cfRule>
  </conditionalFormatting>
  <conditionalFormatting sqref="R557">
    <cfRule type="cellIs" dxfId="132" priority="133" stopIfTrue="1" operator="equal">
      <formula>0</formula>
    </cfRule>
  </conditionalFormatting>
  <conditionalFormatting sqref="R565">
    <cfRule type="cellIs" dxfId="131" priority="132" stopIfTrue="1" operator="equal">
      <formula>0</formula>
    </cfRule>
  </conditionalFormatting>
  <conditionalFormatting sqref="R573">
    <cfRule type="cellIs" dxfId="130" priority="131" stopIfTrue="1" operator="equal">
      <formula>0</formula>
    </cfRule>
  </conditionalFormatting>
  <conditionalFormatting sqref="R581">
    <cfRule type="cellIs" dxfId="129" priority="130" stopIfTrue="1" operator="equal">
      <formula>0</formula>
    </cfRule>
  </conditionalFormatting>
  <conditionalFormatting sqref="R589">
    <cfRule type="cellIs" dxfId="128" priority="129" stopIfTrue="1" operator="equal">
      <formula>0</formula>
    </cfRule>
  </conditionalFormatting>
  <conditionalFormatting sqref="R597">
    <cfRule type="cellIs" dxfId="127" priority="128" stopIfTrue="1" operator="equal">
      <formula>0</formula>
    </cfRule>
  </conditionalFormatting>
  <conditionalFormatting sqref="R605">
    <cfRule type="cellIs" dxfId="126" priority="127" stopIfTrue="1" operator="equal">
      <formula>0</formula>
    </cfRule>
  </conditionalFormatting>
  <conditionalFormatting sqref="R613">
    <cfRule type="cellIs" dxfId="125" priority="126" stopIfTrue="1" operator="equal">
      <formula>0</formula>
    </cfRule>
  </conditionalFormatting>
  <conditionalFormatting sqref="R621">
    <cfRule type="cellIs" dxfId="124" priority="125" stopIfTrue="1" operator="equal">
      <formula>0</formula>
    </cfRule>
  </conditionalFormatting>
  <conditionalFormatting sqref="R629">
    <cfRule type="cellIs" dxfId="123" priority="124" stopIfTrue="1" operator="equal">
      <formula>0</formula>
    </cfRule>
  </conditionalFormatting>
  <conditionalFormatting sqref="R637">
    <cfRule type="cellIs" dxfId="122" priority="123" stopIfTrue="1" operator="equal">
      <formula>0</formula>
    </cfRule>
  </conditionalFormatting>
  <conditionalFormatting sqref="R645">
    <cfRule type="cellIs" dxfId="121" priority="122" stopIfTrue="1" operator="equal">
      <formula>0</formula>
    </cfRule>
  </conditionalFormatting>
  <conditionalFormatting sqref="R653">
    <cfRule type="cellIs" dxfId="120" priority="121" stopIfTrue="1" operator="equal">
      <formula>0</formula>
    </cfRule>
  </conditionalFormatting>
  <conditionalFormatting sqref="R661">
    <cfRule type="cellIs" dxfId="119" priority="120" stopIfTrue="1" operator="equal">
      <formula>0</formula>
    </cfRule>
  </conditionalFormatting>
  <conditionalFormatting sqref="R669">
    <cfRule type="cellIs" dxfId="118" priority="119" stopIfTrue="1" operator="equal">
      <formula>0</formula>
    </cfRule>
  </conditionalFormatting>
  <conditionalFormatting sqref="R677">
    <cfRule type="cellIs" dxfId="117" priority="118" stopIfTrue="1" operator="equal">
      <formula>0</formula>
    </cfRule>
  </conditionalFormatting>
  <conditionalFormatting sqref="R685">
    <cfRule type="cellIs" dxfId="116" priority="117" stopIfTrue="1" operator="equal">
      <formula>0</formula>
    </cfRule>
  </conditionalFormatting>
  <conditionalFormatting sqref="R693">
    <cfRule type="cellIs" dxfId="115" priority="116" stopIfTrue="1" operator="equal">
      <formula>0</formula>
    </cfRule>
  </conditionalFormatting>
  <conditionalFormatting sqref="R701">
    <cfRule type="cellIs" dxfId="114" priority="115" stopIfTrue="1" operator="equal">
      <formula>0</formula>
    </cfRule>
  </conditionalFormatting>
  <conditionalFormatting sqref="R709">
    <cfRule type="cellIs" dxfId="113" priority="114" stopIfTrue="1" operator="equal">
      <formula>0</formula>
    </cfRule>
  </conditionalFormatting>
  <conditionalFormatting sqref="R717">
    <cfRule type="cellIs" dxfId="112" priority="113" stopIfTrue="1" operator="equal">
      <formula>0</formula>
    </cfRule>
  </conditionalFormatting>
  <conditionalFormatting sqref="R725">
    <cfRule type="cellIs" dxfId="111" priority="112" stopIfTrue="1" operator="equal">
      <formula>0</formula>
    </cfRule>
  </conditionalFormatting>
  <conditionalFormatting sqref="R733">
    <cfRule type="cellIs" dxfId="110" priority="111" stopIfTrue="1" operator="equal">
      <formula>0</formula>
    </cfRule>
  </conditionalFormatting>
  <conditionalFormatting sqref="R741">
    <cfRule type="cellIs" dxfId="109" priority="110" stopIfTrue="1" operator="equal">
      <formula>0</formula>
    </cfRule>
  </conditionalFormatting>
  <conditionalFormatting sqref="R749">
    <cfRule type="cellIs" dxfId="108" priority="109" stopIfTrue="1" operator="equal">
      <formula>0</formula>
    </cfRule>
  </conditionalFormatting>
  <conditionalFormatting sqref="R757">
    <cfRule type="cellIs" dxfId="107" priority="108" stopIfTrue="1" operator="equal">
      <formula>0</formula>
    </cfRule>
  </conditionalFormatting>
  <conditionalFormatting sqref="R765">
    <cfRule type="cellIs" dxfId="106" priority="107" stopIfTrue="1" operator="equal">
      <formula>0</formula>
    </cfRule>
  </conditionalFormatting>
  <conditionalFormatting sqref="R773">
    <cfRule type="cellIs" dxfId="105" priority="106" stopIfTrue="1" operator="equal">
      <formula>0</formula>
    </cfRule>
  </conditionalFormatting>
  <conditionalFormatting sqref="R781">
    <cfRule type="cellIs" dxfId="104" priority="105" stopIfTrue="1" operator="equal">
      <formula>0</formula>
    </cfRule>
  </conditionalFormatting>
  <conditionalFormatting sqref="R789">
    <cfRule type="cellIs" dxfId="103" priority="104" stopIfTrue="1" operator="equal">
      <formula>0</formula>
    </cfRule>
  </conditionalFormatting>
  <conditionalFormatting sqref="R797">
    <cfRule type="cellIs" dxfId="102" priority="103" stopIfTrue="1" operator="equal">
      <formula>0</formula>
    </cfRule>
  </conditionalFormatting>
  <conditionalFormatting sqref="R805">
    <cfRule type="cellIs" dxfId="101" priority="102" stopIfTrue="1" operator="equal">
      <formula>0</formula>
    </cfRule>
  </conditionalFormatting>
  <conditionalFormatting sqref="R813">
    <cfRule type="cellIs" dxfId="100" priority="101" stopIfTrue="1" operator="equal">
      <formula>0</formula>
    </cfRule>
  </conditionalFormatting>
  <conditionalFormatting sqref="R821">
    <cfRule type="cellIs" dxfId="99" priority="100" stopIfTrue="1" operator="equal">
      <formula>0</formula>
    </cfRule>
  </conditionalFormatting>
  <conditionalFormatting sqref="R829">
    <cfRule type="cellIs" dxfId="98" priority="99" stopIfTrue="1" operator="equal">
      <formula>0</formula>
    </cfRule>
  </conditionalFormatting>
  <conditionalFormatting sqref="R837">
    <cfRule type="cellIs" dxfId="97" priority="98" stopIfTrue="1" operator="equal">
      <formula>0</formula>
    </cfRule>
  </conditionalFormatting>
  <conditionalFormatting sqref="R845">
    <cfRule type="cellIs" dxfId="96" priority="97" stopIfTrue="1" operator="equal">
      <formula>0</formula>
    </cfRule>
  </conditionalFormatting>
  <conditionalFormatting sqref="R853">
    <cfRule type="cellIs" dxfId="95" priority="96" stopIfTrue="1" operator="equal">
      <formula>0</formula>
    </cfRule>
  </conditionalFormatting>
  <conditionalFormatting sqref="R861">
    <cfRule type="cellIs" dxfId="94" priority="95" stopIfTrue="1" operator="equal">
      <formula>0</formula>
    </cfRule>
  </conditionalFormatting>
  <conditionalFormatting sqref="R869">
    <cfRule type="cellIs" dxfId="93" priority="94" stopIfTrue="1" operator="equal">
      <formula>0</formula>
    </cfRule>
  </conditionalFormatting>
  <conditionalFormatting sqref="R877">
    <cfRule type="cellIs" dxfId="92" priority="93" stopIfTrue="1" operator="equal">
      <formula>0</formula>
    </cfRule>
  </conditionalFormatting>
  <conditionalFormatting sqref="R885">
    <cfRule type="cellIs" dxfId="91" priority="92" stopIfTrue="1" operator="equal">
      <formula>0</formula>
    </cfRule>
  </conditionalFormatting>
  <conditionalFormatting sqref="R893">
    <cfRule type="cellIs" dxfId="90" priority="91" stopIfTrue="1" operator="equal">
      <formula>0</formula>
    </cfRule>
  </conditionalFormatting>
  <conditionalFormatting sqref="R901">
    <cfRule type="cellIs" dxfId="89" priority="90" stopIfTrue="1" operator="equal">
      <formula>0</formula>
    </cfRule>
  </conditionalFormatting>
  <conditionalFormatting sqref="R909">
    <cfRule type="cellIs" dxfId="88" priority="89" stopIfTrue="1" operator="equal">
      <formula>0</formula>
    </cfRule>
  </conditionalFormatting>
  <conditionalFormatting sqref="R917">
    <cfRule type="cellIs" dxfId="87" priority="88" stopIfTrue="1" operator="equal">
      <formula>0</formula>
    </cfRule>
  </conditionalFormatting>
  <conditionalFormatting sqref="R925">
    <cfRule type="cellIs" dxfId="86" priority="87" stopIfTrue="1" operator="equal">
      <formula>0</formula>
    </cfRule>
  </conditionalFormatting>
  <conditionalFormatting sqref="R933">
    <cfRule type="cellIs" dxfId="85" priority="86" stopIfTrue="1" operator="equal">
      <formula>0</formula>
    </cfRule>
  </conditionalFormatting>
  <conditionalFormatting sqref="R941">
    <cfRule type="cellIs" dxfId="84" priority="85" stopIfTrue="1" operator="equal">
      <formula>0</formula>
    </cfRule>
  </conditionalFormatting>
  <conditionalFormatting sqref="R949">
    <cfRule type="cellIs" dxfId="83" priority="84" stopIfTrue="1" operator="equal">
      <formula>0</formula>
    </cfRule>
  </conditionalFormatting>
  <conditionalFormatting sqref="R957">
    <cfRule type="cellIs" dxfId="82" priority="83" stopIfTrue="1" operator="equal">
      <formula>0</formula>
    </cfRule>
  </conditionalFormatting>
  <conditionalFormatting sqref="R965">
    <cfRule type="cellIs" dxfId="81" priority="82" stopIfTrue="1" operator="equal">
      <formula>0</formula>
    </cfRule>
  </conditionalFormatting>
  <conditionalFormatting sqref="R973">
    <cfRule type="cellIs" dxfId="80" priority="81" stopIfTrue="1" operator="equal">
      <formula>0</formula>
    </cfRule>
  </conditionalFormatting>
  <conditionalFormatting sqref="R981">
    <cfRule type="cellIs" dxfId="79" priority="80" stopIfTrue="1" operator="equal">
      <formula>0</formula>
    </cfRule>
  </conditionalFormatting>
  <conditionalFormatting sqref="R989">
    <cfRule type="cellIs" dxfId="78" priority="79" stopIfTrue="1" operator="equal">
      <formula>0</formula>
    </cfRule>
  </conditionalFormatting>
  <conditionalFormatting sqref="R997">
    <cfRule type="cellIs" dxfId="77" priority="78" stopIfTrue="1" operator="equal">
      <formula>0</formula>
    </cfRule>
  </conditionalFormatting>
  <conditionalFormatting sqref="R1005">
    <cfRule type="cellIs" dxfId="76" priority="77" stopIfTrue="1" operator="equal">
      <formula>0</formula>
    </cfRule>
  </conditionalFormatting>
  <conditionalFormatting sqref="R1013">
    <cfRule type="cellIs" dxfId="75" priority="76" stopIfTrue="1" operator="equal">
      <formula>0</formula>
    </cfRule>
  </conditionalFormatting>
  <conditionalFormatting sqref="R1021">
    <cfRule type="cellIs" dxfId="74" priority="75" stopIfTrue="1" operator="equal">
      <formula>0</formula>
    </cfRule>
  </conditionalFormatting>
  <conditionalFormatting sqref="R1029">
    <cfRule type="cellIs" dxfId="73" priority="74" stopIfTrue="1" operator="equal">
      <formula>0</formula>
    </cfRule>
  </conditionalFormatting>
  <conditionalFormatting sqref="R1037">
    <cfRule type="cellIs" dxfId="72" priority="73" stopIfTrue="1" operator="equal">
      <formula>0</formula>
    </cfRule>
  </conditionalFormatting>
  <conditionalFormatting sqref="R1045">
    <cfRule type="cellIs" dxfId="71" priority="72" stopIfTrue="1" operator="equal">
      <formula>0</formula>
    </cfRule>
  </conditionalFormatting>
  <conditionalFormatting sqref="R1053">
    <cfRule type="cellIs" dxfId="70" priority="71" stopIfTrue="1" operator="equal">
      <formula>0</formula>
    </cfRule>
  </conditionalFormatting>
  <conditionalFormatting sqref="R1061">
    <cfRule type="cellIs" dxfId="69" priority="70" stopIfTrue="1" operator="equal">
      <formula>0</formula>
    </cfRule>
  </conditionalFormatting>
  <conditionalFormatting sqref="R1069">
    <cfRule type="cellIs" dxfId="68" priority="69" stopIfTrue="1" operator="equal">
      <formula>0</formula>
    </cfRule>
  </conditionalFormatting>
  <conditionalFormatting sqref="R1077">
    <cfRule type="cellIs" dxfId="67" priority="68" stopIfTrue="1" operator="equal">
      <formula>0</formula>
    </cfRule>
  </conditionalFormatting>
  <conditionalFormatting sqref="R1085">
    <cfRule type="cellIs" dxfId="66" priority="67" stopIfTrue="1" operator="equal">
      <formula>0</formula>
    </cfRule>
  </conditionalFormatting>
  <conditionalFormatting sqref="R1093">
    <cfRule type="cellIs" dxfId="65" priority="66" stopIfTrue="1" operator="equal">
      <formula>0</formula>
    </cfRule>
  </conditionalFormatting>
  <conditionalFormatting sqref="R1101">
    <cfRule type="cellIs" dxfId="64" priority="65" stopIfTrue="1" operator="equal">
      <formula>0</formula>
    </cfRule>
  </conditionalFormatting>
  <conditionalFormatting sqref="R1109">
    <cfRule type="cellIs" dxfId="63" priority="64" stopIfTrue="1" operator="equal">
      <formula>0</formula>
    </cfRule>
  </conditionalFormatting>
  <conditionalFormatting sqref="R1117">
    <cfRule type="cellIs" dxfId="62" priority="63" stopIfTrue="1" operator="equal">
      <formula>0</formula>
    </cfRule>
  </conditionalFormatting>
  <conditionalFormatting sqref="R1125">
    <cfRule type="cellIs" dxfId="61" priority="62" stopIfTrue="1" operator="equal">
      <formula>0</formula>
    </cfRule>
  </conditionalFormatting>
  <conditionalFormatting sqref="R1133">
    <cfRule type="cellIs" dxfId="60" priority="61" stopIfTrue="1" operator="equal">
      <formula>0</formula>
    </cfRule>
  </conditionalFormatting>
  <conditionalFormatting sqref="R1141">
    <cfRule type="cellIs" dxfId="59" priority="60" stopIfTrue="1" operator="equal">
      <formula>0</formula>
    </cfRule>
  </conditionalFormatting>
  <conditionalFormatting sqref="R1149">
    <cfRule type="cellIs" dxfId="58" priority="59" stopIfTrue="1" operator="equal">
      <formula>0</formula>
    </cfRule>
  </conditionalFormatting>
  <conditionalFormatting sqref="R1157">
    <cfRule type="cellIs" dxfId="57" priority="58" stopIfTrue="1" operator="equal">
      <formula>0</formula>
    </cfRule>
  </conditionalFormatting>
  <conditionalFormatting sqref="R1165">
    <cfRule type="cellIs" dxfId="56" priority="57" stopIfTrue="1" operator="equal">
      <formula>0</formula>
    </cfRule>
  </conditionalFormatting>
  <conditionalFormatting sqref="R1173">
    <cfRule type="cellIs" dxfId="55" priority="56" stopIfTrue="1" operator="equal">
      <formula>0</formula>
    </cfRule>
  </conditionalFormatting>
  <conditionalFormatting sqref="R1181">
    <cfRule type="cellIs" dxfId="54" priority="55" stopIfTrue="1" operator="equal">
      <formula>0</formula>
    </cfRule>
  </conditionalFormatting>
  <conditionalFormatting sqref="R1189">
    <cfRule type="cellIs" dxfId="53" priority="54" stopIfTrue="1" operator="equal">
      <formula>0</formula>
    </cfRule>
  </conditionalFormatting>
  <conditionalFormatting sqref="R1197">
    <cfRule type="cellIs" dxfId="52" priority="53" stopIfTrue="1" operator="equal">
      <formula>0</formula>
    </cfRule>
  </conditionalFormatting>
  <conditionalFormatting sqref="R1205">
    <cfRule type="cellIs" dxfId="51" priority="52" stopIfTrue="1" operator="equal">
      <formula>0</formula>
    </cfRule>
  </conditionalFormatting>
  <conditionalFormatting sqref="R1213">
    <cfRule type="cellIs" dxfId="50" priority="51" stopIfTrue="1" operator="equal">
      <formula>0</formula>
    </cfRule>
  </conditionalFormatting>
  <conditionalFormatting sqref="R1221">
    <cfRule type="cellIs" dxfId="49" priority="50" stopIfTrue="1" operator="equal">
      <formula>0</formula>
    </cfRule>
  </conditionalFormatting>
  <conditionalFormatting sqref="R1229">
    <cfRule type="cellIs" dxfId="48" priority="49" stopIfTrue="1" operator="equal">
      <formula>0</formula>
    </cfRule>
  </conditionalFormatting>
  <conditionalFormatting sqref="R1237">
    <cfRule type="cellIs" dxfId="47" priority="48" stopIfTrue="1" operator="equal">
      <formula>0</formula>
    </cfRule>
  </conditionalFormatting>
  <conditionalFormatting sqref="R1245">
    <cfRule type="cellIs" dxfId="46" priority="47" stopIfTrue="1" operator="equal">
      <formula>0</formula>
    </cfRule>
  </conditionalFormatting>
  <conditionalFormatting sqref="R1253">
    <cfRule type="cellIs" dxfId="45" priority="46" stopIfTrue="1" operator="equal">
      <formula>0</formula>
    </cfRule>
  </conditionalFormatting>
  <conditionalFormatting sqref="R1261">
    <cfRule type="cellIs" dxfId="44" priority="45" stopIfTrue="1" operator="equal">
      <formula>0</formula>
    </cfRule>
  </conditionalFormatting>
  <conditionalFormatting sqref="R1269">
    <cfRule type="cellIs" dxfId="43" priority="44" stopIfTrue="1" operator="equal">
      <formula>0</formula>
    </cfRule>
  </conditionalFormatting>
  <conditionalFormatting sqref="R1277">
    <cfRule type="cellIs" dxfId="42" priority="43" stopIfTrue="1" operator="equal">
      <formula>0</formula>
    </cfRule>
  </conditionalFormatting>
  <conditionalFormatting sqref="R1285">
    <cfRule type="cellIs" dxfId="41" priority="42" stopIfTrue="1" operator="equal">
      <formula>0</formula>
    </cfRule>
  </conditionalFormatting>
  <conditionalFormatting sqref="R1293">
    <cfRule type="cellIs" dxfId="40" priority="41" stopIfTrue="1" operator="equal">
      <formula>0</formula>
    </cfRule>
  </conditionalFormatting>
  <conditionalFormatting sqref="R1301">
    <cfRule type="cellIs" dxfId="39" priority="40" stopIfTrue="1" operator="equal">
      <formula>0</formula>
    </cfRule>
  </conditionalFormatting>
  <conditionalFormatting sqref="R1309">
    <cfRule type="cellIs" dxfId="38" priority="39" stopIfTrue="1" operator="equal">
      <formula>0</formula>
    </cfRule>
  </conditionalFormatting>
  <conditionalFormatting sqref="R1317">
    <cfRule type="cellIs" dxfId="37" priority="38" stopIfTrue="1" operator="equal">
      <formula>0</formula>
    </cfRule>
  </conditionalFormatting>
  <conditionalFormatting sqref="R1325">
    <cfRule type="cellIs" dxfId="36" priority="37" stopIfTrue="1" operator="equal">
      <formula>0</formula>
    </cfRule>
  </conditionalFormatting>
  <conditionalFormatting sqref="R1333">
    <cfRule type="cellIs" dxfId="35" priority="36" stopIfTrue="1" operator="equal">
      <formula>0</formula>
    </cfRule>
  </conditionalFormatting>
  <conditionalFormatting sqref="R1341">
    <cfRule type="cellIs" dxfId="34" priority="35" stopIfTrue="1" operator="equal">
      <formula>0</formula>
    </cfRule>
  </conditionalFormatting>
  <conditionalFormatting sqref="R1349">
    <cfRule type="cellIs" dxfId="33" priority="34" stopIfTrue="1" operator="equal">
      <formula>0</formula>
    </cfRule>
  </conditionalFormatting>
  <conditionalFormatting sqref="R1357">
    <cfRule type="cellIs" dxfId="32" priority="33" stopIfTrue="1" operator="equal">
      <formula>0</formula>
    </cfRule>
  </conditionalFormatting>
  <conditionalFormatting sqref="R1365">
    <cfRule type="cellIs" dxfId="31" priority="32" stopIfTrue="1" operator="equal">
      <formula>0</formula>
    </cfRule>
  </conditionalFormatting>
  <conditionalFormatting sqref="R1373">
    <cfRule type="cellIs" dxfId="30" priority="31" stopIfTrue="1" operator="equal">
      <formula>0</formula>
    </cfRule>
  </conditionalFormatting>
  <conditionalFormatting sqref="R1381">
    <cfRule type="cellIs" dxfId="29" priority="30" stopIfTrue="1" operator="equal">
      <formula>0</formula>
    </cfRule>
  </conditionalFormatting>
  <conditionalFormatting sqref="R1389">
    <cfRule type="cellIs" dxfId="28" priority="29" stopIfTrue="1" operator="equal">
      <formula>0</formula>
    </cfRule>
  </conditionalFormatting>
  <conditionalFormatting sqref="R1397">
    <cfRule type="cellIs" dxfId="27" priority="28" stopIfTrue="1" operator="equal">
      <formula>0</formula>
    </cfRule>
  </conditionalFormatting>
  <conditionalFormatting sqref="R1405">
    <cfRule type="cellIs" dxfId="26" priority="27" stopIfTrue="1" operator="equal">
      <formula>0</formula>
    </cfRule>
  </conditionalFormatting>
  <conditionalFormatting sqref="R1413">
    <cfRule type="cellIs" dxfId="25" priority="26" stopIfTrue="1" operator="equal">
      <formula>0</formula>
    </cfRule>
  </conditionalFormatting>
  <conditionalFormatting sqref="R1421">
    <cfRule type="cellIs" dxfId="24" priority="25" stopIfTrue="1" operator="equal">
      <formula>0</formula>
    </cfRule>
  </conditionalFormatting>
  <conditionalFormatting sqref="R1429">
    <cfRule type="cellIs" dxfId="23" priority="24" stopIfTrue="1" operator="equal">
      <formula>0</formula>
    </cfRule>
  </conditionalFormatting>
  <conditionalFormatting sqref="R1437">
    <cfRule type="cellIs" dxfId="22" priority="23" stopIfTrue="1" operator="equal">
      <formula>0</formula>
    </cfRule>
  </conditionalFormatting>
  <conditionalFormatting sqref="R1445">
    <cfRule type="cellIs" dxfId="21" priority="22" stopIfTrue="1" operator="equal">
      <formula>0</formula>
    </cfRule>
  </conditionalFormatting>
  <conditionalFormatting sqref="R1453">
    <cfRule type="cellIs" dxfId="20" priority="21" stopIfTrue="1" operator="equal">
      <formula>0</formula>
    </cfRule>
  </conditionalFormatting>
  <conditionalFormatting sqref="R1461">
    <cfRule type="cellIs" dxfId="19" priority="20" stopIfTrue="1" operator="equal">
      <formula>0</formula>
    </cfRule>
  </conditionalFormatting>
  <conditionalFormatting sqref="R1469">
    <cfRule type="cellIs" dxfId="18" priority="19" stopIfTrue="1" operator="equal">
      <formula>0</formula>
    </cfRule>
  </conditionalFormatting>
  <conditionalFormatting sqref="R1477">
    <cfRule type="cellIs" dxfId="17" priority="18" stopIfTrue="1" operator="equal">
      <formula>0</formula>
    </cfRule>
  </conditionalFormatting>
  <conditionalFormatting sqref="R1485">
    <cfRule type="cellIs" dxfId="16" priority="17" stopIfTrue="1" operator="equal">
      <formula>0</formula>
    </cfRule>
  </conditionalFormatting>
  <conditionalFormatting sqref="R1493">
    <cfRule type="cellIs" dxfId="15" priority="16" stopIfTrue="1" operator="equal">
      <formula>0</formula>
    </cfRule>
  </conditionalFormatting>
  <conditionalFormatting sqref="R1501">
    <cfRule type="cellIs" dxfId="14" priority="15" stopIfTrue="1" operator="equal">
      <formula>0</formula>
    </cfRule>
  </conditionalFormatting>
  <conditionalFormatting sqref="R1509">
    <cfRule type="cellIs" dxfId="13" priority="14" stopIfTrue="1" operator="equal">
      <formula>0</formula>
    </cfRule>
  </conditionalFormatting>
  <conditionalFormatting sqref="R1517">
    <cfRule type="cellIs" dxfId="12" priority="13" stopIfTrue="1" operator="equal">
      <formula>0</formula>
    </cfRule>
  </conditionalFormatting>
  <conditionalFormatting sqref="R1525">
    <cfRule type="cellIs" dxfId="11" priority="12" stopIfTrue="1" operator="equal">
      <formula>0</formula>
    </cfRule>
  </conditionalFormatting>
  <conditionalFormatting sqref="R1533">
    <cfRule type="cellIs" dxfId="10" priority="11" stopIfTrue="1" operator="equal">
      <formula>0</formula>
    </cfRule>
  </conditionalFormatting>
  <conditionalFormatting sqref="R1541">
    <cfRule type="cellIs" dxfId="9" priority="10" stopIfTrue="1" operator="equal">
      <formula>0</formula>
    </cfRule>
  </conditionalFormatting>
  <conditionalFormatting sqref="R1549">
    <cfRule type="cellIs" dxfId="8" priority="9" stopIfTrue="1" operator="equal">
      <formula>0</formula>
    </cfRule>
  </conditionalFormatting>
  <conditionalFormatting sqref="R1557">
    <cfRule type="cellIs" dxfId="7" priority="8" stopIfTrue="1" operator="equal">
      <formula>0</formula>
    </cfRule>
  </conditionalFormatting>
  <conditionalFormatting sqref="R1565">
    <cfRule type="cellIs" dxfId="6" priority="7" stopIfTrue="1" operator="equal">
      <formula>0</formula>
    </cfRule>
  </conditionalFormatting>
  <conditionalFormatting sqref="R1573">
    <cfRule type="cellIs" dxfId="5" priority="6" stopIfTrue="1" operator="equal">
      <formula>0</formula>
    </cfRule>
  </conditionalFormatting>
  <conditionalFormatting sqref="R1581">
    <cfRule type="cellIs" dxfId="4" priority="5" stopIfTrue="1" operator="equal">
      <formula>0</formula>
    </cfRule>
  </conditionalFormatting>
  <conditionalFormatting sqref="R1589">
    <cfRule type="cellIs" dxfId="3" priority="4" stopIfTrue="1" operator="equal">
      <formula>0</formula>
    </cfRule>
  </conditionalFormatting>
  <conditionalFormatting sqref="R1597">
    <cfRule type="cellIs" dxfId="2" priority="3" stopIfTrue="1" operator="equal">
      <formula>0</formula>
    </cfRule>
  </conditionalFormatting>
  <conditionalFormatting sqref="R1605">
    <cfRule type="cellIs" dxfId="1" priority="2" stopIfTrue="1" operator="equal">
      <formula>0</formula>
    </cfRule>
  </conditionalFormatting>
  <conditionalFormatting sqref="R1613">
    <cfRule type="cellIs" dxfId="0" priority="1" stopIfTrue="1" operator="equal">
      <formula>0</formula>
    </cfRule>
  </conditionalFormatting>
  <dataValidations disablePrompts="1" count="2">
    <dataValidation imeMode="halfKatakana" allowBlank="1" showInputMessage="1" showErrorMessage="1" sqref="C23 C1143 C1175 C1063 C1095 C1183 C1103 D7 C1223 C1111 C1087 C1071 C1079 C55 C63 C71 C47 C1463 C31 C39 C1383 C1255 C1263 C1271 C1247 C1231 C1239 C1279 C1287 C1295 C79 C1303 C87 C1415 C1423 C1431 C1407 C1335 C1343 C1391 C1399 C1439 C1447 C1351 C1327 C1455 C1311 C1319 C1359 C1367 C1375 C1495 C1503 C1511 C1487 C1471 C1479 C1519 C1527 C1535 C95 C103 C183 C215 C223 C231 C207 C135 C143 C191 C199 C239 C247 C151 C127 C255 C111 C119 C159 C167 C175 C263 C295 C303 C311 C287 C271 C279 C319 C327 C335 C343 C423 C455 C463 C471 C447 C375 C383 C431 C439 C479 C487 C391 C367 C495 C351 C359 C399 C407 C415 C503 C535 C543 C551 C527 C511 C519 C559 C567 C575 C583 C663 C695 C703 C711 C687 C615 C623 C671 C679 C719 C727 C631 C607 C735 C591 C599 C639 C647 C655 C743 C775 C783 C791 C767 C751 C759 C799 C807 C815 C823 C903 C935 C943 C951 C927 C855 C863 C911 C919 C959 C967 C871 C847 C975 C831 C839 C879 C887 C895 C983 C1015 C1023 C1031 C1007 C991 C999 C1039 C1047 C1055 C1119 C1191 C1167 C1151 C1159 C1199 C1127 C1135 C1207 C1215 C1543 C1575 C1583 C1591 C1567 C1551 C1559 C1599 C1607 C1615" xr:uid="{00000000-0002-0000-0400-000000000000}"/>
    <dataValidation type="list" allowBlank="1" showInputMessage="1" showErrorMessage="1" sqref="E9" xr:uid="{00000000-0002-0000-0400-000001000000}">
      <formula1>$C$6:$C$7</formula1>
    </dataValidation>
  </dataValidations>
  <pageMargins left="0.39370078740157483" right="0.19685039370078741" top="0.51181102362204722" bottom="0.59055118110236227" header="0.51181102362204722" footer="0.51181102362204722"/>
  <pageSetup paperSize="9" scale="60" orientation="portrait" r:id="rId1"/>
  <headerFooter alignWithMargins="0">
    <oddHeader xml:space="preserve">&amp;L2.9 変更
&amp;R
</oddHeader>
    <oddFooter>&amp;C&amp;P / &amp;N ページ</oddFooter>
  </headerFooter>
  <rowBreaks count="2" manualBreakCount="2">
    <brk id="96" max="37" man="1"/>
    <brk id="176"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1"/>
  </sheetPr>
  <dimension ref="B2:AH25"/>
  <sheetViews>
    <sheetView zoomScaleNormal="100" workbookViewId="0"/>
  </sheetViews>
  <sheetFormatPr defaultRowHeight="13.5" x14ac:dyDescent="0.15"/>
  <cols>
    <col min="1" max="1" width="1.5" customWidth="1"/>
    <col min="2" max="2" width="6.75" customWidth="1"/>
    <col min="3" max="3" width="1" customWidth="1"/>
    <col min="4" max="4" width="1.875" customWidth="1"/>
    <col min="6" max="6" width="3.375" customWidth="1"/>
    <col min="7" max="7" width="2" customWidth="1"/>
    <col min="8" max="8" width="12.75" customWidth="1"/>
    <col min="9" max="9" width="3.625" customWidth="1"/>
    <col min="10" max="10" width="1.875" customWidth="1"/>
    <col min="11" max="11" width="8.25" customWidth="1"/>
    <col min="12" max="12" width="4.375" customWidth="1"/>
    <col min="13" max="13" width="2.125" customWidth="1"/>
    <col min="14" max="14" width="11.375" bestFit="1" customWidth="1"/>
    <col min="15" max="15" width="4.375" customWidth="1"/>
    <col min="16" max="16" width="2" customWidth="1"/>
    <col min="17" max="17" width="14" bestFit="1" customWidth="1"/>
    <col min="18" max="18" width="5.125" customWidth="1"/>
    <col min="19" max="19" width="2" customWidth="1"/>
    <col min="20" max="20" width="12.875" customWidth="1"/>
    <col min="21" max="21" width="4.625" customWidth="1"/>
    <col min="22" max="22" width="1.875" customWidth="1"/>
    <col min="24" max="24" width="4.625" customWidth="1"/>
  </cols>
  <sheetData>
    <row r="2" spans="2:34" x14ac:dyDescent="0.15">
      <c r="B2" s="7" t="s">
        <v>128</v>
      </c>
      <c r="E2" s="639" t="s">
        <v>55</v>
      </c>
      <c r="F2" s="640"/>
      <c r="H2" s="639" t="s">
        <v>50</v>
      </c>
      <c r="I2" s="640"/>
      <c r="K2" s="639" t="s">
        <v>56</v>
      </c>
      <c r="L2" s="640"/>
      <c r="M2" s="22"/>
      <c r="N2" s="639" t="s">
        <v>57</v>
      </c>
      <c r="O2" s="640"/>
      <c r="Q2" s="639" t="s">
        <v>58</v>
      </c>
      <c r="R2" s="640"/>
      <c r="T2" s="639" t="s">
        <v>59</v>
      </c>
      <c r="U2" s="640"/>
      <c r="W2" s="639" t="s">
        <v>107</v>
      </c>
      <c r="X2" s="641"/>
    </row>
    <row r="3" spans="2:34" x14ac:dyDescent="0.15">
      <c r="B3" s="9"/>
      <c r="E3" s="637" t="s">
        <v>48</v>
      </c>
      <c r="F3" s="638"/>
      <c r="H3" s="637" t="s">
        <v>33</v>
      </c>
      <c r="I3" s="638"/>
      <c r="K3" s="637" t="s">
        <v>63</v>
      </c>
      <c r="L3" s="638"/>
      <c r="M3" s="19"/>
      <c r="N3" s="637" t="s">
        <v>62</v>
      </c>
      <c r="O3" s="638"/>
      <c r="Q3" s="637" t="s">
        <v>61</v>
      </c>
      <c r="R3" s="638"/>
      <c r="T3" s="637" t="s">
        <v>60</v>
      </c>
      <c r="U3" s="638"/>
      <c r="W3" s="68"/>
      <c r="X3" s="69"/>
      <c r="AH3" s="4"/>
    </row>
    <row r="4" spans="2:34" x14ac:dyDescent="0.15">
      <c r="B4" s="71" t="s">
        <v>18</v>
      </c>
      <c r="E4" s="12"/>
      <c r="F4" s="12"/>
      <c r="H4" s="9"/>
      <c r="I4" s="11"/>
      <c r="K4" s="10"/>
      <c r="L4" s="10"/>
      <c r="M4" s="1"/>
      <c r="N4" s="11"/>
      <c r="O4" s="13">
        <v>0</v>
      </c>
      <c r="Q4" s="11"/>
      <c r="R4" s="13">
        <v>0</v>
      </c>
      <c r="T4" s="12"/>
      <c r="U4" s="12"/>
      <c r="W4" s="82" t="s">
        <v>106</v>
      </c>
      <c r="X4" s="69"/>
      <c r="AH4" s="4"/>
    </row>
    <row r="5" spans="2:34" ht="22.5" x14ac:dyDescent="0.15">
      <c r="B5" s="71" t="s">
        <v>19</v>
      </c>
      <c r="E5" s="11"/>
      <c r="F5" s="13">
        <v>0</v>
      </c>
      <c r="H5" s="11" t="s">
        <v>32</v>
      </c>
      <c r="I5" s="13">
        <v>0</v>
      </c>
      <c r="K5" s="12"/>
      <c r="L5" s="13">
        <v>0</v>
      </c>
      <c r="M5" s="20"/>
      <c r="N5" s="11" t="s">
        <v>42</v>
      </c>
      <c r="O5" s="13">
        <v>1</v>
      </c>
      <c r="Q5" s="11" t="s">
        <v>36</v>
      </c>
      <c r="R5" s="13">
        <v>1</v>
      </c>
      <c r="T5" s="11" t="s">
        <v>41</v>
      </c>
      <c r="U5" s="13">
        <v>0</v>
      </c>
      <c r="W5" s="82" t="s">
        <v>269</v>
      </c>
      <c r="X5" s="83"/>
      <c r="AH5" s="4"/>
    </row>
    <row r="6" spans="2:34" x14ac:dyDescent="0.15">
      <c r="B6" s="71" t="s">
        <v>20</v>
      </c>
      <c r="E6" s="11" t="s">
        <v>35</v>
      </c>
      <c r="F6" s="13">
        <v>1</v>
      </c>
      <c r="H6" s="11" t="s">
        <v>29</v>
      </c>
      <c r="I6" s="13">
        <v>1</v>
      </c>
      <c r="K6" s="11" t="s">
        <v>37</v>
      </c>
      <c r="L6" s="13">
        <v>1</v>
      </c>
      <c r="M6" s="21"/>
      <c r="N6" s="11" t="s">
        <v>43</v>
      </c>
      <c r="O6" s="13">
        <v>2</v>
      </c>
      <c r="Q6" s="11" t="s">
        <v>116</v>
      </c>
      <c r="R6" s="13">
        <v>2</v>
      </c>
      <c r="T6" s="11" t="s">
        <v>24</v>
      </c>
      <c r="U6" s="13">
        <v>1</v>
      </c>
      <c r="W6" s="84" t="s">
        <v>271</v>
      </c>
      <c r="X6" s="69"/>
      <c r="AH6" s="4"/>
    </row>
    <row r="7" spans="2:34" x14ac:dyDescent="0.15">
      <c r="B7" s="71" t="s">
        <v>21</v>
      </c>
      <c r="E7" s="11" t="s">
        <v>142</v>
      </c>
      <c r="F7" s="13">
        <v>3</v>
      </c>
      <c r="H7" s="11" t="s">
        <v>30</v>
      </c>
      <c r="I7" s="13">
        <v>2</v>
      </c>
      <c r="K7" s="11" t="s">
        <v>38</v>
      </c>
      <c r="L7" s="13">
        <v>2</v>
      </c>
      <c r="M7" s="21"/>
      <c r="N7" s="11" t="s">
        <v>44</v>
      </c>
      <c r="O7" s="13">
        <v>3</v>
      </c>
      <c r="Q7" s="11" t="s">
        <v>205</v>
      </c>
      <c r="R7" s="13">
        <v>3</v>
      </c>
      <c r="T7" s="11" t="s">
        <v>25</v>
      </c>
      <c r="U7" s="13">
        <v>2</v>
      </c>
      <c r="W7" s="84" t="s">
        <v>270</v>
      </c>
      <c r="X7" s="69"/>
      <c r="AH7" s="4"/>
    </row>
    <row r="8" spans="2:34" x14ac:dyDescent="0.15">
      <c r="B8" s="71" t="s">
        <v>22</v>
      </c>
      <c r="E8" s="11" t="s">
        <v>51</v>
      </c>
      <c r="F8" s="13">
        <v>4</v>
      </c>
      <c r="H8" s="70" t="s">
        <v>150</v>
      </c>
      <c r="I8" s="13">
        <v>3</v>
      </c>
      <c r="K8" s="11" t="s">
        <v>39</v>
      </c>
      <c r="L8" s="13">
        <v>3</v>
      </c>
      <c r="M8" s="21"/>
      <c r="N8" s="21"/>
      <c r="O8" s="21"/>
      <c r="Q8" s="11" t="s">
        <v>206</v>
      </c>
      <c r="R8" s="13">
        <v>7</v>
      </c>
      <c r="T8" s="11" t="s">
        <v>26</v>
      </c>
      <c r="U8" s="13">
        <v>3</v>
      </c>
      <c r="W8" s="16"/>
      <c r="X8" s="16"/>
      <c r="AH8" s="4"/>
    </row>
    <row r="9" spans="2:34" x14ac:dyDescent="0.15">
      <c r="B9" s="71" t="s">
        <v>23</v>
      </c>
      <c r="E9" s="11" t="s">
        <v>34</v>
      </c>
      <c r="F9" s="13">
        <v>5</v>
      </c>
      <c r="H9" s="70" t="s">
        <v>151</v>
      </c>
      <c r="I9" s="13">
        <v>4</v>
      </c>
      <c r="K9" s="11" t="s">
        <v>40</v>
      </c>
      <c r="L9" s="13">
        <v>4</v>
      </c>
      <c r="M9" s="21"/>
      <c r="N9" s="21"/>
      <c r="O9" s="21"/>
      <c r="Q9" s="11" t="s">
        <v>207</v>
      </c>
      <c r="R9" s="13">
        <v>8</v>
      </c>
      <c r="T9" s="11" t="s">
        <v>27</v>
      </c>
      <c r="U9" s="13">
        <v>4</v>
      </c>
      <c r="W9" s="16"/>
      <c r="X9" s="16"/>
      <c r="AH9" s="4"/>
    </row>
    <row r="10" spans="2:34" x14ac:dyDescent="0.15">
      <c r="B10" s="71" t="s">
        <v>129</v>
      </c>
      <c r="H10" s="70" t="s">
        <v>152</v>
      </c>
      <c r="I10" s="13">
        <v>3</v>
      </c>
      <c r="T10" s="70" t="s">
        <v>114</v>
      </c>
      <c r="U10" s="13">
        <v>5</v>
      </c>
      <c r="W10" s="16"/>
      <c r="X10" s="16"/>
      <c r="AH10" s="4"/>
    </row>
    <row r="11" spans="2:34" x14ac:dyDescent="0.15">
      <c r="B11" s="71" t="s">
        <v>130</v>
      </c>
      <c r="H11" s="11" t="s">
        <v>31</v>
      </c>
      <c r="I11" s="13">
        <v>5</v>
      </c>
      <c r="T11" s="70" t="s">
        <v>115</v>
      </c>
      <c r="U11" s="13">
        <v>6</v>
      </c>
      <c r="W11" s="16"/>
      <c r="X11" s="16"/>
      <c r="AH11" s="4"/>
    </row>
    <row r="12" spans="2:34" x14ac:dyDescent="0.15">
      <c r="B12" s="71" t="s">
        <v>131</v>
      </c>
      <c r="T12" s="70" t="s">
        <v>149</v>
      </c>
      <c r="U12" s="13">
        <v>5</v>
      </c>
      <c r="W12" s="16"/>
      <c r="X12" s="16"/>
      <c r="AH12" s="4"/>
    </row>
    <row r="13" spans="2:34" x14ac:dyDescent="0.15">
      <c r="B13" s="72"/>
      <c r="E13" s="642" t="s">
        <v>47</v>
      </c>
      <c r="F13" s="643"/>
      <c r="Q13" s="17" t="s">
        <v>46</v>
      </c>
      <c r="R13" s="18"/>
      <c r="T13" s="70" t="s">
        <v>117</v>
      </c>
      <c r="U13" s="13">
        <v>7</v>
      </c>
      <c r="W13" s="16"/>
      <c r="X13" s="16"/>
      <c r="AH13" s="4"/>
    </row>
    <row r="14" spans="2:34" x14ac:dyDescent="0.15">
      <c r="B14" s="7" t="s">
        <v>127</v>
      </c>
      <c r="E14" s="10"/>
      <c r="F14" s="12"/>
      <c r="H14" s="637" t="s">
        <v>45</v>
      </c>
      <c r="I14" s="638"/>
      <c r="Q14" s="11"/>
      <c r="R14" s="13">
        <v>4</v>
      </c>
      <c r="T14" s="11" t="s">
        <v>28</v>
      </c>
      <c r="U14" s="13">
        <v>8</v>
      </c>
      <c r="W14" s="16"/>
      <c r="X14" s="16"/>
      <c r="AH14" s="4"/>
    </row>
    <row r="15" spans="2:34" x14ac:dyDescent="0.15">
      <c r="B15" s="9"/>
      <c r="E15" s="11"/>
      <c r="F15" s="13">
        <v>2</v>
      </c>
      <c r="H15" s="11"/>
      <c r="I15" s="13">
        <v>6</v>
      </c>
      <c r="Q15" s="11"/>
      <c r="R15" s="13">
        <v>5</v>
      </c>
      <c r="T15" s="11" t="s">
        <v>204</v>
      </c>
      <c r="U15" s="13">
        <v>9</v>
      </c>
      <c r="W15" s="16"/>
      <c r="X15" s="16"/>
      <c r="AH15" s="4"/>
    </row>
    <row r="16" spans="2:34" x14ac:dyDescent="0.15">
      <c r="B16" s="71" t="s">
        <v>18</v>
      </c>
      <c r="E16" s="11"/>
      <c r="F16" s="13">
        <v>8</v>
      </c>
      <c r="H16" s="11"/>
      <c r="I16" s="13">
        <v>7</v>
      </c>
      <c r="Q16" s="11"/>
      <c r="R16" s="13">
        <v>6</v>
      </c>
      <c r="W16" s="16"/>
      <c r="X16" s="16"/>
      <c r="AH16" s="4"/>
    </row>
    <row r="17" spans="2:34" x14ac:dyDescent="0.15">
      <c r="B17" s="71" t="s">
        <v>21</v>
      </c>
      <c r="E17" s="11"/>
      <c r="F17" s="13">
        <v>9</v>
      </c>
      <c r="H17" s="11"/>
      <c r="I17" s="13">
        <v>8</v>
      </c>
      <c r="Q17" s="11"/>
      <c r="R17" s="13">
        <v>9</v>
      </c>
      <c r="W17" s="16"/>
      <c r="X17" s="16"/>
      <c r="AH17" s="4"/>
    </row>
    <row r="18" spans="2:34" x14ac:dyDescent="0.15">
      <c r="B18" s="71" t="s">
        <v>22</v>
      </c>
    </row>
    <row r="19" spans="2:34" x14ac:dyDescent="0.15">
      <c r="B19" s="63"/>
      <c r="H19" s="80"/>
      <c r="I19" s="21"/>
    </row>
    <row r="21" spans="2:34" x14ac:dyDescent="0.15">
      <c r="C21" s="1"/>
      <c r="D21" s="1"/>
      <c r="E21" s="1"/>
    </row>
    <row r="22" spans="2:34" x14ac:dyDescent="0.15">
      <c r="C22" s="1"/>
      <c r="D22" s="2"/>
      <c r="E22" s="1"/>
    </row>
    <row r="23" spans="2:34" x14ac:dyDescent="0.15">
      <c r="C23" s="1"/>
      <c r="D23" s="2"/>
      <c r="E23" s="1"/>
    </row>
    <row r="24" spans="2:34" x14ac:dyDescent="0.15">
      <c r="D24" s="2"/>
    </row>
    <row r="25" spans="2:34" x14ac:dyDescent="0.15">
      <c r="N25" s="24"/>
    </row>
  </sheetData>
  <sheetProtection algorithmName="SHA-512" hashValue="XRu2lCpnNZ4fKuShwh/+xuVqNcDOsJUmExZINa1fb6dHFdHQDQecZ8bXfeIynQzxF/TJxQvFRx0cNvnD1QHNLQ==" saltValue="9ufGabKovJF/Gox9DCwXSA==" spinCount="100000" sheet="1" objects="1" scenarios="1"/>
  <mergeCells count="15">
    <mergeCell ref="H14:I14"/>
    <mergeCell ref="N3:O3"/>
    <mergeCell ref="E3:F3"/>
    <mergeCell ref="K2:L2"/>
    <mergeCell ref="K3:L3"/>
    <mergeCell ref="H3:I3"/>
    <mergeCell ref="H2:I2"/>
    <mergeCell ref="N2:O2"/>
    <mergeCell ref="T3:U3"/>
    <mergeCell ref="T2:U2"/>
    <mergeCell ref="W2:X2"/>
    <mergeCell ref="Q2:R2"/>
    <mergeCell ref="E13:F13"/>
    <mergeCell ref="E2:F2"/>
    <mergeCell ref="Q3:R3"/>
  </mergeCells>
  <phoneticPr fontId="2"/>
  <printOptions horizontalCentered="1"/>
  <pageMargins left="0.78740157480314965" right="0.78740157480314965" top="0.98425196850393704" bottom="0.98425196850393704" header="0.51181102362204722" footer="0.51181102362204722"/>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例月　説明</vt:lpstr>
      <vt:lpstr>①　入力例</vt:lpstr>
      <vt:lpstr>②　入力シート</vt:lpstr>
      <vt:lpstr>③　会費払込内訳書(提出用)</vt:lpstr>
      <vt:lpstr>テーブル</vt:lpstr>
      <vt:lpstr>'③　会費払込内訳書(提出用)'!Print_Area</vt:lpstr>
      <vt:lpstr>'例月　説明'!Print_Area</vt:lpstr>
      <vt:lpstr>'③　会費払込内訳書(提出用)'!Print_Titles</vt:lpstr>
      <vt:lpstr>コード</vt:lpstr>
      <vt:lpstr>異動コード1</vt:lpstr>
      <vt:lpstr>異動コード2</vt:lpstr>
      <vt:lpstr>異動コード3</vt:lpstr>
      <vt:lpstr>異動コード4</vt:lpstr>
      <vt:lpstr>異動コード5</vt:lpstr>
      <vt:lpstr>勤務状況</vt:lpstr>
      <vt:lpstr>号俸</vt:lpstr>
      <vt:lpstr>特記事項</vt:lpstr>
      <vt:lpstr>入力データ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gbtn06</dc:creator>
  <cp:lastModifiedBy>gbtn02</cp:lastModifiedBy>
  <cp:lastPrinted>2023-04-04T01:56:30Z</cp:lastPrinted>
  <dcterms:created xsi:type="dcterms:W3CDTF">2005-08-30T00:32:31Z</dcterms:created>
  <dcterms:modified xsi:type="dcterms:W3CDTF">2023-04-04T01:56:33Z</dcterms:modified>
</cp:coreProperties>
</file>